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ADFDFS01\Govconnect Archive\CalACES Financial Management\04-Claims\SFY 20-21\02-CalSAWS\"/>
    </mc:Choice>
  </mc:AlternateContent>
  <xr:revisionPtr revIDLastSave="0" documentId="13_ncr:1_{5AF4DF9D-431D-4241-8AF8-B99240DF22B9}" xr6:coauthVersionLast="44" xr6:coauthVersionMax="44" xr10:uidLastSave="{00000000-0000-0000-0000-000000000000}"/>
  <bookViews>
    <workbookView xWindow="-120" yWindow="-120" windowWidth="29040" windowHeight="15840" xr2:uid="{00000000-000D-0000-FFFF-FFFF00000000}"/>
  </bookViews>
  <sheets>
    <sheet name="Claim" sheetId="1" r:id="rId1"/>
    <sheet name="SFY 20-21 CAP" sheetId="4" r:id="rId2"/>
    <sheet name="Internal Data" sheetId="6" state="hidden" r:id="rId3"/>
    <sheet name="County List" sheetId="5" state="hidden" r:id="rId4"/>
  </sheets>
  <definedNames>
    <definedName name="_xlnm.Print_Area" localSheetId="0">Claim!$A$2:$G$119</definedName>
    <definedName name="_xlnm.Print_Area" localSheetId="1">'SFY 20-21 CAP'!$A$1:$I$152</definedName>
    <definedName name="_xlnm.Print_Titles" localSheetId="1">'SFY 20-21 CAP'!$1:$4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 l="1"/>
  <c r="G23" i="1"/>
  <c r="G30" i="1" l="1"/>
  <c r="G86" i="1" l="1"/>
  <c r="G106" i="1" l="1"/>
  <c r="G98" i="1"/>
  <c r="G80" i="1"/>
  <c r="G89" i="1" s="1"/>
  <c r="G71" i="1"/>
  <c r="G74" i="1" s="1"/>
  <c r="G62" i="1"/>
  <c r="G59" i="1"/>
  <c r="G56" i="1"/>
  <c r="G47" i="1"/>
  <c r="G44" i="1"/>
  <c r="G41" i="1"/>
  <c r="G38" i="1"/>
  <c r="G35" i="1"/>
  <c r="G14" i="1"/>
  <c r="G17" i="1" s="1"/>
  <c r="G65" i="1" l="1"/>
  <c r="G50" i="1"/>
  <c r="BZ3" i="6"/>
  <c r="G110" i="1" l="1"/>
  <c r="H125" i="4"/>
  <c r="I139" i="4" l="1"/>
  <c r="H136" i="4" l="1"/>
  <c r="AT3" i="6" l="1"/>
  <c r="AR3" i="6" l="1"/>
  <c r="AQ3" i="6"/>
  <c r="AP3" i="6"/>
  <c r="AO3" i="6"/>
  <c r="AN3" i="6"/>
  <c r="AM3" i="6"/>
  <c r="AL3" i="6"/>
  <c r="AK3" i="6"/>
  <c r="AJ3" i="6"/>
  <c r="AI3" i="6"/>
  <c r="AH3" i="6"/>
  <c r="AG3" i="6"/>
  <c r="AF3" i="6"/>
  <c r="AE3" i="6"/>
  <c r="AD3" i="6"/>
  <c r="AC3" i="6"/>
  <c r="AB3" i="6" l="1"/>
  <c r="AA3" i="6"/>
  <c r="Z3" i="6"/>
  <c r="Y3" i="6"/>
  <c r="X3" i="6"/>
  <c r="W3" i="6"/>
  <c r="V3" i="6"/>
  <c r="U3" i="6"/>
  <c r="T3" i="6"/>
  <c r="S3" i="6"/>
  <c r="R3" i="6"/>
  <c r="Q3" i="6"/>
  <c r="P3" i="6"/>
  <c r="O3" i="6"/>
  <c r="N3" i="6"/>
  <c r="M3" i="6"/>
  <c r="L3" i="6"/>
  <c r="K3" i="6"/>
  <c r="J3" i="6"/>
  <c r="I3" i="6"/>
  <c r="H3" i="6"/>
  <c r="G3" i="6"/>
  <c r="F3" i="6"/>
  <c r="C126" i="4"/>
  <c r="C128" i="4" s="1"/>
  <c r="C125" i="4" s="1"/>
  <c r="B126" i="4"/>
  <c r="F126" i="4"/>
  <c r="I126" i="4"/>
  <c r="I128" i="4"/>
  <c r="E125" i="4" l="1"/>
  <c r="E126" i="4" s="1"/>
  <c r="H126" i="4"/>
  <c r="E128" i="4" l="1"/>
  <c r="BY3" i="6"/>
  <c r="H127" i="4"/>
  <c r="F127" i="4" s="1"/>
  <c r="F128" i="4" s="1"/>
  <c r="G125" i="4"/>
  <c r="G126" i="4" s="1"/>
  <c r="G128" i="4" l="1"/>
  <c r="F129" i="4" s="1"/>
  <c r="CA3" i="6"/>
  <c r="H128" i="4"/>
  <c r="E3" i="6" l="1"/>
  <c r="D3" i="6"/>
  <c r="C3" i="6" l="1"/>
  <c r="B3" i="6"/>
  <c r="A3" i="6"/>
  <c r="B2" i="4" l="1"/>
  <c r="C22" i="4"/>
  <c r="C115" i="4" l="1"/>
  <c r="G137" i="4"/>
  <c r="I137" i="4"/>
  <c r="G138" i="4"/>
  <c r="H138" i="4"/>
  <c r="I138" i="4"/>
  <c r="F139" i="4"/>
  <c r="I140" i="4"/>
  <c r="F141" i="4"/>
  <c r="I141" i="4"/>
  <c r="G142" i="4"/>
  <c r="H142" i="4"/>
  <c r="I142" i="4"/>
  <c r="G143" i="4"/>
  <c r="H143" i="4"/>
  <c r="I143" i="4"/>
  <c r="F144" i="4"/>
  <c r="H144" i="4"/>
  <c r="I144" i="4"/>
  <c r="F145" i="4"/>
  <c r="G145" i="4"/>
  <c r="I145" i="4"/>
  <c r="G136" i="4"/>
  <c r="I136" i="4"/>
  <c r="F136" i="4"/>
  <c r="E138" i="4"/>
  <c r="E140" i="4"/>
  <c r="E142" i="4"/>
  <c r="E145" i="4"/>
  <c r="H139" i="4" l="1"/>
  <c r="B75" i="4" l="1"/>
  <c r="E75" i="4"/>
  <c r="E77" i="4" s="1"/>
  <c r="F75" i="4"/>
  <c r="G75" i="4"/>
  <c r="G77" i="4" s="1"/>
  <c r="I75" i="4"/>
  <c r="I77" i="4" s="1"/>
  <c r="I117" i="4" l="1"/>
  <c r="I97" i="4"/>
  <c r="I66" i="4"/>
  <c r="C75" i="4" l="1"/>
  <c r="C77" i="4" s="1"/>
  <c r="C74" i="4" s="1"/>
  <c r="H74" i="4" s="1"/>
  <c r="H75" i="4" l="1"/>
  <c r="BK3" i="6" s="1"/>
  <c r="BL3" i="6"/>
  <c r="H76" i="4" l="1"/>
  <c r="F76" i="4" s="1"/>
  <c r="F77" i="4" s="1"/>
  <c r="F78" i="4" s="1"/>
  <c r="H77" i="4" l="1"/>
  <c r="C105" i="4"/>
  <c r="C106" i="4"/>
  <c r="H106" i="4" s="1"/>
  <c r="H137" i="4" l="1"/>
  <c r="CF3" i="6" s="1"/>
  <c r="BV3" i="6"/>
  <c r="C117" i="4"/>
  <c r="B115" i="4"/>
  <c r="C107" i="4" l="1"/>
  <c r="F107" i="4" s="1"/>
  <c r="C114" i="4"/>
  <c r="H114" i="4" s="1"/>
  <c r="BX3" i="6" s="1"/>
  <c r="E105" i="4"/>
  <c r="C110" i="4"/>
  <c r="E110" i="4" s="1"/>
  <c r="C112" i="4"/>
  <c r="F112" i="4" s="1"/>
  <c r="C109" i="4"/>
  <c r="C111" i="4"/>
  <c r="F111" i="4" s="1"/>
  <c r="C113" i="4"/>
  <c r="G113" i="4" s="1"/>
  <c r="H109" i="4" l="1"/>
  <c r="H115" i="4" s="1"/>
  <c r="H140" i="4"/>
  <c r="CG3" i="6" s="1"/>
  <c r="E106" i="4"/>
  <c r="F106" i="4" s="1"/>
  <c r="C108" i="4"/>
  <c r="F109" i="4" l="1"/>
  <c r="F115" i="4" s="1"/>
  <c r="BS3" i="6" s="1"/>
  <c r="BW3" i="6"/>
  <c r="E108" i="4"/>
  <c r="E115" i="4" s="1"/>
  <c r="E117" i="4" l="1"/>
  <c r="BR3" i="6"/>
  <c r="H116" i="4"/>
  <c r="H148" i="4" s="1"/>
  <c r="BU3" i="6"/>
  <c r="G108" i="4"/>
  <c r="G115" i="4" s="1"/>
  <c r="G117" i="4" l="1"/>
  <c r="BT3" i="6"/>
  <c r="F116" i="4"/>
  <c r="F117" i="4" s="1"/>
  <c r="H117" i="4"/>
  <c r="F118" i="4" l="1"/>
  <c r="F148" i="4"/>
  <c r="I22" i="4" l="1"/>
  <c r="I24" i="4" s="1"/>
  <c r="I44" i="4"/>
  <c r="I46" i="4" s="1"/>
  <c r="G112" i="1" l="1"/>
  <c r="AU3" i="6" s="1"/>
  <c r="AS3" i="6"/>
  <c r="I26" i="4"/>
  <c r="I146" i="4"/>
  <c r="I149" i="4" l="1"/>
  <c r="I151" i="4" s="1"/>
  <c r="B95" i="4"/>
  <c r="B64" i="4"/>
  <c r="B44" i="4" l="1"/>
  <c r="C64" i="4" l="1"/>
  <c r="G4" i="4"/>
  <c r="B22" i="4"/>
  <c r="G2" i="4"/>
  <c r="C60" i="4" l="1"/>
  <c r="F60" i="4" s="1"/>
  <c r="C66" i="4"/>
  <c r="C55" i="4"/>
  <c r="E55" i="4" s="1"/>
  <c r="C63" i="4"/>
  <c r="H63" i="4" s="1"/>
  <c r="BJ3" i="6" s="1"/>
  <c r="C58" i="4"/>
  <c r="F58" i="4" s="1"/>
  <c r="C62" i="4"/>
  <c r="C56" i="4"/>
  <c r="F56" i="4" s="1"/>
  <c r="C59" i="4"/>
  <c r="E59" i="4" s="1"/>
  <c r="C61" i="4"/>
  <c r="E61" i="4" s="1"/>
  <c r="E143" i="4" s="1"/>
  <c r="C54" i="4"/>
  <c r="E54" i="4" s="1"/>
  <c r="C44" i="4"/>
  <c r="C46" i="4" s="1"/>
  <c r="C95" i="4"/>
  <c r="G62" i="4" l="1"/>
  <c r="C97" i="4"/>
  <c r="C90" i="4"/>
  <c r="E90" i="4" s="1"/>
  <c r="C92" i="4"/>
  <c r="F92" i="4" s="1"/>
  <c r="C87" i="4"/>
  <c r="F87" i="4" s="1"/>
  <c r="C89" i="4"/>
  <c r="F89" i="4" s="1"/>
  <c r="C93" i="4"/>
  <c r="G93" i="4" s="1"/>
  <c r="C91" i="4"/>
  <c r="F91" i="4" s="1"/>
  <c r="C85" i="4"/>
  <c r="E85" i="4" s="1"/>
  <c r="C86" i="4"/>
  <c r="C94" i="4"/>
  <c r="H94" i="4" s="1"/>
  <c r="G58" i="4"/>
  <c r="G140" i="4" s="1"/>
  <c r="F61" i="4"/>
  <c r="C57" i="4"/>
  <c r="F55" i="4"/>
  <c r="H64" i="4"/>
  <c r="C40" i="4"/>
  <c r="C35" i="4"/>
  <c r="C41" i="4"/>
  <c r="C39" i="4"/>
  <c r="C42" i="4"/>
  <c r="C36" i="4"/>
  <c r="C34" i="4"/>
  <c r="E34" i="4" s="1"/>
  <c r="C43" i="4"/>
  <c r="H43" i="4" s="1"/>
  <c r="C38" i="4"/>
  <c r="F38" i="4" s="1"/>
  <c r="F64" i="4" l="1"/>
  <c r="BG3" i="6" s="1"/>
  <c r="BE3" i="6"/>
  <c r="H44" i="4"/>
  <c r="H45" i="4" s="1"/>
  <c r="H95" i="4"/>
  <c r="BP3" i="6" s="1"/>
  <c r="BQ3" i="6"/>
  <c r="H65" i="4"/>
  <c r="F65" i="4" s="1"/>
  <c r="BI3" i="6"/>
  <c r="C24" i="4"/>
  <c r="C26" i="4" s="1"/>
  <c r="C16" i="4"/>
  <c r="C140" i="4" s="1"/>
  <c r="E57" i="4"/>
  <c r="E64" i="4" s="1"/>
  <c r="C88" i="4"/>
  <c r="E88" i="4" s="1"/>
  <c r="H96" i="4"/>
  <c r="F96" i="4" s="1"/>
  <c r="E86" i="4"/>
  <c r="F86" i="4" s="1"/>
  <c r="F95" i="4" s="1"/>
  <c r="BN3" i="6" s="1"/>
  <c r="H66" i="4"/>
  <c r="C13" i="4"/>
  <c r="C137" i="4" s="1"/>
  <c r="C37" i="4"/>
  <c r="E37" i="4" s="1"/>
  <c r="E39" i="4"/>
  <c r="F41" i="4"/>
  <c r="F36" i="4"/>
  <c r="E35" i="4"/>
  <c r="G42" i="4"/>
  <c r="E42" i="4"/>
  <c r="E144" i="4" s="1"/>
  <c r="F40" i="4"/>
  <c r="C20" i="4"/>
  <c r="C144" i="4" s="1"/>
  <c r="C12" i="4"/>
  <c r="C136" i="4" s="1"/>
  <c r="C14" i="4"/>
  <c r="C138" i="4" s="1"/>
  <c r="C21" i="4"/>
  <c r="C145" i="4" s="1"/>
  <c r="C17" i="4"/>
  <c r="C141" i="4" s="1"/>
  <c r="C18" i="4"/>
  <c r="C142" i="4" s="1"/>
  <c r="C19" i="4"/>
  <c r="C143" i="4" s="1"/>
  <c r="E66" i="4" l="1"/>
  <c r="BF3" i="6"/>
  <c r="G57" i="4"/>
  <c r="G64" i="4" s="1"/>
  <c r="F97" i="4"/>
  <c r="E13" i="4"/>
  <c r="E137" i="4" s="1"/>
  <c r="H97" i="4"/>
  <c r="E95" i="4"/>
  <c r="F66" i="4"/>
  <c r="F19" i="4"/>
  <c r="F143" i="4" s="1"/>
  <c r="F18" i="4"/>
  <c r="F142" i="4" s="1"/>
  <c r="H21" i="4"/>
  <c r="E12" i="4"/>
  <c r="E136" i="4" s="1"/>
  <c r="F16" i="4"/>
  <c r="F140" i="4" s="1"/>
  <c r="G17" i="4"/>
  <c r="G141" i="4" s="1"/>
  <c r="F35" i="4"/>
  <c r="G20" i="4"/>
  <c r="G144" i="4" s="1"/>
  <c r="E44" i="4"/>
  <c r="H17" i="4"/>
  <c r="H141" i="4" s="1"/>
  <c r="E17" i="4"/>
  <c r="E141" i="4" s="1"/>
  <c r="F14" i="4"/>
  <c r="F138" i="4" s="1"/>
  <c r="C15" i="4"/>
  <c r="C139" i="4" s="1"/>
  <c r="E97" i="4" l="1"/>
  <c r="BM3" i="6"/>
  <c r="G66" i="4"/>
  <c r="BH3" i="6"/>
  <c r="E46" i="4"/>
  <c r="BA3" i="6"/>
  <c r="H145" i="4"/>
  <c r="CH3" i="6" s="1"/>
  <c r="AZ3" i="6"/>
  <c r="H23" i="4"/>
  <c r="C146" i="4"/>
  <c r="C149" i="4" s="1"/>
  <c r="C151" i="4" s="1"/>
  <c r="E15" i="4"/>
  <c r="F67" i="4"/>
  <c r="F13" i="4"/>
  <c r="F137" i="4" s="1"/>
  <c r="G88" i="4"/>
  <c r="G95" i="4" s="1"/>
  <c r="G37" i="4"/>
  <c r="G44" i="4" s="1"/>
  <c r="F44" i="4"/>
  <c r="BB3" i="6" s="1"/>
  <c r="H22" i="4"/>
  <c r="H24" i="4" l="1"/>
  <c r="G97" i="4"/>
  <c r="F98" i="4" s="1"/>
  <c r="BO3" i="6"/>
  <c r="G46" i="4"/>
  <c r="BC3" i="6"/>
  <c r="F45" i="4"/>
  <c r="F46" i="4" s="1"/>
  <c r="BD3" i="6"/>
  <c r="E139" i="4"/>
  <c r="E146" i="4" s="1"/>
  <c r="CB3" i="6" s="1"/>
  <c r="F22" i="4"/>
  <c r="H46" i="4"/>
  <c r="F23" i="4"/>
  <c r="F147" i="4" s="1"/>
  <c r="H147" i="4"/>
  <c r="E22" i="4"/>
  <c r="E24" i="4" s="1"/>
  <c r="AY3" i="6"/>
  <c r="H25" i="4"/>
  <c r="F25" i="4" s="1"/>
  <c r="G15" i="4"/>
  <c r="G139" i="4" s="1"/>
  <c r="H146" i="4"/>
  <c r="CE3" i="6" s="1"/>
  <c r="F146" i="4"/>
  <c r="CC3" i="6" s="1"/>
  <c r="F47" i="4" l="1"/>
  <c r="E26" i="4"/>
  <c r="AV3" i="6"/>
  <c r="E149" i="4"/>
  <c r="E151" i="4" s="1"/>
  <c r="H149" i="4"/>
  <c r="H150" i="4" s="1"/>
  <c r="F150" i="4" s="1"/>
  <c r="F149" i="4"/>
  <c r="F24" i="4"/>
  <c r="G22" i="4"/>
  <c r="AX3" i="6" s="1"/>
  <c r="G146" i="4"/>
  <c r="CD3" i="6" s="1"/>
  <c r="H26" i="4"/>
  <c r="G24" i="4" l="1"/>
  <c r="G26" i="4" s="1"/>
  <c r="F26" i="4"/>
  <c r="AW3" i="6"/>
  <c r="G149" i="4"/>
  <c r="G151" i="4" s="1"/>
  <c r="F151" i="4"/>
  <c r="F27" i="4"/>
  <c r="H151" i="4"/>
  <c r="F152" i="4" l="1"/>
</calcChain>
</file>

<file path=xl/sharedStrings.xml><?xml version="1.0" encoding="utf-8"?>
<sst xmlns="http://schemas.openxmlformats.org/spreadsheetml/2006/main" count="617" uniqueCount="223">
  <si>
    <t>County:</t>
  </si>
  <si>
    <t>Contact:</t>
  </si>
  <si>
    <t>Phone:</t>
  </si>
  <si>
    <t>Part 1</t>
  </si>
  <si>
    <t>Subline $</t>
  </si>
  <si>
    <t>Rollup $</t>
  </si>
  <si>
    <t>Contractor Services</t>
  </si>
  <si>
    <t>Facilities</t>
  </si>
  <si>
    <t>Software</t>
  </si>
  <si>
    <t>Travel</t>
  </si>
  <si>
    <t>Production and Operations</t>
  </si>
  <si>
    <t>Total Claim</t>
  </si>
  <si>
    <t>SIGNATURE OF COUNTY AUDITOR</t>
  </si>
  <si>
    <t>SIGNATURE OF COUNTY WELFARE DIRECTOR</t>
  </si>
  <si>
    <t>DATE</t>
  </si>
  <si>
    <t>Program</t>
  </si>
  <si>
    <t>Ratios</t>
  </si>
  <si>
    <t>Federal</t>
  </si>
  <si>
    <t>Welfare</t>
  </si>
  <si>
    <t>Health</t>
  </si>
  <si>
    <t>County</t>
  </si>
  <si>
    <t>Percent</t>
  </si>
  <si>
    <t>Costs</t>
  </si>
  <si>
    <t>Share</t>
  </si>
  <si>
    <t>Foster Care</t>
  </si>
  <si>
    <t>KinGAP</t>
  </si>
  <si>
    <t>CAPI</t>
  </si>
  <si>
    <t>Medi-Cal</t>
  </si>
  <si>
    <t>Refugee</t>
  </si>
  <si>
    <t xml:space="preserve"> </t>
  </si>
  <si>
    <t>Funding</t>
  </si>
  <si>
    <t>State</t>
  </si>
  <si>
    <t>General Fund = State Welfare + State Health</t>
  </si>
  <si>
    <t>TOTAL</t>
  </si>
  <si>
    <t>CalWORKs</t>
  </si>
  <si>
    <t xml:space="preserve">  Month/Year:</t>
  </si>
  <si>
    <t>CMSP</t>
  </si>
  <si>
    <t>Sub-Total</t>
  </si>
  <si>
    <t>Sub-Total Costs</t>
  </si>
  <si>
    <t>Month/Year:</t>
  </si>
  <si>
    <t>E-mail:</t>
  </si>
  <si>
    <t xml:space="preserve">Version:       </t>
  </si>
  <si>
    <t>Total Costs</t>
  </si>
  <si>
    <r>
      <rPr>
        <b/>
        <sz val="10"/>
        <rFont val="Arial"/>
        <family val="2"/>
      </rPr>
      <t>COUNTY WELFARE DIRECTOR’S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r>
  </si>
  <si>
    <r>
      <rPr>
        <b/>
        <sz val="10"/>
        <rFont val="Arial"/>
        <family val="2"/>
      </rPr>
      <t>COUNTY AUDITOR’S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r>
  </si>
  <si>
    <t>Quality Assurance</t>
  </si>
  <si>
    <t xml:space="preserve">Less: CDSS Advance </t>
  </si>
  <si>
    <t>CalFresh</t>
  </si>
  <si>
    <t>CFAP</t>
  </si>
  <si>
    <t xml:space="preserve">                    Adjusted</t>
  </si>
  <si>
    <t xml:space="preserve">     Version:   </t>
  </si>
  <si>
    <t>Covered CA</t>
  </si>
  <si>
    <t xml:space="preserve">Hardware </t>
  </si>
  <si>
    <t>Part 2</t>
  </si>
  <si>
    <t>Part 3</t>
  </si>
  <si>
    <t>Part 4</t>
  </si>
  <si>
    <t xml:space="preserve">Software </t>
  </si>
  <si>
    <t xml:space="preserve">Travel </t>
  </si>
  <si>
    <t>100/0/0/0/0</t>
  </si>
  <si>
    <t>0/100/0/0/0</t>
  </si>
  <si>
    <t>0/0/0/100/0</t>
  </si>
  <si>
    <t xml:space="preserve">TOTAL FISCAL YEAR COSTS </t>
  </si>
  <si>
    <t>County List</t>
  </si>
  <si>
    <t>Other Contractor</t>
  </si>
  <si>
    <t>Application Development</t>
  </si>
  <si>
    <t>Legal</t>
  </si>
  <si>
    <t>Training Development &amp; Delivery</t>
  </si>
  <si>
    <t>Total Training Development &amp; Delivery</t>
  </si>
  <si>
    <t>50/50/0/0/0</t>
  </si>
  <si>
    <t>90/0/10/0/0</t>
  </si>
  <si>
    <t>0/0/100/0/0</t>
  </si>
  <si>
    <t>Total Training Costs</t>
  </si>
  <si>
    <t>Procurement</t>
  </si>
  <si>
    <t>Total Procurement Costs</t>
  </si>
  <si>
    <t>System Integrator</t>
  </si>
  <si>
    <t>County Share Shift</t>
  </si>
  <si>
    <t>County Share 5%</t>
  </si>
  <si>
    <t>Consortium Personnel - County</t>
  </si>
  <si>
    <t>Consortium Personnel - Contractor</t>
  </si>
  <si>
    <t>Total Procurement</t>
  </si>
  <si>
    <t>Non-Application Development</t>
  </si>
  <si>
    <t>DD&amp;I Application Development</t>
  </si>
  <si>
    <t>DD&amp;I Non-Application Development</t>
  </si>
  <si>
    <t>Total DD&amp;I Application Development</t>
  </si>
  <si>
    <t>Total DD&amp;I Non-Application Development Costs</t>
  </si>
  <si>
    <t>Total DD&amp;I Application Development Costs</t>
  </si>
  <si>
    <t>Total DD&amp;I Non-App Dev Costs</t>
  </si>
  <si>
    <t>F/SW/SH/C/CC</t>
  </si>
  <si>
    <t>75/0/25/0/0</t>
  </si>
  <si>
    <t>50/0/50/0/0</t>
  </si>
  <si>
    <t>Consortium Travel</t>
  </si>
  <si>
    <t>County Travel</t>
  </si>
  <si>
    <t>County Personnel - In County</t>
  </si>
  <si>
    <t>Personnel</t>
  </si>
  <si>
    <t>Part 5</t>
  </si>
  <si>
    <t>Maintenance and Operations</t>
  </si>
  <si>
    <t>Total Maintenance and Operations</t>
  </si>
  <si>
    <t>0/70/0/30/0</t>
  </si>
  <si>
    <t>GA/GR</t>
  </si>
  <si>
    <t>50/35/0/15/0</t>
  </si>
  <si>
    <t>General Assistance/General Relief</t>
  </si>
  <si>
    <t>Total GA/GR</t>
  </si>
  <si>
    <t>Part 6</t>
  </si>
  <si>
    <t>Application Maintenance</t>
  </si>
  <si>
    <t>Total General Assistance/General Relief</t>
  </si>
  <si>
    <t xml:space="preserve">  Adjusted</t>
  </si>
  <si>
    <t>M&amp;O County Share Shift</t>
  </si>
  <si>
    <t>Total M&amp;O Costs</t>
  </si>
  <si>
    <t>M&amp;O County Share 100% Shift</t>
  </si>
  <si>
    <t>Planning and Preparation</t>
  </si>
  <si>
    <t>Manual Conversion</t>
  </si>
  <si>
    <t>Part 7</t>
  </si>
  <si>
    <t>Covered CA CSC Maintenance and Operations</t>
  </si>
  <si>
    <t>Total Covered CA CSC M&amp;O</t>
  </si>
  <si>
    <t>Covered CA CSC M&amp;O</t>
  </si>
  <si>
    <t>Total Costs (App Dev plus Non-App Dev plus Training plus GA/GR, plus Procurement, plus M&amp;O, plus Covered CA CSC)</t>
  </si>
  <si>
    <t>Covered CA CSC</t>
  </si>
  <si>
    <t>75/0/25/0/0/0</t>
  </si>
  <si>
    <t>Total Covered CA CSC</t>
  </si>
  <si>
    <t xml:space="preserve">Alameda - 01 </t>
  </si>
  <si>
    <t>Alpine - 02</t>
  </si>
  <si>
    <t>Amador - 03</t>
  </si>
  <si>
    <t>Butte - 04</t>
  </si>
  <si>
    <t>Calaveras - 05</t>
  </si>
  <si>
    <t>Colusa - 06</t>
  </si>
  <si>
    <t>Contra Costa - 07</t>
  </si>
  <si>
    <t>Del Norte - 08</t>
  </si>
  <si>
    <t>El Dorado - 09</t>
  </si>
  <si>
    <t>Fresno - 10</t>
  </si>
  <si>
    <t>Glenn - 11</t>
  </si>
  <si>
    <t>Humboldt - 12</t>
  </si>
  <si>
    <t>Imperial - 13</t>
  </si>
  <si>
    <t>Inyo - 14</t>
  </si>
  <si>
    <t>Kern - 15</t>
  </si>
  <si>
    <t>Kings - 16</t>
  </si>
  <si>
    <t>Lake - 17</t>
  </si>
  <si>
    <t>Lassen - 18</t>
  </si>
  <si>
    <t>Los Angeles - 19</t>
  </si>
  <si>
    <t>Madera - 20</t>
  </si>
  <si>
    <t>Marin - 21</t>
  </si>
  <si>
    <t>Mariposa - 22</t>
  </si>
  <si>
    <t>Mendocino - 23</t>
  </si>
  <si>
    <t>Merced - 24</t>
  </si>
  <si>
    <t>Modoc - 25</t>
  </si>
  <si>
    <t>Mono - 26</t>
  </si>
  <si>
    <t>Monterey - 27</t>
  </si>
  <si>
    <t>Napa - 28</t>
  </si>
  <si>
    <t>Nevada - 29</t>
  </si>
  <si>
    <t>Orange - 30</t>
  </si>
  <si>
    <t>Placer - 31</t>
  </si>
  <si>
    <t>Plumas - 32</t>
  </si>
  <si>
    <t>Riverside - 33</t>
  </si>
  <si>
    <t>Sacramento - 34</t>
  </si>
  <si>
    <t>San Benito - 35</t>
  </si>
  <si>
    <t>San Bernardino - 36</t>
  </si>
  <si>
    <t>San Diego - 37</t>
  </si>
  <si>
    <t>San Francisco - 38</t>
  </si>
  <si>
    <t>San Joaquin - 39</t>
  </si>
  <si>
    <t>San Luis Obispo - 40</t>
  </si>
  <si>
    <t>San Mateo - 41</t>
  </si>
  <si>
    <t>Santa Barbara - 42</t>
  </si>
  <si>
    <t>Santa Clara - 43</t>
  </si>
  <si>
    <t>Santa Cruz - 44</t>
  </si>
  <si>
    <t>Shasta - 45</t>
  </si>
  <si>
    <t>Sierra - 46</t>
  </si>
  <si>
    <t>Siskiyou - 47</t>
  </si>
  <si>
    <t>Solano - 48</t>
  </si>
  <si>
    <t>Sonoma - 49</t>
  </si>
  <si>
    <t>Stanislaus - 50</t>
  </si>
  <si>
    <t>Sutter - 51</t>
  </si>
  <si>
    <t>Tehama - 52</t>
  </si>
  <si>
    <t>Trinity - 53</t>
  </si>
  <si>
    <t>Tulare - 54</t>
  </si>
  <si>
    <t>Tuolumne - 55</t>
  </si>
  <si>
    <t>Ventura - 56</t>
  </si>
  <si>
    <t>Yolo - 57</t>
  </si>
  <si>
    <t>Yuba - 58</t>
  </si>
  <si>
    <t>sample@sample.com</t>
  </si>
  <si>
    <t>Ancillary Support</t>
  </si>
  <si>
    <t>County Name</t>
  </si>
  <si>
    <t>Month</t>
  </si>
  <si>
    <t>Version</t>
  </si>
  <si>
    <t xml:space="preserve">    Less: CDSS Advance (if applicable) </t>
  </si>
  <si>
    <t>Federal Share</t>
  </si>
  <si>
    <t>State Welfare Share</t>
  </si>
  <si>
    <t>State Health Share</t>
  </si>
  <si>
    <t>County Share</t>
  </si>
  <si>
    <t>Foster Care County Share</t>
  </si>
  <si>
    <t>GA/GR County Share</t>
  </si>
  <si>
    <t>County Personnel - In County Planning and Preparation</t>
  </si>
  <si>
    <t>County Personnel - In County Manual Conversion</t>
  </si>
  <si>
    <t>County Personnel - In County Ancillary Support</t>
  </si>
  <si>
    <t>Contractor Services System Integrator</t>
  </si>
  <si>
    <t>Contractor Services Other Contractor</t>
  </si>
  <si>
    <t>Contractor Services Quality Assurance</t>
  </si>
  <si>
    <t>Contractor Services Legal</t>
  </si>
  <si>
    <t>Facilities System Integrator</t>
  </si>
  <si>
    <t>Facilities Other Contractor</t>
  </si>
  <si>
    <t>Hardware System Integrator</t>
  </si>
  <si>
    <t>Hardware Other Contractor</t>
  </si>
  <si>
    <t>Software System Integrator</t>
  </si>
  <si>
    <t>Software Other Contractor</t>
  </si>
  <si>
    <t>Prod Ops System Integrator</t>
  </si>
  <si>
    <t>Prod Ops Other Contractor</t>
  </si>
  <si>
    <t>Consortiium Travel</t>
  </si>
  <si>
    <t xml:space="preserve">Training Development and Delivery </t>
  </si>
  <si>
    <t>Hardware</t>
  </si>
  <si>
    <t>M&amp;O</t>
  </si>
  <si>
    <t>Contractor Services Hardware</t>
  </si>
  <si>
    <t>Contractor Services Software</t>
  </si>
  <si>
    <t>Application Maintenance System Integrator</t>
  </si>
  <si>
    <t>Application Maintenance Other Contractor</t>
  </si>
  <si>
    <t>Production Operations</t>
  </si>
  <si>
    <t>Total CalSAWS Costs</t>
  </si>
  <si>
    <t>DD&amp;I Application Development Shares</t>
  </si>
  <si>
    <t>DD&amp;I Non-Application Development Shares</t>
  </si>
  <si>
    <t>Training Development &amp; Delivery Shares</t>
  </si>
  <si>
    <t>Procurement Shares</t>
  </si>
  <si>
    <t>Maintenance and Operations Shares</t>
  </si>
  <si>
    <t>Covered CA CSC Shares</t>
  </si>
  <si>
    <t>Grand Total</t>
  </si>
  <si>
    <t>SFY 2020-21</t>
  </si>
  <si>
    <t>CalFresh County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</si>
</sst>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
    <numFmt numFmtId="165" formatCode="&quot;$&quot;#,##0.0_);[Red]\(&quot;$&quot;#,##0.0\)"/>
  </numFmts>
  <fonts count="38">
    <font>
      <sz val="10"/>
      <name val="Arial"/>
    </font>
    <font>
      <sz val="10"/>
      <name val="Arial"/>
      <family val="2"/>
    </font>
    <font>
      <b/>
      <sz val="11"/>
      <name val="Arial"/>
      <family val="2"/>
    </font>
    <font>
      <sz val="12"/>
      <name val="Arial"/>
      <family val="2"/>
    </font>
    <font>
      <sz val="11"/>
      <name val="Arial"/>
      <family val="2"/>
    </font>
    <font>
      <b/>
      <sz val="12"/>
      <name val="Arial"/>
      <family val="2"/>
    </font>
    <font>
      <sz val="8"/>
      <name val="Arial"/>
      <family val="2"/>
    </font>
    <font>
      <sz val="12"/>
      <name val="Arial"/>
      <family val="2"/>
    </font>
    <font>
      <u/>
      <sz val="10"/>
      <color indexed="12"/>
      <name val="Arial"/>
      <family val="2"/>
    </font>
    <font>
      <sz val="11"/>
      <name val="Arial"/>
      <family val="2"/>
    </font>
    <font>
      <sz val="10"/>
      <name val="Arial"/>
      <family val="2"/>
    </font>
    <font>
      <sz val="12"/>
      <name val="Arial MT"/>
    </font>
    <font>
      <b/>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0"/>
      <color theme="1"/>
      <name val="Arial"/>
      <family val="2"/>
    </font>
    <font>
      <sz val="11"/>
      <color theme="0"/>
      <name val="Arial"/>
      <family val="2"/>
    </font>
    <font>
      <sz val="12"/>
      <color indexed="10"/>
      <name val="Arial"/>
      <family val="2"/>
    </font>
    <font>
      <sz val="9"/>
      <color rgb="FFFF0000"/>
      <name val="Arial"/>
      <family val="2"/>
    </font>
    <font>
      <sz val="11"/>
      <color rgb="FFFF0000"/>
      <name val="Arial"/>
      <family val="2"/>
    </font>
  </fonts>
  <fills count="30">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tint="-0.249977111117893"/>
        <bgColor indexed="64"/>
      </patternFill>
    </fill>
    <fill>
      <patternFill patternType="solid">
        <fgColor rgb="FFCCECFF"/>
        <bgColor indexed="64"/>
      </patternFill>
    </fill>
  </fills>
  <borders count="66">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9"/>
      </right>
      <top/>
      <bottom style="thin">
        <color indexed="9"/>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119">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11" fillId="0" borderId="0"/>
    <xf numFmtId="9" fontId="1" fillId="0" borderId="0" applyFont="0" applyFill="0" applyBorder="0" applyAlignment="0" applyProtection="0"/>
    <xf numFmtId="0" fontId="1"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36" applyNumberFormat="0" applyAlignment="0" applyProtection="0"/>
    <xf numFmtId="0" fontId="19" fillId="24" borderId="3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8" applyNumberFormat="0" applyFill="0" applyAlignment="0" applyProtection="0"/>
    <xf numFmtId="0" fontId="23" fillId="0" borderId="39" applyNumberFormat="0" applyFill="0" applyAlignment="0" applyProtection="0"/>
    <xf numFmtId="0" fontId="24" fillId="0" borderId="40" applyNumberFormat="0" applyFill="0" applyAlignment="0" applyProtection="0"/>
    <xf numFmtId="0" fontId="24" fillId="0" borderId="0" applyNumberFormat="0" applyFill="0" applyBorder="0" applyAlignment="0" applyProtection="0"/>
    <xf numFmtId="0" fontId="25" fillId="10" borderId="36" applyNumberFormat="0" applyAlignment="0" applyProtection="0"/>
    <xf numFmtId="0" fontId="26" fillId="0" borderId="41" applyNumberFormat="0" applyFill="0" applyAlignment="0" applyProtection="0"/>
    <xf numFmtId="0" fontId="27" fillId="25" borderId="0" applyNumberFormat="0" applyBorder="0" applyAlignment="0" applyProtection="0"/>
    <xf numFmtId="0" fontId="1" fillId="26" borderId="42" applyNumberFormat="0" applyFont="0" applyAlignment="0" applyProtection="0"/>
    <xf numFmtId="0" fontId="28" fillId="23" borderId="43" applyNumberFormat="0" applyAlignment="0" applyProtection="0"/>
    <xf numFmtId="0" fontId="29" fillId="0" borderId="0" applyNumberFormat="0" applyFill="0" applyBorder="0" applyAlignment="0" applyProtection="0"/>
    <xf numFmtId="0" fontId="30" fillId="0" borderId="44" applyNumberFormat="0" applyFill="0" applyAlignment="0" applyProtection="0"/>
    <xf numFmtId="0" fontId="31" fillId="0" borderId="0" applyNumberFormat="0" applyFill="0" applyBorder="0" applyAlignment="0" applyProtection="0"/>
    <xf numFmtId="0" fontId="1" fillId="0" borderId="0"/>
    <xf numFmtId="0" fontId="32"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6" borderId="0" applyNumberFormat="0" applyBorder="0" applyAlignment="0" applyProtection="0"/>
    <xf numFmtId="0" fontId="16" fillId="22"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3" fontId="3" fillId="27" borderId="0"/>
    <xf numFmtId="2" fontId="3" fillId="27" borderId="0"/>
    <xf numFmtId="0" fontId="3" fillId="27" borderId="0"/>
    <xf numFmtId="0" fontId="8" fillId="0" borderId="0" applyNumberFormat="0" applyFill="0" applyBorder="0" applyAlignment="0" applyProtection="0">
      <alignment vertical="top"/>
      <protection locked="0"/>
    </xf>
    <xf numFmtId="3" fontId="3" fillId="27" borderId="0"/>
    <xf numFmtId="5" fontId="3" fillId="27" borderId="0"/>
    <xf numFmtId="2" fontId="3" fillId="27" borderId="0"/>
    <xf numFmtId="0" fontId="3" fillId="27" borderId="0"/>
    <xf numFmtId="0" fontId="1" fillId="0" borderId="0"/>
    <xf numFmtId="43" fontId="1" fillId="0" borderId="0" applyFont="0" applyFill="0" applyBorder="0" applyAlignment="0" applyProtection="0"/>
    <xf numFmtId="0" fontId="11" fillId="0" borderId="0"/>
    <xf numFmtId="5" fontId="3" fillId="27" borderId="0"/>
    <xf numFmtId="0" fontId="18" fillId="23" borderId="36" applyNumberFormat="0" applyAlignment="0" applyProtection="0"/>
    <xf numFmtId="0" fontId="19" fillId="24" borderId="3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8" applyNumberFormat="0" applyFill="0" applyAlignment="0" applyProtection="0"/>
    <xf numFmtId="0" fontId="23" fillId="0" borderId="39" applyNumberFormat="0" applyFill="0" applyAlignment="0" applyProtection="0"/>
    <xf numFmtId="0" fontId="24" fillId="0" borderId="40" applyNumberFormat="0" applyFill="0" applyAlignment="0" applyProtection="0"/>
    <xf numFmtId="0" fontId="24" fillId="0" borderId="0" applyNumberFormat="0" applyFill="0" applyBorder="0" applyAlignment="0" applyProtection="0"/>
    <xf numFmtId="0" fontId="25" fillId="10" borderId="36" applyNumberFormat="0" applyAlignment="0" applyProtection="0"/>
    <xf numFmtId="0" fontId="26" fillId="0" borderId="41" applyNumberFormat="0" applyFill="0" applyAlignment="0" applyProtection="0"/>
    <xf numFmtId="0" fontId="27" fillId="25" borderId="0" applyNumberFormat="0" applyBorder="0" applyAlignment="0" applyProtection="0"/>
    <xf numFmtId="0" fontId="1" fillId="26" borderId="42" applyNumberFormat="0" applyFont="0" applyAlignment="0" applyProtection="0"/>
    <xf numFmtId="0" fontId="28" fillId="23" borderId="43" applyNumberFormat="0" applyAlignment="0" applyProtection="0"/>
    <xf numFmtId="0" fontId="29" fillId="0" borderId="0" applyNumberFormat="0" applyFill="0" applyBorder="0" applyAlignment="0" applyProtection="0"/>
    <xf numFmtId="0" fontId="30" fillId="0" borderId="44" applyNumberFormat="0" applyFill="0" applyAlignment="0" applyProtection="0"/>
    <xf numFmtId="0" fontId="31" fillId="0" borderId="0" applyNumberFormat="0" applyFill="0" applyBorder="0" applyAlignment="0" applyProtection="0"/>
    <xf numFmtId="9" fontId="1" fillId="0" borderId="0" applyFont="0" applyFill="0" applyBorder="0" applyAlignment="0" applyProtection="0"/>
    <xf numFmtId="0" fontId="33" fillId="0" borderId="0"/>
    <xf numFmtId="9" fontId="33" fillId="0" borderId="0" applyFont="0" applyFill="0" applyBorder="0" applyAlignment="0" applyProtection="0"/>
    <xf numFmtId="0" fontId="1" fillId="0" borderId="0"/>
    <xf numFmtId="0" fontId="1" fillId="0" borderId="0"/>
  </cellStyleXfs>
  <cellXfs count="303">
    <xf numFmtId="0" fontId="0" fillId="0" borderId="0" xfId="0"/>
    <xf numFmtId="0" fontId="2" fillId="2" borderId="0" xfId="3" applyFont="1" applyFill="1" applyAlignment="1" applyProtection="1">
      <alignment horizontal="centerContinuous"/>
    </xf>
    <xf numFmtId="0" fontId="2" fillId="2" borderId="0" xfId="3" applyFont="1" applyFill="1" applyAlignment="1" applyProtection="1">
      <alignment horizontal="right"/>
    </xf>
    <xf numFmtId="0" fontId="2" fillId="2" borderId="0" xfId="3" applyFont="1" applyFill="1" applyProtection="1"/>
    <xf numFmtId="0" fontId="4" fillId="2" borderId="0" xfId="3" applyFont="1" applyFill="1" applyProtection="1"/>
    <xf numFmtId="0" fontId="4" fillId="2" borderId="1" xfId="3" applyFont="1" applyFill="1" applyBorder="1" applyProtection="1"/>
    <xf numFmtId="3" fontId="4" fillId="0" borderId="3" xfId="3" applyNumberFormat="1" applyFont="1" applyFill="1" applyBorder="1" applyProtection="1"/>
    <xf numFmtId="0" fontId="4" fillId="2" borderId="5" xfId="3" applyFont="1" applyFill="1" applyBorder="1" applyProtection="1"/>
    <xf numFmtId="0" fontId="4" fillId="2" borderId="6" xfId="3" applyFont="1" applyFill="1" applyBorder="1" applyProtection="1"/>
    <xf numFmtId="0" fontId="4" fillId="2" borderId="7" xfId="3" applyFont="1" applyFill="1" applyBorder="1" applyProtection="1"/>
    <xf numFmtId="3" fontId="4" fillId="0" borderId="8" xfId="3" applyNumberFormat="1" applyFont="1" applyFill="1" applyBorder="1" applyProtection="1"/>
    <xf numFmtId="0" fontId="4" fillId="2" borderId="3" xfId="3" applyFont="1" applyFill="1" applyBorder="1" applyProtection="1"/>
    <xf numFmtId="0" fontId="4" fillId="3" borderId="10" xfId="3" applyFont="1" applyFill="1" applyBorder="1" applyProtection="1"/>
    <xf numFmtId="0" fontId="2" fillId="2" borderId="11" xfId="3" applyFont="1" applyFill="1" applyBorder="1" applyProtection="1"/>
    <xf numFmtId="0" fontId="2" fillId="2" borderId="7" xfId="3" applyFont="1" applyFill="1" applyBorder="1" applyProtection="1"/>
    <xf numFmtId="3" fontId="2" fillId="3" borderId="8" xfId="3" applyNumberFormat="1" applyFont="1" applyFill="1" applyBorder="1" applyProtection="1"/>
    <xf numFmtId="3" fontId="4" fillId="3" borderId="8" xfId="3" applyNumberFormat="1" applyFont="1" applyFill="1" applyBorder="1" applyProtection="1"/>
    <xf numFmtId="0" fontId="2" fillId="2" borderId="17" xfId="0" applyFont="1" applyFill="1" applyBorder="1" applyAlignment="1" applyProtection="1">
      <alignment horizontal="left"/>
    </xf>
    <xf numFmtId="0" fontId="2" fillId="2" borderId="14" xfId="0" applyFont="1" applyFill="1" applyBorder="1" applyAlignment="1" applyProtection="1">
      <alignment horizontal="left"/>
    </xf>
    <xf numFmtId="0" fontId="4" fillId="3" borderId="19" xfId="3" applyFont="1" applyFill="1" applyBorder="1" applyProtection="1"/>
    <xf numFmtId="0" fontId="4" fillId="2" borderId="1" xfId="3" applyFont="1" applyFill="1" applyBorder="1" applyAlignment="1" applyProtection="1">
      <alignment horizontal="left" indent="1"/>
    </xf>
    <xf numFmtId="0" fontId="13" fillId="2" borderId="0" xfId="3" applyFont="1" applyFill="1" applyBorder="1" applyProtection="1"/>
    <xf numFmtId="0" fontId="14" fillId="2" borderId="0" xfId="3" applyFont="1" applyFill="1" applyBorder="1" applyProtection="1"/>
    <xf numFmtId="3" fontId="14" fillId="0" borderId="0" xfId="3" applyNumberFormat="1" applyFont="1" applyFill="1" applyBorder="1" applyProtection="1"/>
    <xf numFmtId="0" fontId="14" fillId="2" borderId="0" xfId="3" applyFont="1" applyFill="1" applyProtection="1"/>
    <xf numFmtId="0" fontId="14" fillId="0" borderId="0" xfId="3" applyFont="1" applyFill="1" applyBorder="1" applyProtection="1"/>
    <xf numFmtId="0" fontId="13" fillId="2" borderId="0" xfId="3" applyFont="1" applyFill="1" applyAlignment="1" applyProtection="1">
      <alignment horizontal="centerContinuous"/>
    </xf>
    <xf numFmtId="0" fontId="13" fillId="2" borderId="0" xfId="0" applyFont="1" applyFill="1" applyAlignment="1" applyProtection="1">
      <alignment horizontal="centerContinuous"/>
    </xf>
    <xf numFmtId="0" fontId="10" fillId="2" borderId="0" xfId="3" applyFont="1" applyFill="1" applyAlignment="1" applyProtection="1">
      <alignment horizontal="left" vertical="top" wrapText="1"/>
    </xf>
    <xf numFmtId="0" fontId="4" fillId="2" borderId="5" xfId="3" applyFont="1" applyFill="1" applyBorder="1" applyAlignment="1" applyProtection="1">
      <alignment horizontal="left" indent="1"/>
    </xf>
    <xf numFmtId="0" fontId="2" fillId="2" borderId="0" xfId="0" applyFont="1" applyFill="1" applyAlignment="1" applyProtection="1">
      <alignment horizontal="centerContinuous"/>
    </xf>
    <xf numFmtId="0" fontId="4" fillId="2" borderId="0" xfId="0" applyFont="1" applyFill="1" applyAlignment="1" applyProtection="1">
      <alignment horizontal="centerContinuous"/>
    </xf>
    <xf numFmtId="0" fontId="4" fillId="0" borderId="29" xfId="0" applyFont="1" applyFill="1" applyBorder="1" applyAlignment="1" applyProtection="1">
      <alignment horizontal="centerContinuous"/>
    </xf>
    <xf numFmtId="0" fontId="9" fillId="0" borderId="0" xfId="0" applyFont="1" applyProtection="1"/>
    <xf numFmtId="0" fontId="2" fillId="2" borderId="0" xfId="0" applyFont="1" applyFill="1" applyAlignment="1" applyProtection="1">
      <alignment horizontal="left"/>
    </xf>
    <xf numFmtId="0" fontId="0" fillId="2" borderId="0" xfId="0" applyFill="1" applyProtection="1"/>
    <xf numFmtId="0" fontId="4" fillId="2" borderId="0" xfId="0" applyFont="1" applyFill="1" applyAlignment="1" applyProtection="1">
      <alignment horizontal="left"/>
    </xf>
    <xf numFmtId="0" fontId="2" fillId="2" borderId="0" xfId="0" applyFont="1" applyFill="1" applyAlignment="1" applyProtection="1">
      <alignment horizontal="right"/>
    </xf>
    <xf numFmtId="0" fontId="2" fillId="2" borderId="0" xfId="0" applyFont="1" applyFill="1" applyProtection="1"/>
    <xf numFmtId="0" fontId="2" fillId="2" borderId="0" xfId="0" applyFont="1" applyFill="1" applyBorder="1" applyAlignment="1" applyProtection="1"/>
    <xf numFmtId="0" fontId="4" fillId="2" borderId="0" xfId="0" applyFont="1" applyFill="1" applyProtection="1"/>
    <xf numFmtId="0" fontId="4" fillId="2" borderId="0" xfId="0" applyFont="1" applyFill="1" applyBorder="1" applyAlignment="1" applyProtection="1"/>
    <xf numFmtId="0" fontId="4" fillId="2" borderId="0" xfId="3" applyFont="1" applyFill="1" applyBorder="1" applyAlignment="1" applyProtection="1">
      <alignment horizontal="left"/>
    </xf>
    <xf numFmtId="0" fontId="4" fillId="2" borderId="0" xfId="3" applyFont="1" applyFill="1" applyBorder="1" applyProtection="1"/>
    <xf numFmtId="0" fontId="9" fillId="0" borderId="0" xfId="0" applyFont="1" applyFill="1" applyProtection="1"/>
    <xf numFmtId="38" fontId="2" fillId="4" borderId="21" xfId="3" applyNumberFormat="1" applyFont="1" applyFill="1" applyBorder="1" applyProtection="1"/>
    <xf numFmtId="0" fontId="14" fillId="0" borderId="0" xfId="0" applyFont="1" applyProtection="1"/>
    <xf numFmtId="38" fontId="2" fillId="4" borderId="30" xfId="3" applyNumberFormat="1" applyFont="1" applyFill="1" applyBorder="1" applyProtection="1"/>
    <xf numFmtId="3" fontId="4" fillId="3" borderId="10" xfId="3" applyNumberFormat="1" applyFont="1" applyFill="1" applyBorder="1" applyProtection="1"/>
    <xf numFmtId="0" fontId="10" fillId="2" borderId="4" xfId="0" applyFont="1" applyFill="1" applyBorder="1" applyProtection="1"/>
    <xf numFmtId="0" fontId="10" fillId="2" borderId="0" xfId="0" applyFont="1" applyFill="1" applyBorder="1" applyProtection="1"/>
    <xf numFmtId="0" fontId="10" fillId="2" borderId="0" xfId="0" applyFont="1" applyFill="1" applyProtection="1"/>
    <xf numFmtId="14" fontId="10" fillId="2" borderId="0" xfId="0" applyNumberFormat="1" applyFont="1" applyFill="1" applyAlignment="1" applyProtection="1">
      <alignment horizontal="left"/>
    </xf>
    <xf numFmtId="0" fontId="10" fillId="2" borderId="4" xfId="0" applyFont="1" applyFill="1" applyBorder="1" applyProtection="1">
      <protection locked="0"/>
    </xf>
    <xf numFmtId="0" fontId="2" fillId="2" borderId="20" xfId="3" applyFont="1" applyFill="1" applyBorder="1" applyAlignment="1" applyProtection="1"/>
    <xf numFmtId="0" fontId="4" fillId="3" borderId="34" xfId="3" applyFont="1" applyFill="1" applyBorder="1" applyProtection="1"/>
    <xf numFmtId="0" fontId="4" fillId="0" borderId="0" xfId="3" applyFont="1" applyFill="1" applyBorder="1" applyProtection="1"/>
    <xf numFmtId="38" fontId="2" fillId="0" borderId="0" xfId="3" applyNumberFormat="1" applyFont="1" applyFill="1" applyBorder="1" applyProtection="1"/>
    <xf numFmtId="38" fontId="2" fillId="4" borderId="35" xfId="3" applyNumberFormat="1" applyFont="1" applyFill="1" applyBorder="1" applyAlignment="1" applyProtection="1"/>
    <xf numFmtId="0" fontId="5" fillId="2" borderId="0" xfId="3" applyFont="1" applyFill="1" applyAlignment="1" applyProtection="1">
      <alignment horizontal="center"/>
    </xf>
    <xf numFmtId="0" fontId="7" fillId="0" borderId="0" xfId="0" applyFont="1" applyAlignment="1" applyProtection="1"/>
    <xf numFmtId="0" fontId="4" fillId="2" borderId="2" xfId="3" applyFont="1" applyFill="1" applyBorder="1" applyProtection="1"/>
    <xf numFmtId="0" fontId="4" fillId="2" borderId="4" xfId="3" applyFont="1" applyFill="1" applyBorder="1" applyProtection="1"/>
    <xf numFmtId="0" fontId="4" fillId="2" borderId="9" xfId="3" applyFont="1" applyFill="1" applyBorder="1" applyProtection="1"/>
    <xf numFmtId="0" fontId="4" fillId="2" borderId="16" xfId="3" applyFont="1" applyFill="1" applyBorder="1" applyAlignment="1" applyProtection="1">
      <alignment horizontal="center"/>
    </xf>
    <xf numFmtId="0" fontId="4" fillId="2" borderId="18" xfId="3" applyFont="1" applyFill="1" applyBorder="1" applyAlignment="1" applyProtection="1">
      <alignment horizontal="center"/>
    </xf>
    <xf numFmtId="38" fontId="2" fillId="4" borderId="19" xfId="3" applyNumberFormat="1" applyFont="1" applyFill="1" applyBorder="1" applyProtection="1"/>
    <xf numFmtId="38" fontId="4" fillId="3" borderId="19" xfId="3" applyNumberFormat="1" applyFont="1" applyFill="1" applyBorder="1" applyProtection="1"/>
    <xf numFmtId="38" fontId="4" fillId="3" borderId="10" xfId="3" applyNumberFormat="1" applyFont="1" applyFill="1" applyBorder="1" applyProtection="1"/>
    <xf numFmtId="38" fontId="4" fillId="2" borderId="19" xfId="3" applyNumberFormat="1" applyFont="1" applyFill="1" applyBorder="1" applyProtection="1"/>
    <xf numFmtId="0" fontId="2" fillId="0" borderId="17" xfId="0" applyFont="1" applyFill="1" applyBorder="1" applyAlignment="1" applyProtection="1">
      <alignment horizontal="left"/>
    </xf>
    <xf numFmtId="0" fontId="2" fillId="0" borderId="14" xfId="0" applyFont="1" applyFill="1" applyBorder="1" applyAlignment="1" applyProtection="1">
      <alignment horizontal="left"/>
    </xf>
    <xf numFmtId="0" fontId="4" fillId="0" borderId="18" xfId="3" applyFont="1" applyFill="1" applyBorder="1" applyAlignment="1" applyProtection="1">
      <alignment horizontal="center"/>
    </xf>
    <xf numFmtId="0" fontId="4" fillId="0" borderId="16" xfId="3" applyFont="1" applyFill="1" applyBorder="1" applyAlignment="1" applyProtection="1">
      <alignment horizontal="center"/>
    </xf>
    <xf numFmtId="0" fontId="4" fillId="0" borderId="5" xfId="3" applyFont="1" applyFill="1" applyBorder="1" applyProtection="1"/>
    <xf numFmtId="0" fontId="4" fillId="0" borderId="4" xfId="3" applyFont="1" applyFill="1" applyBorder="1" applyProtection="1"/>
    <xf numFmtId="0" fontId="4" fillId="0" borderId="9" xfId="3" applyFont="1" applyFill="1" applyBorder="1" applyProtection="1"/>
    <xf numFmtId="0" fontId="4" fillId="0" borderId="5" xfId="3" applyFont="1" applyFill="1" applyBorder="1" applyAlignment="1" applyProtection="1">
      <alignment horizontal="left" indent="1"/>
    </xf>
    <xf numFmtId="17" fontId="4" fillId="0" borderId="4" xfId="0" applyNumberFormat="1" applyFont="1" applyFill="1" applyBorder="1" applyAlignment="1" applyProtection="1">
      <alignment horizontal="center"/>
      <protection locked="0"/>
    </xf>
    <xf numFmtId="38" fontId="4" fillId="0" borderId="10" xfId="3" applyNumberFormat="1" applyFont="1" applyFill="1" applyBorder="1" applyProtection="1">
      <protection locked="0"/>
    </xf>
    <xf numFmtId="0" fontId="4" fillId="2" borderId="7" xfId="3" applyFont="1" applyFill="1" applyBorder="1" applyAlignment="1" applyProtection="1">
      <alignment horizontal="center"/>
    </xf>
    <xf numFmtId="0" fontId="2" fillId="2" borderId="11" xfId="3" applyFont="1" applyFill="1" applyBorder="1" applyAlignment="1" applyProtection="1">
      <alignment horizontal="left"/>
    </xf>
    <xf numFmtId="0" fontId="4" fillId="0" borderId="4" xfId="6" applyFont="1" applyFill="1" applyBorder="1" applyAlignment="1" applyProtection="1">
      <alignment horizontal="center"/>
      <protection locked="0"/>
    </xf>
    <xf numFmtId="0" fontId="0" fillId="0" borderId="0" xfId="0"/>
    <xf numFmtId="38" fontId="4" fillId="0" borderId="9" xfId="3" applyNumberFormat="1" applyFont="1" applyFill="1" applyBorder="1" applyProtection="1"/>
    <xf numFmtId="38" fontId="4" fillId="0" borderId="10" xfId="3" applyNumberFormat="1" applyFont="1" applyFill="1" applyBorder="1" applyProtection="1"/>
    <xf numFmtId="38" fontId="4" fillId="0" borderId="19" xfId="3" applyNumberFormat="1" applyFont="1" applyFill="1" applyBorder="1" applyProtection="1"/>
    <xf numFmtId="3" fontId="2" fillId="28" borderId="18" xfId="3" applyNumberFormat="1" applyFont="1" applyFill="1" applyBorder="1" applyProtection="1"/>
    <xf numFmtId="0" fontId="34" fillId="0" borderId="0" xfId="0" applyFont="1" applyProtection="1">
      <protection hidden="1"/>
    </xf>
    <xf numFmtId="3" fontId="13" fillId="0" borderId="6" xfId="3" applyNumberFormat="1" applyFont="1" applyFill="1" applyBorder="1" applyProtection="1"/>
    <xf numFmtId="38" fontId="2" fillId="4" borderId="31" xfId="3" applyNumberFormat="1" applyFont="1" applyFill="1" applyBorder="1" applyProtection="1"/>
    <xf numFmtId="1" fontId="4" fillId="0" borderId="4" xfId="0" applyNumberFormat="1" applyFont="1" applyFill="1" applyBorder="1" applyAlignment="1" applyProtection="1">
      <alignment horizontal="center"/>
      <protection locked="0"/>
    </xf>
    <xf numFmtId="0" fontId="5" fillId="2" borderId="0" xfId="3" applyFont="1" applyFill="1" applyAlignment="1" applyProtection="1">
      <alignment horizontal="center"/>
    </xf>
    <xf numFmtId="0" fontId="7" fillId="0" borderId="0" xfId="0" applyFont="1" applyAlignment="1" applyProtection="1"/>
    <xf numFmtId="0" fontId="2" fillId="2" borderId="0" xfId="3" applyFont="1" applyFill="1" applyBorder="1" applyAlignment="1" applyProtection="1">
      <alignment horizontal="left"/>
    </xf>
    <xf numFmtId="0" fontId="4" fillId="2" borderId="0" xfId="3" applyFont="1" applyFill="1" applyBorder="1" applyAlignment="1" applyProtection="1">
      <alignment horizontal="center"/>
    </xf>
    <xf numFmtId="0" fontId="4" fillId="2" borderId="45" xfId="3" applyFont="1" applyFill="1" applyBorder="1" applyProtection="1"/>
    <xf numFmtId="38" fontId="4" fillId="3" borderId="46" xfId="3" applyNumberFormat="1" applyFont="1" applyFill="1" applyBorder="1" applyProtection="1"/>
    <xf numFmtId="0" fontId="4" fillId="2" borderId="47" xfId="3" applyFont="1" applyFill="1" applyBorder="1" applyProtection="1"/>
    <xf numFmtId="0" fontId="12" fillId="0" borderId="0" xfId="0" applyFont="1"/>
    <xf numFmtId="0" fontId="1" fillId="0" borderId="0" xfId="0" applyFont="1"/>
    <xf numFmtId="0" fontId="5" fillId="2" borderId="0" xfId="3" applyFont="1" applyFill="1" applyAlignment="1" applyProtection="1">
      <alignment horizontal="center"/>
    </xf>
    <xf numFmtId="0" fontId="7" fillId="0" borderId="0" xfId="0" applyFont="1" applyAlignment="1" applyProtection="1"/>
    <xf numFmtId="0" fontId="4" fillId="2" borderId="5" xfId="3" applyFont="1" applyFill="1" applyBorder="1" applyAlignment="1" applyProtection="1">
      <alignment horizontal="left"/>
    </xf>
    <xf numFmtId="38" fontId="4" fillId="28" borderId="10" xfId="3" applyNumberFormat="1" applyFont="1" applyFill="1" applyBorder="1" applyProtection="1"/>
    <xf numFmtId="0" fontId="4" fillId="2" borderId="2" xfId="3" applyFont="1" applyFill="1" applyBorder="1" applyAlignment="1" applyProtection="1">
      <alignment horizontal="left" indent="1"/>
    </xf>
    <xf numFmtId="0" fontId="4" fillId="2" borderId="4" xfId="3" applyFont="1" applyFill="1" applyBorder="1" applyAlignment="1" applyProtection="1">
      <alignment horizontal="left" indent="1"/>
    </xf>
    <xf numFmtId="0" fontId="9" fillId="0" borderId="0" xfId="0" applyFont="1" applyAlignment="1" applyProtection="1">
      <alignment horizontal="left" indent="1"/>
    </xf>
    <xf numFmtId="38" fontId="4" fillId="28" borderId="19" xfId="3" applyNumberFormat="1" applyFont="1" applyFill="1" applyBorder="1" applyProtection="1"/>
    <xf numFmtId="0" fontId="4" fillId="2" borderId="45" xfId="3" applyFont="1" applyFill="1" applyBorder="1" applyAlignment="1" applyProtection="1">
      <alignment horizontal="left" indent="1"/>
    </xf>
    <xf numFmtId="0" fontId="4" fillId="0" borderId="0" xfId="0" applyFont="1" applyFill="1"/>
    <xf numFmtId="0" fontId="4" fillId="0" borderId="0" xfId="0" applyFont="1" applyFill="1" applyAlignment="1"/>
    <xf numFmtId="0" fontId="4" fillId="0" borderId="0" xfId="0" quotePrefix="1" applyFont="1" applyFill="1" applyAlignment="1"/>
    <xf numFmtId="6" fontId="4" fillId="0" borderId="0" xfId="0" applyNumberFormat="1" applyFont="1" applyFill="1"/>
    <xf numFmtId="0" fontId="2" fillId="0" borderId="0" xfId="6" applyFont="1" applyFill="1"/>
    <xf numFmtId="0" fontId="4" fillId="0" borderId="2" xfId="3" applyFont="1" applyFill="1" applyBorder="1" applyProtection="1"/>
    <xf numFmtId="0" fontId="0" fillId="0" borderId="0" xfId="0" applyFill="1"/>
    <xf numFmtId="0" fontId="4" fillId="0" borderId="0" xfId="0" quotePrefix="1" applyFont="1" applyFill="1"/>
    <xf numFmtId="0" fontId="4" fillId="0" borderId="1" xfId="3" applyFont="1" applyFill="1" applyBorder="1" applyAlignment="1" applyProtection="1">
      <alignment horizontal="left" indent="1"/>
    </xf>
    <xf numFmtId="0" fontId="4" fillId="0" borderId="47" xfId="3" applyFont="1" applyFill="1" applyBorder="1" applyAlignment="1" applyProtection="1">
      <alignment horizontal="left" indent="1"/>
    </xf>
    <xf numFmtId="0" fontId="4" fillId="0" borderId="45" xfId="3" applyFont="1" applyFill="1" applyBorder="1" applyAlignment="1" applyProtection="1">
      <alignment horizontal="left" indent="1"/>
    </xf>
    <xf numFmtId="38" fontId="4" fillId="28" borderId="46" xfId="3" applyNumberFormat="1" applyFont="1" applyFill="1" applyBorder="1" applyProtection="1"/>
    <xf numFmtId="0" fontId="4" fillId="2" borderId="47" xfId="3" applyFont="1" applyFill="1" applyBorder="1" applyAlignment="1" applyProtection="1">
      <alignment horizontal="left" indent="1"/>
    </xf>
    <xf numFmtId="38" fontId="4" fillId="0" borderId="46" xfId="3" applyNumberFormat="1" applyFont="1" applyFill="1" applyBorder="1" applyProtection="1"/>
    <xf numFmtId="0" fontId="4" fillId="2" borderId="48" xfId="3" applyFont="1" applyFill="1" applyBorder="1" applyAlignment="1" applyProtection="1">
      <alignment horizontal="left" indent="1"/>
    </xf>
    <xf numFmtId="0" fontId="2" fillId="2" borderId="0" xfId="3" applyFont="1" applyFill="1" applyBorder="1" applyAlignment="1" applyProtection="1">
      <alignment horizontal="center"/>
    </xf>
    <xf numFmtId="0" fontId="2" fillId="2" borderId="0" xfId="3" applyFont="1" applyFill="1" applyBorder="1" applyAlignment="1" applyProtection="1"/>
    <xf numFmtId="0" fontId="4" fillId="0" borderId="31" xfId="3" applyFont="1" applyFill="1" applyBorder="1" applyAlignment="1" applyProtection="1">
      <alignment horizontal="center"/>
    </xf>
    <xf numFmtId="38" fontId="2" fillId="4" borderId="49" xfId="3" applyNumberFormat="1" applyFont="1" applyFill="1" applyBorder="1" applyProtection="1"/>
    <xf numFmtId="0" fontId="4" fillId="0" borderId="5" xfId="3" applyFont="1" applyFill="1" applyBorder="1" applyAlignment="1" applyProtection="1"/>
    <xf numFmtId="0" fontId="2" fillId="2" borderId="0" xfId="3" applyFont="1" applyFill="1" applyBorder="1" applyAlignment="1" applyProtection="1">
      <alignment horizontal="center"/>
    </xf>
    <xf numFmtId="0" fontId="2"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indent="1"/>
    </xf>
    <xf numFmtId="0" fontId="4" fillId="0" borderId="4" xfId="0" applyFont="1" applyFill="1" applyBorder="1" applyAlignment="1" applyProtection="1">
      <alignment horizontal="left" indent="1"/>
    </xf>
    <xf numFmtId="0" fontId="2" fillId="0" borderId="4" xfId="0" applyFont="1" applyFill="1" applyBorder="1" applyAlignment="1" applyProtection="1">
      <alignment horizontal="left" indent="1"/>
    </xf>
    <xf numFmtId="0" fontId="4" fillId="0" borderId="50" xfId="3" applyFont="1" applyFill="1" applyBorder="1" applyAlignment="1" applyProtection="1">
      <alignment horizontal="center"/>
    </xf>
    <xf numFmtId="0" fontId="4" fillId="0" borderId="51" xfId="3" applyFont="1" applyFill="1" applyBorder="1" applyAlignment="1" applyProtection="1">
      <alignment horizontal="center"/>
    </xf>
    <xf numFmtId="0" fontId="5" fillId="0" borderId="0" xfId="3" applyFont="1" applyFill="1" applyAlignment="1" applyProtection="1">
      <alignment horizontal="centerContinuous"/>
    </xf>
    <xf numFmtId="0" fontId="3" fillId="0" borderId="0" xfId="0" applyFont="1" applyFill="1"/>
    <xf numFmtId="0" fontId="5" fillId="0" borderId="0" xfId="3" applyFont="1" applyFill="1" applyAlignment="1" applyProtection="1">
      <alignment horizontal="left"/>
    </xf>
    <xf numFmtId="0" fontId="5" fillId="0" borderId="0" xfId="3" applyFont="1" applyFill="1" applyBorder="1" applyAlignment="1" applyProtection="1">
      <alignment horizontal="center"/>
    </xf>
    <xf numFmtId="17" fontId="5" fillId="0" borderId="0" xfId="3" applyNumberFormat="1" applyFont="1" applyFill="1" applyBorder="1" applyAlignment="1" applyProtection="1">
      <alignment horizontal="center"/>
    </xf>
    <xf numFmtId="0" fontId="5" fillId="0" borderId="0" xfId="3" applyFont="1" applyFill="1" applyAlignment="1" applyProtection="1">
      <alignment horizontal="right"/>
    </xf>
    <xf numFmtId="0" fontId="5" fillId="0" borderId="0" xfId="0" applyFont="1" applyFill="1" applyAlignment="1">
      <alignment horizontal="left"/>
    </xf>
    <xf numFmtId="0" fontId="5" fillId="0" borderId="0" xfId="0" applyFont="1" applyFill="1" applyBorder="1" applyAlignment="1"/>
    <xf numFmtId="1" fontId="5" fillId="0" borderId="0" xfId="3" applyNumberFormat="1" applyFont="1" applyFill="1" applyBorder="1" applyAlignment="1" applyProtection="1">
      <alignment horizontal="center"/>
    </xf>
    <xf numFmtId="0" fontId="3" fillId="0" borderId="0" xfId="4" applyFont="1" applyFill="1"/>
    <xf numFmtId="0" fontId="5" fillId="0" borderId="23" xfId="4" applyFont="1" applyFill="1" applyBorder="1" applyAlignment="1">
      <alignment horizontal="center"/>
    </xf>
    <xf numFmtId="6" fontId="5" fillId="0" borderId="23" xfId="4" applyNumberFormat="1" applyFont="1" applyFill="1" applyBorder="1" applyAlignment="1">
      <alignment horizontal="center"/>
    </xf>
    <xf numFmtId="0" fontId="5" fillId="0" borderId="24" xfId="4" applyFont="1" applyFill="1" applyBorder="1" applyAlignment="1">
      <alignment horizontal="center"/>
    </xf>
    <xf numFmtId="6" fontId="5" fillId="0" borderId="24" xfId="4" applyNumberFormat="1" applyFont="1" applyFill="1" applyBorder="1" applyAlignment="1">
      <alignment horizontal="center"/>
    </xf>
    <xf numFmtId="6" fontId="5" fillId="0" borderId="24" xfId="4" applyNumberFormat="1" applyFont="1" applyFill="1" applyBorder="1" applyAlignment="1">
      <alignment horizontal="center" shrinkToFit="1"/>
    </xf>
    <xf numFmtId="0" fontId="3" fillId="0" borderId="32" xfId="4" applyFont="1" applyFill="1" applyBorder="1"/>
    <xf numFmtId="10" fontId="3" fillId="0" borderId="22" xfId="4" applyNumberFormat="1" applyFont="1" applyFill="1" applyBorder="1"/>
    <xf numFmtId="6" fontId="3" fillId="0" borderId="22" xfId="4" applyNumberFormat="1" applyFont="1" applyFill="1" applyBorder="1"/>
    <xf numFmtId="6" fontId="35" fillId="0" borderId="23" xfId="4" applyNumberFormat="1" applyFont="1" applyFill="1" applyBorder="1" applyAlignment="1">
      <alignment horizontal="center"/>
    </xf>
    <xf numFmtId="6" fontId="3" fillId="0" borderId="23" xfId="4" applyNumberFormat="1" applyFont="1" applyFill="1" applyBorder="1"/>
    <xf numFmtId="0" fontId="3" fillId="0" borderId="23" xfId="4" applyFont="1" applyFill="1" applyBorder="1"/>
    <xf numFmtId="10" fontId="3" fillId="0" borderId="23" xfId="4" applyNumberFormat="1" applyFont="1" applyFill="1" applyBorder="1"/>
    <xf numFmtId="0" fontId="3" fillId="0" borderId="24" xfId="4" applyFont="1" applyFill="1" applyBorder="1"/>
    <xf numFmtId="10" fontId="3" fillId="0" borderId="24" xfId="4" applyNumberFormat="1" applyFont="1" applyFill="1" applyBorder="1"/>
    <xf numFmtId="6" fontId="35" fillId="0" borderId="33" xfId="4" applyNumberFormat="1" applyFont="1" applyFill="1" applyBorder="1" applyAlignment="1">
      <alignment horizontal="center"/>
    </xf>
    <xf numFmtId="0" fontId="5" fillId="0" borderId="25" xfId="4" applyFont="1" applyFill="1" applyBorder="1" applyAlignment="1">
      <alignment horizontal="left" vertical="center" wrapText="1"/>
    </xf>
    <xf numFmtId="10" fontId="3" fillId="0" borderId="24" xfId="5" applyNumberFormat="1" applyFont="1" applyFill="1" applyBorder="1"/>
    <xf numFmtId="6" fontId="3" fillId="0" borderId="25" xfId="4" applyNumberFormat="1" applyFont="1" applyFill="1" applyBorder="1"/>
    <xf numFmtId="0" fontId="5" fillId="0" borderId="26" xfId="0" applyFont="1" applyFill="1" applyBorder="1"/>
    <xf numFmtId="10" fontId="3" fillId="0" borderId="27" xfId="5" applyNumberFormat="1" applyFont="1" applyFill="1" applyBorder="1"/>
    <xf numFmtId="38" fontId="3" fillId="0" borderId="25" xfId="0" applyNumberFormat="1" applyFont="1" applyFill="1" applyBorder="1" applyProtection="1">
      <protection locked="0"/>
    </xf>
    <xf numFmtId="3" fontId="3" fillId="0" borderId="25" xfId="0" applyNumberFormat="1" applyFont="1" applyFill="1" applyBorder="1"/>
    <xf numFmtId="38" fontId="3" fillId="0" borderId="25" xfId="1" applyNumberFormat="1" applyFont="1" applyFill="1" applyBorder="1" applyAlignment="1" applyProtection="1">
      <alignment horizontal="right"/>
      <protection locked="0"/>
    </xf>
    <xf numFmtId="6" fontId="5" fillId="0" borderId="25" xfId="4" applyNumberFormat="1" applyFont="1" applyFill="1" applyBorder="1"/>
    <xf numFmtId="10" fontId="5" fillId="0" borderId="27" xfId="5" applyNumberFormat="1" applyFont="1" applyFill="1" applyBorder="1"/>
    <xf numFmtId="3" fontId="5" fillId="0" borderId="25" xfId="0" applyNumberFormat="1" applyFont="1" applyFill="1" applyBorder="1"/>
    <xf numFmtId="0" fontId="3" fillId="0" borderId="26" xfId="0" applyFont="1" applyFill="1" applyBorder="1"/>
    <xf numFmtId="10" fontId="3" fillId="0" borderId="28" xfId="4" applyNumberFormat="1" applyFont="1" applyFill="1" applyBorder="1"/>
    <xf numFmtId="6" fontId="3" fillId="0" borderId="27" xfId="0" applyNumberFormat="1" applyFont="1" applyFill="1" applyBorder="1"/>
    <xf numFmtId="6" fontId="3" fillId="0" borderId="24" xfId="0" applyNumberFormat="1" applyFont="1" applyFill="1" applyBorder="1"/>
    <xf numFmtId="38" fontId="3" fillId="0" borderId="24" xfId="0" applyNumberFormat="1" applyFont="1" applyFill="1" applyBorder="1" applyAlignment="1">
      <alignment horizontal="center"/>
    </xf>
    <xf numFmtId="38" fontId="3" fillId="0" borderId="25" xfId="0" applyNumberFormat="1" applyFont="1" applyFill="1" applyBorder="1" applyAlignment="1">
      <alignment horizontal="center"/>
    </xf>
    <xf numFmtId="0" fontId="3" fillId="0" borderId="0" xfId="0" applyFont="1" applyFill="1" applyBorder="1"/>
    <xf numFmtId="10" fontId="3" fillId="0" borderId="0" xfId="4" applyNumberFormat="1" applyFont="1" applyFill="1" applyBorder="1"/>
    <xf numFmtId="6" fontId="3" fillId="0" borderId="0" xfId="0" applyNumberFormat="1" applyFont="1" applyFill="1" applyBorder="1"/>
    <xf numFmtId="38" fontId="3" fillId="0" borderId="0" xfId="0" applyNumberFormat="1" applyFont="1" applyFill="1" applyBorder="1" applyAlignment="1">
      <alignment horizontal="center"/>
    </xf>
    <xf numFmtId="6" fontId="3" fillId="0" borderId="0" xfId="4" applyNumberFormat="1" applyFont="1" applyFill="1" applyBorder="1" applyAlignment="1">
      <alignment horizontal="center"/>
    </xf>
    <xf numFmtId="0" fontId="3" fillId="0" borderId="25" xfId="4" applyFont="1" applyFill="1" applyBorder="1"/>
    <xf numFmtId="10" fontId="3" fillId="0" borderId="25" xfId="4" applyNumberFormat="1" applyFont="1" applyFill="1" applyBorder="1"/>
    <xf numFmtId="6" fontId="35" fillId="0" borderId="27" xfId="4" applyNumberFormat="1" applyFont="1" applyFill="1" applyBorder="1" applyAlignment="1">
      <alignment horizontal="center"/>
    </xf>
    <xf numFmtId="0" fontId="5" fillId="0" borderId="0" xfId="4" applyFont="1" applyFill="1" applyBorder="1" applyAlignment="1">
      <alignment horizontal="center"/>
    </xf>
    <xf numFmtId="0" fontId="5" fillId="0" borderId="22" xfId="4" applyFont="1" applyFill="1" applyBorder="1" applyAlignment="1">
      <alignment horizontal="center"/>
    </xf>
    <xf numFmtId="6" fontId="5" fillId="0" borderId="22" xfId="4" applyNumberFormat="1" applyFont="1" applyFill="1" applyBorder="1" applyAlignment="1">
      <alignment horizontal="center"/>
    </xf>
    <xf numFmtId="0" fontId="5" fillId="0" borderId="0" xfId="4" applyFont="1" applyFill="1" applyBorder="1" applyAlignment="1">
      <alignment horizontal="left" vertical="center" wrapText="1"/>
    </xf>
    <xf numFmtId="10" fontId="3" fillId="0" borderId="0" xfId="5" applyNumberFormat="1" applyFont="1" applyFill="1" applyBorder="1"/>
    <xf numFmtId="6" fontId="3" fillId="0" borderId="0" xfId="4" applyNumberFormat="1" applyFont="1" applyFill="1" applyBorder="1"/>
    <xf numFmtId="0" fontId="3" fillId="0" borderId="22" xfId="4" applyFont="1" applyFill="1" applyBorder="1"/>
    <xf numFmtId="0" fontId="5" fillId="0" borderId="26" xfId="4" applyFont="1" applyFill="1" applyBorder="1" applyAlignment="1">
      <alignment vertical="center"/>
    </xf>
    <xf numFmtId="10" fontId="3" fillId="0" borderId="25" xfId="5" applyNumberFormat="1" applyFont="1" applyFill="1" applyBorder="1"/>
    <xf numFmtId="6" fontId="3" fillId="0" borderId="26" xfId="4" applyNumberFormat="1" applyFont="1" applyFill="1" applyBorder="1"/>
    <xf numFmtId="10" fontId="3" fillId="0" borderId="27" xfId="4" applyNumberFormat="1" applyFont="1" applyFill="1" applyBorder="1"/>
    <xf numFmtId="6" fontId="3" fillId="0" borderId="25" xfId="0" applyNumberFormat="1" applyFont="1" applyFill="1" applyBorder="1"/>
    <xf numFmtId="38" fontId="3" fillId="0" borderId="26" xfId="0" applyNumberFormat="1" applyFont="1" applyFill="1" applyBorder="1" applyAlignment="1">
      <alignment horizontal="center"/>
    </xf>
    <xf numFmtId="0" fontId="4" fillId="2" borderId="4" xfId="0" applyFont="1" applyFill="1" applyBorder="1" applyAlignment="1" applyProtection="1">
      <alignment horizontal="center"/>
    </xf>
    <xf numFmtId="164" fontId="4" fillId="2" borderId="4" xfId="0" applyNumberFormat="1" applyFont="1" applyFill="1" applyBorder="1" applyAlignment="1" applyProtection="1">
      <alignment horizontal="center"/>
    </xf>
    <xf numFmtId="0" fontId="2" fillId="2" borderId="0" xfId="3" applyFont="1" applyFill="1" applyBorder="1" applyAlignment="1" applyProtection="1">
      <alignment horizontal="center"/>
    </xf>
    <xf numFmtId="0" fontId="10" fillId="2" borderId="0" xfId="0" applyFont="1" applyFill="1" applyAlignment="1" applyProtection="1">
      <alignment horizontal="left" vertical="top" wrapText="1"/>
    </xf>
    <xf numFmtId="38" fontId="4" fillId="3" borderId="35" xfId="3" applyNumberFormat="1" applyFont="1" applyFill="1" applyBorder="1" applyProtection="1"/>
    <xf numFmtId="38" fontId="4" fillId="3" borderId="34" xfId="3" applyNumberFormat="1" applyFont="1" applyFill="1" applyBorder="1" applyProtection="1"/>
    <xf numFmtId="0" fontId="4" fillId="2" borderId="5" xfId="3" applyFont="1" applyFill="1" applyBorder="1" applyAlignment="1" applyProtection="1"/>
    <xf numFmtId="0" fontId="4" fillId="2" borderId="4" xfId="3" applyFont="1" applyFill="1" applyBorder="1" applyProtection="1"/>
    <xf numFmtId="38" fontId="4" fillId="0" borderId="10" xfId="3" applyNumberFormat="1" applyFont="1" applyFill="1" applyBorder="1" applyProtection="1"/>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xf>
    <xf numFmtId="0" fontId="12" fillId="0" borderId="0" xfId="0" applyFont="1" applyAlignment="1">
      <alignment wrapText="1"/>
    </xf>
    <xf numFmtId="0" fontId="12" fillId="0" borderId="0" xfId="0" applyFont="1" applyAlignment="1">
      <alignment horizontal="center" wrapText="1"/>
    </xf>
    <xf numFmtId="0" fontId="12" fillId="29" borderId="56" xfId="0" applyFont="1" applyFill="1" applyBorder="1" applyAlignment="1">
      <alignment horizontal="center" wrapText="1"/>
    </xf>
    <xf numFmtId="0" fontId="12" fillId="29" borderId="57" xfId="0" applyFont="1" applyFill="1" applyBorder="1" applyAlignment="1">
      <alignment horizontal="center" wrapText="1"/>
    </xf>
    <xf numFmtId="0" fontId="12" fillId="29" borderId="58" xfId="0" applyFont="1" applyFill="1" applyBorder="1" applyAlignment="1">
      <alignment horizontal="center" wrapText="1"/>
    </xf>
    <xf numFmtId="0" fontId="12" fillId="29" borderId="56" xfId="0" applyFont="1" applyFill="1" applyBorder="1" applyAlignment="1">
      <alignment horizontal="center" vertical="center" wrapText="1"/>
    </xf>
    <xf numFmtId="0" fontId="12" fillId="29" borderId="57" xfId="0" applyFont="1" applyFill="1" applyBorder="1" applyAlignment="1">
      <alignment horizontal="center" vertical="center" wrapText="1"/>
    </xf>
    <xf numFmtId="0" fontId="12" fillId="29" borderId="59" xfId="0" applyFont="1" applyFill="1" applyBorder="1" applyAlignment="1">
      <alignment horizontal="center" vertical="center" wrapText="1"/>
    </xf>
    <xf numFmtId="0" fontId="12" fillId="29" borderId="61" xfId="0" applyFont="1" applyFill="1" applyBorder="1" applyAlignment="1">
      <alignment horizontal="center" wrapText="1"/>
    </xf>
    <xf numFmtId="0" fontId="12" fillId="29" borderId="59" xfId="0" applyFont="1" applyFill="1" applyBorder="1" applyAlignment="1">
      <alignment horizontal="center" wrapText="1"/>
    </xf>
    <xf numFmtId="0" fontId="1" fillId="0" borderId="56" xfId="0" applyFont="1" applyBorder="1" applyAlignment="1">
      <alignment horizontal="center"/>
    </xf>
    <xf numFmtId="17" fontId="1" fillId="0" borderId="57" xfId="0" applyNumberFormat="1" applyFont="1" applyBorder="1" applyAlignment="1">
      <alignment horizontal="center"/>
    </xf>
    <xf numFmtId="1" fontId="0" fillId="0" borderId="58" xfId="0" applyNumberFormat="1" applyBorder="1" applyAlignment="1">
      <alignment horizontal="center"/>
    </xf>
    <xf numFmtId="3" fontId="1" fillId="0" borderId="56" xfId="0" applyNumberFormat="1" applyFont="1" applyBorder="1"/>
    <xf numFmtId="3" fontId="0" fillId="0" borderId="57" xfId="0" applyNumberFormat="1" applyBorder="1"/>
    <xf numFmtId="3" fontId="0" fillId="0" borderId="59" xfId="0" applyNumberFormat="1" applyBorder="1"/>
    <xf numFmtId="3" fontId="0" fillId="0" borderId="56" xfId="0" applyNumberFormat="1" applyBorder="1"/>
    <xf numFmtId="3" fontId="0" fillId="0" borderId="61" xfId="0" applyNumberFormat="1" applyBorder="1" applyAlignment="1">
      <alignment horizontal="right"/>
    </xf>
    <xf numFmtId="3" fontId="0" fillId="0" borderId="57" xfId="0" applyNumberFormat="1" applyBorder="1" applyAlignment="1">
      <alignment horizontal="right"/>
    </xf>
    <xf numFmtId="3" fontId="0" fillId="0" borderId="59" xfId="0" applyNumberFormat="1" applyBorder="1" applyAlignment="1">
      <alignment horizontal="right"/>
    </xf>
    <xf numFmtId="0" fontId="0" fillId="0" borderId="0" xfId="0" applyAlignment="1">
      <alignment horizontal="center"/>
    </xf>
    <xf numFmtId="3" fontId="0" fillId="0" borderId="0" xfId="0" applyNumberFormat="1" applyAlignment="1">
      <alignment horizontal="right"/>
    </xf>
    <xf numFmtId="3" fontId="0" fillId="0" borderId="0" xfId="0" applyNumberFormat="1"/>
    <xf numFmtId="3" fontId="0" fillId="0" borderId="0" xfId="0" applyNumberFormat="1" applyAlignment="1">
      <alignment horizontal="center"/>
    </xf>
    <xf numFmtId="4" fontId="0" fillId="0" borderId="0" xfId="0" applyNumberFormat="1" applyAlignment="1">
      <alignment horizontal="right"/>
    </xf>
    <xf numFmtId="0" fontId="12" fillId="29" borderId="58" xfId="0" applyFont="1" applyFill="1" applyBorder="1" applyAlignment="1">
      <alignment horizontal="center" vertical="center" wrapText="1"/>
    </xf>
    <xf numFmtId="3" fontId="0" fillId="0" borderId="58" xfId="0" applyNumberFormat="1" applyBorder="1"/>
    <xf numFmtId="0" fontId="12" fillId="29" borderId="53" xfId="0" applyFont="1" applyFill="1" applyBorder="1" applyAlignment="1">
      <alignment horizontal="center" vertical="center" wrapText="1"/>
    </xf>
    <xf numFmtId="3" fontId="0" fillId="0" borderId="54" xfId="0" applyNumberFormat="1" applyBorder="1"/>
    <xf numFmtId="3" fontId="1" fillId="0" borderId="53" xfId="0" applyNumberFormat="1" applyFont="1" applyBorder="1"/>
    <xf numFmtId="3" fontId="0" fillId="0" borderId="52" xfId="0" applyNumberFormat="1" applyBorder="1"/>
    <xf numFmtId="0" fontId="12" fillId="29" borderId="60" xfId="0" applyFont="1" applyFill="1" applyBorder="1" applyAlignment="1">
      <alignment horizontal="center" vertical="center" wrapText="1"/>
    </xf>
    <xf numFmtId="3" fontId="0" fillId="0" borderId="60" xfId="0" applyNumberFormat="1" applyBorder="1"/>
    <xf numFmtId="3" fontId="0" fillId="0" borderId="0" xfId="0" applyNumberFormat="1" applyBorder="1"/>
    <xf numFmtId="3" fontId="0" fillId="0" borderId="0" xfId="0" applyNumberFormat="1" applyBorder="1" applyAlignment="1">
      <alignment horizontal="center"/>
    </xf>
    <xf numFmtId="3" fontId="0" fillId="0" borderId="62" xfId="0" applyNumberFormat="1" applyBorder="1" applyAlignment="1">
      <alignment horizontal="right"/>
    </xf>
    <xf numFmtId="3" fontId="0" fillId="0" borderId="63" xfId="0" applyNumberFormat="1" applyBorder="1" applyAlignment="1">
      <alignment horizontal="right"/>
    </xf>
    <xf numFmtId="0" fontId="4" fillId="0" borderId="0" xfId="0" applyFont="1" applyProtection="1"/>
    <xf numFmtId="0" fontId="36" fillId="0" borderId="0" xfId="0" applyFont="1" applyProtection="1"/>
    <xf numFmtId="6" fontId="3" fillId="0" borderId="0" xfId="0" applyNumberFormat="1" applyFont="1" applyFill="1"/>
    <xf numFmtId="6" fontId="4" fillId="0" borderId="0" xfId="0" quotePrefix="1" applyNumberFormat="1" applyFont="1" applyFill="1"/>
    <xf numFmtId="165" fontId="4" fillId="0" borderId="0" xfId="0" applyNumberFormat="1" applyFont="1" applyFill="1"/>
    <xf numFmtId="0" fontId="36" fillId="0" borderId="32" xfId="0" applyFont="1" applyFill="1" applyBorder="1" applyAlignment="1" applyProtection="1"/>
    <xf numFmtId="38" fontId="37" fillId="3" borderId="10" xfId="3" applyNumberFormat="1" applyFont="1" applyFill="1" applyBorder="1" applyProtection="1"/>
    <xf numFmtId="38" fontId="4" fillId="3" borderId="63" xfId="3" applyNumberFormat="1" applyFont="1" applyFill="1" applyBorder="1" applyProtection="1"/>
    <xf numFmtId="38" fontId="4" fillId="0" borderId="64" xfId="3" applyNumberFormat="1" applyFont="1" applyFill="1" applyBorder="1" applyProtection="1"/>
    <xf numFmtId="0" fontId="4" fillId="2" borderId="52" xfId="3" applyFont="1" applyFill="1" applyBorder="1" applyProtection="1"/>
    <xf numFmtId="0" fontId="4" fillId="2" borderId="53" xfId="3" applyFont="1" applyFill="1" applyBorder="1" applyProtection="1"/>
    <xf numFmtId="38" fontId="4" fillId="0" borderId="59" xfId="3" applyNumberFormat="1" applyFont="1" applyFill="1" applyBorder="1" applyProtection="1"/>
    <xf numFmtId="38" fontId="2" fillId="4" borderId="59" xfId="3" applyNumberFormat="1" applyFont="1" applyFill="1" applyBorder="1" applyProtection="1"/>
    <xf numFmtId="38" fontId="4" fillId="3" borderId="59" xfId="3" applyNumberFormat="1" applyFont="1" applyFill="1" applyBorder="1" applyProtection="1"/>
    <xf numFmtId="38" fontId="4" fillId="28" borderId="65" xfId="3" applyNumberFormat="1" applyFont="1" applyFill="1" applyBorder="1" applyProtection="1"/>
    <xf numFmtId="0" fontId="4" fillId="2" borderId="52" xfId="3" applyFont="1" applyFill="1" applyBorder="1" applyAlignment="1" applyProtection="1">
      <alignment horizontal="left" indent="1"/>
    </xf>
    <xf numFmtId="0" fontId="4" fillId="2" borderId="60" xfId="3" applyFont="1" applyFill="1" applyBorder="1" applyProtection="1"/>
    <xf numFmtId="38" fontId="4" fillId="28" borderId="64" xfId="3" applyNumberFormat="1" applyFont="1" applyFill="1" applyBorder="1" applyProtection="1"/>
    <xf numFmtId="0" fontId="4" fillId="0" borderId="5" xfId="3" applyFont="1" applyFill="1" applyBorder="1" applyAlignment="1" applyProtection="1">
      <alignment horizontal="left" indent="3"/>
    </xf>
    <xf numFmtId="0" fontId="2" fillId="2" borderId="0" xfId="3" applyFont="1" applyFill="1" applyBorder="1" applyAlignment="1" applyProtection="1">
      <alignment horizontal="center"/>
    </xf>
    <xf numFmtId="164" fontId="8" fillId="2" borderId="4" xfId="2" applyNumberFormat="1" applyFill="1" applyBorder="1" applyAlignment="1" applyProtection="1">
      <alignment horizontal="center"/>
      <protection locked="0"/>
    </xf>
    <xf numFmtId="0" fontId="2" fillId="2" borderId="0" xfId="3" applyFont="1" applyFill="1" applyAlignment="1" applyProtection="1">
      <alignment horizontal="center"/>
    </xf>
    <xf numFmtId="0" fontId="9" fillId="0" borderId="0" xfId="0" applyFont="1" applyAlignment="1" applyProtection="1"/>
    <xf numFmtId="0" fontId="5" fillId="2" borderId="0" xfId="3" applyFont="1" applyFill="1" applyAlignment="1" applyProtection="1">
      <alignment horizontal="center"/>
    </xf>
    <xf numFmtId="0" fontId="7" fillId="0" borderId="0" xfId="0" applyFont="1" applyAlignment="1" applyProtection="1"/>
    <xf numFmtId="0" fontId="36" fillId="0" borderId="32" xfId="0" applyFont="1" applyFill="1" applyBorder="1" applyAlignment="1" applyProtection="1">
      <alignment horizontal="left" wrapText="1"/>
    </xf>
    <xf numFmtId="0" fontId="10" fillId="2" borderId="0" xfId="0" applyFont="1" applyFill="1" applyAlignment="1" applyProtection="1">
      <alignment horizontal="left" vertical="top" wrapText="1"/>
    </xf>
    <xf numFmtId="0" fontId="2" fillId="2" borderId="17" xfId="3" applyFont="1" applyFill="1" applyBorder="1" applyAlignment="1" applyProtection="1">
      <alignment horizontal="left" wrapText="1"/>
    </xf>
    <xf numFmtId="0" fontId="2" fillId="2" borderId="14" xfId="3" applyFont="1" applyFill="1" applyBorder="1" applyAlignment="1" applyProtection="1">
      <alignment horizontal="left" wrapText="1"/>
    </xf>
    <xf numFmtId="0" fontId="2" fillId="2" borderId="15" xfId="3" applyFont="1" applyFill="1" applyBorder="1" applyAlignment="1" applyProtection="1">
      <alignment horizontal="left" wrapText="1"/>
    </xf>
    <xf numFmtId="0" fontId="5" fillId="0" borderId="12" xfId="4" applyFont="1" applyFill="1" applyBorder="1" applyAlignment="1">
      <alignment horizontal="center"/>
    </xf>
    <xf numFmtId="0" fontId="5" fillId="0" borderId="13" xfId="4" applyFont="1" applyFill="1" applyBorder="1" applyAlignment="1">
      <alignment horizontal="center"/>
    </xf>
    <xf numFmtId="0" fontId="5" fillId="0" borderId="31" xfId="4" applyFont="1" applyFill="1" applyBorder="1" applyAlignment="1">
      <alignment horizontal="center"/>
    </xf>
    <xf numFmtId="0" fontId="5" fillId="0" borderId="20" xfId="4" applyFont="1" applyFill="1" applyBorder="1" applyAlignment="1">
      <alignment horizontal="center"/>
    </xf>
    <xf numFmtId="0" fontId="5" fillId="0" borderId="6" xfId="4" applyFont="1" applyFill="1" applyBorder="1" applyAlignment="1">
      <alignment horizontal="center"/>
    </xf>
    <xf numFmtId="0" fontId="5" fillId="0" borderId="21" xfId="4" applyFont="1" applyFill="1" applyBorder="1" applyAlignment="1">
      <alignment horizontal="center"/>
    </xf>
    <xf numFmtId="6" fontId="3" fillId="0" borderId="26" xfId="4" applyNumberFormat="1" applyFont="1" applyFill="1" applyBorder="1" applyAlignment="1">
      <alignment horizontal="center"/>
    </xf>
    <xf numFmtId="6" fontId="3" fillId="0" borderId="27" xfId="4" applyNumberFormat="1" applyFont="1" applyFill="1" applyBorder="1" applyAlignment="1">
      <alignment horizontal="center"/>
    </xf>
    <xf numFmtId="6" fontId="3" fillId="0" borderId="24" xfId="4" applyNumberFormat="1" applyFont="1" applyFill="1" applyBorder="1" applyAlignment="1">
      <alignment horizontal="center"/>
    </xf>
    <xf numFmtId="17" fontId="5" fillId="0" borderId="4" xfId="3" applyNumberFormat="1" applyFont="1" applyFill="1" applyBorder="1" applyAlignment="1" applyProtection="1">
      <alignment horizontal="center"/>
    </xf>
    <xf numFmtId="0" fontId="5" fillId="0" borderId="4" xfId="3" applyFont="1" applyFill="1" applyBorder="1" applyAlignment="1" applyProtection="1">
      <alignment horizontal="center"/>
    </xf>
    <xf numFmtId="1" fontId="5" fillId="0" borderId="4" xfId="3" applyNumberFormat="1" applyFont="1" applyFill="1" applyBorder="1" applyAlignment="1" applyProtection="1">
      <alignment horizontal="center"/>
    </xf>
    <xf numFmtId="6" fontId="3" fillId="0" borderId="25" xfId="4" applyNumberFormat="1" applyFont="1" applyFill="1" applyBorder="1" applyAlignment="1">
      <alignment horizontal="center"/>
    </xf>
    <xf numFmtId="0" fontId="5" fillId="0" borderId="12" xfId="4" applyFont="1" applyFill="1" applyBorder="1" applyAlignment="1">
      <alignment horizontal="center" wrapText="1"/>
    </xf>
    <xf numFmtId="0" fontId="5" fillId="0" borderId="13" xfId="4" applyFont="1" applyFill="1" applyBorder="1" applyAlignment="1">
      <alignment horizontal="center" wrapText="1"/>
    </xf>
    <xf numFmtId="0" fontId="5" fillId="0" borderId="31" xfId="4" applyFont="1" applyFill="1" applyBorder="1" applyAlignment="1">
      <alignment horizontal="center" wrapText="1"/>
    </xf>
    <xf numFmtId="0" fontId="12" fillId="29" borderId="52" xfId="0" applyFont="1" applyFill="1" applyBorder="1" applyAlignment="1">
      <alignment horizontal="center" wrapText="1"/>
    </xf>
    <xf numFmtId="0" fontId="12" fillId="29" borderId="53" xfId="0" applyFont="1" applyFill="1" applyBorder="1" applyAlignment="1">
      <alignment horizontal="center" wrapText="1"/>
    </xf>
    <xf numFmtId="0" fontId="12" fillId="29" borderId="54" xfId="0" applyFont="1" applyFill="1" applyBorder="1" applyAlignment="1">
      <alignment horizontal="center" wrapText="1"/>
    </xf>
    <xf numFmtId="0" fontId="12" fillId="29" borderId="55" xfId="0" applyFont="1" applyFill="1" applyBorder="1" applyAlignment="1">
      <alignment horizontal="center" wrapText="1"/>
    </xf>
    <xf numFmtId="0" fontId="12" fillId="29" borderId="12" xfId="0" applyFont="1" applyFill="1" applyBorder="1" applyAlignment="1">
      <alignment horizontal="center" wrapText="1"/>
    </xf>
    <xf numFmtId="0" fontId="12" fillId="29" borderId="13" xfId="0" applyFont="1" applyFill="1" applyBorder="1" applyAlignment="1">
      <alignment horizontal="center" wrapText="1"/>
    </xf>
    <xf numFmtId="0" fontId="12" fillId="29" borderId="31" xfId="0" applyFont="1" applyFill="1" applyBorder="1" applyAlignment="1">
      <alignment horizontal="center" wrapText="1"/>
    </xf>
  </cellXfs>
  <cellStyles count="119">
    <cellStyle name="20% - Accent1 2" xfId="85" xr:uid="{00000000-0005-0000-0000-000000000000}"/>
    <cellStyle name="20% - Accent1 3" xfId="7" xr:uid="{00000000-0005-0000-0000-000001000000}"/>
    <cellStyle name="20% - Accent2 2" xfId="84" xr:uid="{00000000-0005-0000-0000-000002000000}"/>
    <cellStyle name="20% - Accent2 3" xfId="8" xr:uid="{00000000-0005-0000-0000-000003000000}"/>
    <cellStyle name="20% - Accent3 2" xfId="83" xr:uid="{00000000-0005-0000-0000-000004000000}"/>
    <cellStyle name="20% - Accent3 3" xfId="9" xr:uid="{00000000-0005-0000-0000-000005000000}"/>
    <cellStyle name="20% - Accent4 2" xfId="82" xr:uid="{00000000-0005-0000-0000-000006000000}"/>
    <cellStyle name="20% - Accent4 3" xfId="10" xr:uid="{00000000-0005-0000-0000-000007000000}"/>
    <cellStyle name="20% - Accent5 2" xfId="81" xr:uid="{00000000-0005-0000-0000-000008000000}"/>
    <cellStyle name="20% - Accent5 3" xfId="11" xr:uid="{00000000-0005-0000-0000-000009000000}"/>
    <cellStyle name="20% - Accent6 2" xfId="80" xr:uid="{00000000-0005-0000-0000-00000A000000}"/>
    <cellStyle name="20% - Accent6 3" xfId="12" xr:uid="{00000000-0005-0000-0000-00000B000000}"/>
    <cellStyle name="40% - Accent1 2" xfId="79" xr:uid="{00000000-0005-0000-0000-00000C000000}"/>
    <cellStyle name="40% - Accent1 3" xfId="13" xr:uid="{00000000-0005-0000-0000-00000D000000}"/>
    <cellStyle name="40% - Accent2 2" xfId="78" xr:uid="{00000000-0005-0000-0000-00000E000000}"/>
    <cellStyle name="40% - Accent2 3" xfId="14" xr:uid="{00000000-0005-0000-0000-00000F000000}"/>
    <cellStyle name="40% - Accent3 2" xfId="77" xr:uid="{00000000-0005-0000-0000-000010000000}"/>
    <cellStyle name="40% - Accent3 3" xfId="15" xr:uid="{00000000-0005-0000-0000-000011000000}"/>
    <cellStyle name="40% - Accent4 2" xfId="76" xr:uid="{00000000-0005-0000-0000-000012000000}"/>
    <cellStyle name="40% - Accent4 3" xfId="16" xr:uid="{00000000-0005-0000-0000-000013000000}"/>
    <cellStyle name="40% - Accent5 2" xfId="75" xr:uid="{00000000-0005-0000-0000-000014000000}"/>
    <cellStyle name="40% - Accent5 3" xfId="17" xr:uid="{00000000-0005-0000-0000-000015000000}"/>
    <cellStyle name="40% - Accent6 2" xfId="74" xr:uid="{00000000-0005-0000-0000-000016000000}"/>
    <cellStyle name="40% - Accent6 3" xfId="18" xr:uid="{00000000-0005-0000-0000-000017000000}"/>
    <cellStyle name="60% - Accent1 2" xfId="73" xr:uid="{00000000-0005-0000-0000-000018000000}"/>
    <cellStyle name="60% - Accent1 3" xfId="19" xr:uid="{00000000-0005-0000-0000-000019000000}"/>
    <cellStyle name="60% - Accent2 2" xfId="72" xr:uid="{00000000-0005-0000-0000-00001A000000}"/>
    <cellStyle name="60% - Accent2 3" xfId="20" xr:uid="{00000000-0005-0000-0000-00001B000000}"/>
    <cellStyle name="60% - Accent3 2" xfId="71"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69" xr:uid="{00000000-0005-0000-0000-000020000000}"/>
    <cellStyle name="60% - Accent5 3" xfId="23" xr:uid="{00000000-0005-0000-0000-000021000000}"/>
    <cellStyle name="60% - Accent6 2" xfId="68" xr:uid="{00000000-0005-0000-0000-000022000000}"/>
    <cellStyle name="60% - Accent6 3" xfId="24" xr:uid="{00000000-0005-0000-0000-000023000000}"/>
    <cellStyle name="Accent1 2" xfId="67" xr:uid="{00000000-0005-0000-0000-000024000000}"/>
    <cellStyle name="Accent1 3" xfId="25" xr:uid="{00000000-0005-0000-0000-000025000000}"/>
    <cellStyle name="Accent2 2" xfId="66" xr:uid="{00000000-0005-0000-0000-000026000000}"/>
    <cellStyle name="Accent2 3" xfId="26" xr:uid="{00000000-0005-0000-0000-000027000000}"/>
    <cellStyle name="Accent3 2" xfId="65" xr:uid="{00000000-0005-0000-0000-000028000000}"/>
    <cellStyle name="Accent3 3" xfId="27" xr:uid="{00000000-0005-0000-0000-000029000000}"/>
    <cellStyle name="Accent4 2" xfId="64" xr:uid="{00000000-0005-0000-0000-00002A000000}"/>
    <cellStyle name="Accent4 3" xfId="28" xr:uid="{00000000-0005-0000-0000-00002B000000}"/>
    <cellStyle name="Accent5 2" xfId="63" xr:uid="{00000000-0005-0000-0000-00002C000000}"/>
    <cellStyle name="Accent5 3" xfId="29" xr:uid="{00000000-0005-0000-0000-00002D000000}"/>
    <cellStyle name="Accent6 2" xfId="62" xr:uid="{00000000-0005-0000-0000-00002E000000}"/>
    <cellStyle name="Accent6 3" xfId="30" xr:uid="{00000000-0005-0000-0000-00002F000000}"/>
    <cellStyle name="Bad 2" xfId="61" xr:uid="{00000000-0005-0000-0000-000030000000}"/>
    <cellStyle name="Bad 3" xfId="31" xr:uid="{00000000-0005-0000-0000-000031000000}"/>
    <cellStyle name="Calculation 2" xfId="98" xr:uid="{00000000-0005-0000-0000-000032000000}"/>
    <cellStyle name="Calculation 3" xfId="32" xr:uid="{00000000-0005-0000-0000-000033000000}"/>
    <cellStyle name="Check Cell 2" xfId="99" xr:uid="{00000000-0005-0000-0000-000034000000}"/>
    <cellStyle name="Check Cell 3" xfId="33" xr:uid="{00000000-0005-0000-0000-000035000000}"/>
    <cellStyle name="Comma" xfId="1" builtinId="3"/>
    <cellStyle name="Comma 2" xfId="50" xr:uid="{00000000-0005-0000-0000-000037000000}"/>
    <cellStyle name="Comma 2 2" xfId="56" xr:uid="{00000000-0005-0000-0000-000038000000}"/>
    <cellStyle name="Comma 3" xfId="95" xr:uid="{00000000-0005-0000-0000-000039000000}"/>
    <cellStyle name="Comma0" xfId="90" xr:uid="{00000000-0005-0000-0000-00003A000000}"/>
    <cellStyle name="Comma0 2" xfId="86" xr:uid="{00000000-0005-0000-0000-00003B000000}"/>
    <cellStyle name="Currency 2" xfId="60" xr:uid="{00000000-0005-0000-0000-00003C000000}"/>
    <cellStyle name="Currency 3" xfId="59" xr:uid="{00000000-0005-0000-0000-00003D000000}"/>
    <cellStyle name="Currency0" xfId="97" xr:uid="{00000000-0005-0000-0000-00003E000000}"/>
    <cellStyle name="Currency0 2" xfId="91" xr:uid="{00000000-0005-0000-0000-00003F000000}"/>
    <cellStyle name="Date" xfId="88" xr:uid="{00000000-0005-0000-0000-000040000000}"/>
    <cellStyle name="Date 2" xfId="93" xr:uid="{00000000-0005-0000-0000-000041000000}"/>
    <cellStyle name="Explanatory Text 2" xfId="100" xr:uid="{00000000-0005-0000-0000-000042000000}"/>
    <cellStyle name="Explanatory Text 3" xfId="34" xr:uid="{00000000-0005-0000-0000-000043000000}"/>
    <cellStyle name="Fixed" xfId="87" xr:uid="{00000000-0005-0000-0000-000044000000}"/>
    <cellStyle name="Fixed 2" xfId="92" xr:uid="{00000000-0005-0000-0000-000045000000}"/>
    <cellStyle name="Good 2" xfId="101" xr:uid="{00000000-0005-0000-0000-000046000000}"/>
    <cellStyle name="Good 3" xfId="35" xr:uid="{00000000-0005-0000-0000-000047000000}"/>
    <cellStyle name="Heading 1 2" xfId="102" xr:uid="{00000000-0005-0000-0000-000048000000}"/>
    <cellStyle name="Heading 1 3" xfId="36" xr:uid="{00000000-0005-0000-0000-000049000000}"/>
    <cellStyle name="Heading 2 2" xfId="103" xr:uid="{00000000-0005-0000-0000-00004A000000}"/>
    <cellStyle name="Heading 2 3" xfId="37" xr:uid="{00000000-0005-0000-0000-00004B000000}"/>
    <cellStyle name="Heading 3 2" xfId="104" xr:uid="{00000000-0005-0000-0000-00004C000000}"/>
    <cellStyle name="Heading 3 3" xfId="38" xr:uid="{00000000-0005-0000-0000-00004D000000}"/>
    <cellStyle name="Heading 4 2" xfId="105" xr:uid="{00000000-0005-0000-0000-00004E000000}"/>
    <cellStyle name="Heading 4 3" xfId="39" xr:uid="{00000000-0005-0000-0000-00004F000000}"/>
    <cellStyle name="Hyperlink" xfId="2" builtinId="8"/>
    <cellStyle name="Hyperlink 2" xfId="89" xr:uid="{00000000-0005-0000-0000-000051000000}"/>
    <cellStyle name="Input 2" xfId="106" xr:uid="{00000000-0005-0000-0000-000052000000}"/>
    <cellStyle name="Input 3" xfId="40" xr:uid="{00000000-0005-0000-0000-000053000000}"/>
    <cellStyle name="Linked Cell 2" xfId="107" xr:uid="{00000000-0005-0000-0000-000054000000}"/>
    <cellStyle name="Linked Cell 3" xfId="41" xr:uid="{00000000-0005-0000-0000-000055000000}"/>
    <cellStyle name="Neutral 2" xfId="108" xr:uid="{00000000-0005-0000-0000-000056000000}"/>
    <cellStyle name="Neutral 3" xfId="42" xr:uid="{00000000-0005-0000-0000-000057000000}"/>
    <cellStyle name="Normal" xfId="0" builtinId="0"/>
    <cellStyle name="Normal 2" xfId="6" xr:uid="{00000000-0005-0000-0000-000059000000}"/>
    <cellStyle name="Normal 2 2" xfId="54" xr:uid="{00000000-0005-0000-0000-00005A000000}"/>
    <cellStyle name="Normal 2 3" xfId="94" xr:uid="{00000000-0005-0000-0000-00005B000000}"/>
    <cellStyle name="Normal 2 4" xfId="96" xr:uid="{00000000-0005-0000-0000-00005C000000}"/>
    <cellStyle name="Normal 3" xfId="51" xr:uid="{00000000-0005-0000-0000-00005D000000}"/>
    <cellStyle name="Normal 4" xfId="48" xr:uid="{00000000-0005-0000-0000-00005E000000}"/>
    <cellStyle name="Normal 5" xfId="115" xr:uid="{00000000-0005-0000-0000-00005F000000}"/>
    <cellStyle name="Normal 5 2" xfId="117" xr:uid="{00000000-0005-0000-0000-000060000000}"/>
    <cellStyle name="Normal 58" xfId="118" xr:uid="{00000000-0005-0000-0000-000061000000}"/>
    <cellStyle name="Normal_C-IV Implementation Claim Form-Revised 2" xfId="3" xr:uid="{00000000-0005-0000-0000-000062000000}"/>
    <cellStyle name="Normal_Copy of SFY 07-08 M&amp;O CAP Updated w06-07 Persons Counts v3" xfId="4" xr:uid="{00000000-0005-0000-0000-000063000000}"/>
    <cellStyle name="Note 2" xfId="109" xr:uid="{00000000-0005-0000-0000-000064000000}"/>
    <cellStyle name="Note 3" xfId="43" xr:uid="{00000000-0005-0000-0000-000065000000}"/>
    <cellStyle name="Output 2" xfId="110" xr:uid="{00000000-0005-0000-0000-000066000000}"/>
    <cellStyle name="Output 3" xfId="44" xr:uid="{00000000-0005-0000-0000-000067000000}"/>
    <cellStyle name="Percent" xfId="5" builtinId="5"/>
    <cellStyle name="Percent 2" xfId="52" xr:uid="{00000000-0005-0000-0000-000069000000}"/>
    <cellStyle name="Percent 2 2" xfId="57" xr:uid="{00000000-0005-0000-0000-00006A000000}"/>
    <cellStyle name="Percent 3" xfId="53" xr:uid="{00000000-0005-0000-0000-00006B000000}"/>
    <cellStyle name="Percent 4" xfId="55" xr:uid="{00000000-0005-0000-0000-00006C000000}"/>
    <cellStyle name="Percent 4 2" xfId="58" xr:uid="{00000000-0005-0000-0000-00006D000000}"/>
    <cellStyle name="Percent 5" xfId="114" xr:uid="{00000000-0005-0000-0000-00006E000000}"/>
    <cellStyle name="Percent 6" xfId="116" xr:uid="{00000000-0005-0000-0000-00006F000000}"/>
    <cellStyle name="Style 1" xfId="49" xr:uid="{00000000-0005-0000-0000-000070000000}"/>
    <cellStyle name="Title 2" xfId="111" xr:uid="{00000000-0005-0000-0000-000071000000}"/>
    <cellStyle name="Title 3" xfId="45" xr:uid="{00000000-0005-0000-0000-000072000000}"/>
    <cellStyle name="Total 2" xfId="112" xr:uid="{00000000-0005-0000-0000-000073000000}"/>
    <cellStyle name="Total 3" xfId="46" xr:uid="{00000000-0005-0000-0000-000074000000}"/>
    <cellStyle name="Warning Text 2" xfId="113" xr:uid="{00000000-0005-0000-0000-000075000000}"/>
    <cellStyle name="Warning Text 3" xfId="47" xr:uid="{00000000-0005-0000-0000-00007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H$2" noThreeD="1"/>
</file>

<file path=xl/ctrlProps/ctrlProp2.xml><?xml version="1.0" encoding="utf-8"?>
<formControlPr xmlns="http://schemas.microsoft.com/office/spreadsheetml/2009/9/main" objectType="CheckBox" fmlaLink="Claim!$H$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771525</xdr:colOff>
          <xdr:row>3</xdr:row>
          <xdr:rowOff>114300</xdr:rowOff>
        </xdr:from>
        <xdr:to>
          <xdr:col>4</xdr:col>
          <xdr:colOff>1476375</xdr:colOff>
          <xdr:row>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790575</xdr:colOff>
          <xdr:row>2</xdr:row>
          <xdr:rowOff>76200</xdr:rowOff>
        </xdr:from>
        <xdr:to>
          <xdr:col>5</xdr:col>
          <xdr:colOff>247650</xdr:colOff>
          <xdr:row>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J122"/>
  <sheetViews>
    <sheetView showGridLines="0" tabSelected="1" zoomScaleNormal="100" zoomScaleSheetLayoutView="100" workbookViewId="0">
      <selection activeCell="A3" sqref="A3"/>
    </sheetView>
  </sheetViews>
  <sheetFormatPr defaultColWidth="9.140625" defaultRowHeight="14.25"/>
  <cols>
    <col min="1" max="1" width="10" style="33" customWidth="1"/>
    <col min="2" max="2" width="38.42578125" style="33" customWidth="1"/>
    <col min="3" max="3" width="8" style="33" customWidth="1"/>
    <col min="4" max="4" width="1.5703125" style="33" customWidth="1"/>
    <col min="5" max="5" width="27.42578125" style="33" customWidth="1"/>
    <col min="6" max="6" width="21.5703125" style="33" customWidth="1"/>
    <col min="7" max="7" width="22.42578125" style="33" customWidth="1"/>
    <col min="8" max="8" width="50.5703125" style="33" customWidth="1"/>
    <col min="9" max="16384" width="9.140625" style="33"/>
  </cols>
  <sheetData>
    <row r="2" spans="1:10" ht="15">
      <c r="A2" s="30"/>
      <c r="B2" s="30"/>
      <c r="C2" s="30"/>
      <c r="D2" s="30"/>
      <c r="E2" s="30"/>
      <c r="F2" s="31"/>
      <c r="G2" s="32"/>
      <c r="H2" s="88" t="b">
        <v>0</v>
      </c>
    </row>
    <row r="3" spans="1:10" ht="15">
      <c r="A3" s="34" t="s">
        <v>0</v>
      </c>
      <c r="B3" s="82"/>
      <c r="C3" s="30"/>
      <c r="D3" s="30"/>
      <c r="E3" s="34" t="s">
        <v>39</v>
      </c>
      <c r="F3" s="35"/>
      <c r="G3" s="78"/>
    </row>
    <row r="4" spans="1:10" ht="15">
      <c r="A4" s="34"/>
      <c r="B4" s="36"/>
      <c r="C4" s="34"/>
      <c r="D4" s="30"/>
      <c r="E4" s="30"/>
      <c r="F4" s="37"/>
    </row>
    <row r="5" spans="1:10" ht="15">
      <c r="A5" s="38" t="s">
        <v>1</v>
      </c>
      <c r="B5" s="202"/>
      <c r="C5" s="212"/>
      <c r="D5" s="212" t="s">
        <v>49</v>
      </c>
      <c r="E5" s="211"/>
      <c r="F5" s="39" t="s">
        <v>41</v>
      </c>
      <c r="G5" s="91"/>
    </row>
    <row r="6" spans="1:10">
      <c r="A6" s="40"/>
      <c r="B6" s="40"/>
      <c r="C6" s="40"/>
      <c r="D6" s="40"/>
      <c r="E6" s="40"/>
      <c r="F6" s="40"/>
      <c r="G6" s="40"/>
    </row>
    <row r="7" spans="1:10" ht="15">
      <c r="A7" s="34" t="s">
        <v>2</v>
      </c>
      <c r="B7" s="203"/>
      <c r="C7" s="41"/>
      <c r="D7" s="40"/>
      <c r="E7" s="34" t="s">
        <v>40</v>
      </c>
      <c r="F7" s="270" t="s">
        <v>177</v>
      </c>
      <c r="G7" s="270"/>
    </row>
    <row r="8" spans="1:10" ht="15">
      <c r="A8" s="3"/>
      <c r="B8" s="42"/>
      <c r="C8" s="1"/>
      <c r="D8" s="1"/>
      <c r="E8" s="2"/>
      <c r="F8" s="43"/>
      <c r="G8" s="43"/>
    </row>
    <row r="9" spans="1:10" s="46" customFormat="1" ht="11.25">
      <c r="A9" s="25"/>
      <c r="B9" s="25"/>
      <c r="C9" s="26"/>
      <c r="D9" s="27"/>
      <c r="E9" s="27"/>
      <c r="F9" s="27"/>
      <c r="G9" s="27"/>
    </row>
    <row r="10" spans="1:10" ht="14.25" customHeight="1">
      <c r="A10" s="271" t="s">
        <v>3</v>
      </c>
      <c r="B10" s="272"/>
      <c r="C10" s="272"/>
      <c r="D10" s="272"/>
      <c r="E10" s="272"/>
      <c r="F10" s="272"/>
      <c r="G10" s="272"/>
    </row>
    <row r="11" spans="1:10" ht="16.5" thickBot="1">
      <c r="A11" s="273" t="s">
        <v>81</v>
      </c>
      <c r="B11" s="274"/>
      <c r="C11" s="274"/>
      <c r="D11" s="274"/>
      <c r="E11" s="274"/>
      <c r="F11" s="274"/>
      <c r="G11" s="274"/>
    </row>
    <row r="12" spans="1:10" s="46" customFormat="1" ht="6" customHeight="1" thickBot="1">
      <c r="A12" s="24"/>
      <c r="B12" s="24"/>
      <c r="C12" s="24"/>
      <c r="D12" s="24"/>
      <c r="E12" s="24"/>
      <c r="F12" s="24"/>
      <c r="G12" s="24"/>
    </row>
    <row r="13" spans="1:10" ht="15.95" customHeight="1">
      <c r="A13" s="17" t="s">
        <v>64</v>
      </c>
      <c r="B13" s="18"/>
      <c r="C13" s="18"/>
      <c r="D13" s="18"/>
      <c r="E13" s="18"/>
      <c r="F13" s="65" t="s">
        <v>4</v>
      </c>
      <c r="G13" s="64" t="s">
        <v>5</v>
      </c>
    </row>
    <row r="14" spans="1:10" ht="15.95" customHeight="1">
      <c r="A14" s="5" t="s">
        <v>6</v>
      </c>
      <c r="B14" s="61"/>
      <c r="C14" s="61"/>
      <c r="D14" s="61"/>
      <c r="E14" s="11"/>
      <c r="F14" s="12"/>
      <c r="G14" s="66">
        <f>SUM(F15:F16)</f>
        <v>0</v>
      </c>
    </row>
    <row r="15" spans="1:10" ht="15.95" customHeight="1">
      <c r="A15" s="118" t="s">
        <v>74</v>
      </c>
      <c r="B15" s="115"/>
      <c r="C15" s="61"/>
      <c r="D15" s="61"/>
      <c r="E15" s="11"/>
      <c r="F15" s="84"/>
      <c r="G15" s="19"/>
    </row>
    <row r="16" spans="1:10" ht="15.95" customHeight="1">
      <c r="A16" s="118" t="s">
        <v>63</v>
      </c>
      <c r="B16" s="115"/>
      <c r="C16" s="61"/>
      <c r="D16" s="61"/>
      <c r="E16" s="61"/>
      <c r="F16" s="85"/>
      <c r="G16" s="19"/>
      <c r="J16" s="44"/>
    </row>
    <row r="17" spans="1:8" ht="15.95" customHeight="1" thickBot="1">
      <c r="A17" s="13" t="s">
        <v>83</v>
      </c>
      <c r="B17" s="14"/>
      <c r="C17" s="14"/>
      <c r="D17" s="9"/>
      <c r="E17" s="10"/>
      <c r="F17" s="15"/>
      <c r="G17" s="47">
        <f>SUM(G14:G16)</f>
        <v>0</v>
      </c>
    </row>
    <row r="18" spans="1:8">
      <c r="A18" s="25"/>
      <c r="B18" s="25"/>
      <c r="C18" s="26"/>
      <c r="D18" s="27"/>
      <c r="E18" s="27"/>
      <c r="F18" s="27"/>
      <c r="G18" s="27"/>
    </row>
    <row r="19" spans="1:8" ht="15">
      <c r="A19" s="271" t="s">
        <v>53</v>
      </c>
      <c r="B19" s="272"/>
      <c r="C19" s="272"/>
      <c r="D19" s="272"/>
      <c r="E19" s="272"/>
      <c r="F19" s="272"/>
      <c r="G19" s="272"/>
    </row>
    <row r="20" spans="1:8" ht="15.75">
      <c r="A20" s="273" t="s">
        <v>82</v>
      </c>
      <c r="B20" s="274"/>
      <c r="C20" s="274"/>
      <c r="D20" s="274"/>
      <c r="E20" s="274"/>
      <c r="F20" s="274"/>
      <c r="G20" s="274"/>
    </row>
    <row r="21" spans="1:8" ht="6" customHeight="1" thickBot="1">
      <c r="A21" s="59"/>
      <c r="B21" s="60"/>
      <c r="C21" s="60"/>
      <c r="D21" s="60"/>
      <c r="E21" s="60"/>
      <c r="F21" s="60"/>
      <c r="G21" s="60"/>
    </row>
    <row r="22" spans="1:8" ht="15">
      <c r="A22" s="17" t="s">
        <v>80</v>
      </c>
      <c r="B22" s="18"/>
      <c r="C22" s="18"/>
      <c r="D22" s="18"/>
      <c r="E22" s="18"/>
      <c r="F22" s="65" t="s">
        <v>4</v>
      </c>
      <c r="G22" s="64" t="s">
        <v>5</v>
      </c>
    </row>
    <row r="23" spans="1:8" s="44" customFormat="1" ht="15.95" customHeight="1">
      <c r="A23" s="74" t="s">
        <v>93</v>
      </c>
      <c r="B23" s="75"/>
      <c r="C23" s="75"/>
      <c r="D23" s="75"/>
      <c r="E23" s="76"/>
      <c r="F23" s="68"/>
      <c r="G23" s="58">
        <f>SUM(F24:F25)</f>
        <v>0</v>
      </c>
    </row>
    <row r="24" spans="1:8" s="44" customFormat="1" ht="15.95" customHeight="1">
      <c r="A24" s="77" t="s">
        <v>77</v>
      </c>
      <c r="B24" s="75"/>
      <c r="C24" s="75"/>
      <c r="D24" s="75"/>
      <c r="E24" s="76"/>
      <c r="F24" s="79"/>
      <c r="G24" s="67"/>
    </row>
    <row r="25" spans="1:8" s="44" customFormat="1" ht="15.95" customHeight="1">
      <c r="A25" s="77" t="s">
        <v>78</v>
      </c>
      <c r="B25" s="75"/>
      <c r="C25" s="75"/>
      <c r="D25" s="75"/>
      <c r="E25" s="76"/>
      <c r="F25" s="79"/>
      <c r="G25" s="67"/>
    </row>
    <row r="26" spans="1:8" s="44" customFormat="1" ht="15.95" customHeight="1">
      <c r="A26" s="77" t="s">
        <v>92</v>
      </c>
      <c r="B26" s="75"/>
      <c r="C26" s="75"/>
      <c r="D26" s="75"/>
      <c r="E26" s="76"/>
      <c r="F26" s="256"/>
      <c r="G26" s="58">
        <f>SUM(F27:F29)</f>
        <v>0</v>
      </c>
      <c r="H26" s="255"/>
    </row>
    <row r="27" spans="1:8" s="44" customFormat="1" ht="15.95" customHeight="1">
      <c r="A27" s="268" t="s">
        <v>109</v>
      </c>
      <c r="B27" s="75"/>
      <c r="C27" s="75"/>
      <c r="D27" s="75"/>
      <c r="E27" s="75"/>
      <c r="F27" s="85"/>
      <c r="G27" s="206"/>
      <c r="H27" s="275"/>
    </row>
    <row r="28" spans="1:8" s="44" customFormat="1" ht="15.95" customHeight="1">
      <c r="A28" s="268" t="s">
        <v>110</v>
      </c>
      <c r="B28" s="75"/>
      <c r="C28" s="75"/>
      <c r="D28" s="75"/>
      <c r="E28" s="75"/>
      <c r="F28" s="85"/>
      <c r="G28" s="206"/>
      <c r="H28" s="275"/>
    </row>
    <row r="29" spans="1:8" s="44" customFormat="1" ht="15.95" customHeight="1">
      <c r="A29" s="268" t="s">
        <v>178</v>
      </c>
      <c r="B29" s="75"/>
      <c r="C29" s="75"/>
      <c r="D29" s="75"/>
      <c r="E29" s="75"/>
      <c r="F29" s="85"/>
      <c r="G29" s="206"/>
      <c r="H29" s="275"/>
    </row>
    <row r="30" spans="1:8" ht="15.95" customHeight="1">
      <c r="A30" s="7" t="s">
        <v>6</v>
      </c>
      <c r="B30" s="62"/>
      <c r="C30" s="62"/>
      <c r="D30" s="62"/>
      <c r="E30" s="62"/>
      <c r="F30" s="68"/>
      <c r="G30" s="58">
        <f>SUM(F31:F33)</f>
        <v>0</v>
      </c>
    </row>
    <row r="31" spans="1:8" ht="15.95" customHeight="1">
      <c r="A31" s="118" t="s">
        <v>74</v>
      </c>
      <c r="B31" s="75"/>
      <c r="C31" s="62"/>
      <c r="D31" s="62"/>
      <c r="E31" s="62"/>
      <c r="F31" s="85"/>
      <c r="G31" s="67"/>
    </row>
    <row r="32" spans="1:8" ht="15.95" customHeight="1">
      <c r="A32" s="118" t="s">
        <v>63</v>
      </c>
      <c r="B32" s="75"/>
      <c r="C32" s="62"/>
      <c r="D32" s="62"/>
      <c r="E32" s="62"/>
      <c r="F32" s="85"/>
      <c r="G32" s="67"/>
    </row>
    <row r="33" spans="1:7" ht="15.95" customHeight="1">
      <c r="A33" s="29" t="s">
        <v>45</v>
      </c>
      <c r="B33" s="62"/>
      <c r="C33" s="62"/>
      <c r="D33" s="62"/>
      <c r="E33" s="62"/>
      <c r="F33" s="85"/>
      <c r="G33" s="67"/>
    </row>
    <row r="34" spans="1:7" ht="15.95" customHeight="1">
      <c r="A34" s="103" t="s">
        <v>65</v>
      </c>
      <c r="B34" s="62"/>
      <c r="C34" s="62"/>
      <c r="D34" s="62"/>
      <c r="E34" s="62"/>
      <c r="F34" s="68"/>
      <c r="G34" s="86"/>
    </row>
    <row r="35" spans="1:7" ht="15.95" customHeight="1">
      <c r="A35" s="129" t="s">
        <v>7</v>
      </c>
      <c r="B35" s="62"/>
      <c r="C35" s="62"/>
      <c r="D35" s="62"/>
      <c r="E35" s="62"/>
      <c r="F35" s="68"/>
      <c r="G35" s="58">
        <f>SUM(F36+F37)</f>
        <v>0</v>
      </c>
    </row>
    <row r="36" spans="1:7" ht="15.95" customHeight="1">
      <c r="A36" s="118" t="s">
        <v>74</v>
      </c>
      <c r="B36" s="105"/>
      <c r="C36" s="62"/>
      <c r="D36" s="62"/>
      <c r="E36" s="62"/>
      <c r="F36" s="85"/>
      <c r="G36" s="108"/>
    </row>
    <row r="37" spans="1:7" ht="15.95" customHeight="1">
      <c r="A37" s="118" t="s">
        <v>63</v>
      </c>
      <c r="B37" s="105"/>
      <c r="C37" s="62"/>
      <c r="D37" s="62"/>
      <c r="E37" s="62"/>
      <c r="F37" s="85"/>
      <c r="G37" s="108"/>
    </row>
    <row r="38" spans="1:7" ht="15.95" customHeight="1">
      <c r="A38" s="5" t="s">
        <v>52</v>
      </c>
      <c r="B38" s="61"/>
      <c r="C38" s="62"/>
      <c r="D38" s="62"/>
      <c r="E38" s="62"/>
      <c r="F38" s="68"/>
      <c r="G38" s="58">
        <f>SUM(F39:F40)</f>
        <v>0</v>
      </c>
    </row>
    <row r="39" spans="1:7" s="107" customFormat="1" ht="15.95" customHeight="1">
      <c r="A39" s="20" t="s">
        <v>74</v>
      </c>
      <c r="B39" s="105"/>
      <c r="C39" s="106"/>
      <c r="D39" s="106"/>
      <c r="E39" s="106"/>
      <c r="F39" s="85"/>
      <c r="G39" s="108"/>
    </row>
    <row r="40" spans="1:7" s="107" customFormat="1" ht="15.95" customHeight="1">
      <c r="A40" s="20" t="s">
        <v>63</v>
      </c>
      <c r="B40" s="105"/>
      <c r="C40" s="106"/>
      <c r="D40" s="106"/>
      <c r="E40" s="106"/>
      <c r="F40" s="210"/>
      <c r="G40" s="108"/>
    </row>
    <row r="41" spans="1:7" ht="15.95" customHeight="1">
      <c r="A41" s="5" t="s">
        <v>56</v>
      </c>
      <c r="B41" s="61"/>
      <c r="C41" s="61"/>
      <c r="D41" s="61"/>
      <c r="E41" s="61"/>
      <c r="F41" s="68"/>
      <c r="G41" s="58">
        <f>SUM(F42:F43)</f>
        <v>0</v>
      </c>
    </row>
    <row r="42" spans="1:7" ht="15.95" customHeight="1">
      <c r="A42" s="20" t="s">
        <v>74</v>
      </c>
      <c r="B42" s="61"/>
      <c r="C42" s="61"/>
      <c r="D42" s="61"/>
      <c r="E42" s="61"/>
      <c r="F42" s="85"/>
      <c r="G42" s="108"/>
    </row>
    <row r="43" spans="1:7" ht="15.95" customHeight="1">
      <c r="A43" s="20" t="s">
        <v>63</v>
      </c>
      <c r="B43" s="61"/>
      <c r="C43" s="61"/>
      <c r="D43" s="61"/>
      <c r="E43" s="61"/>
      <c r="F43" s="85"/>
      <c r="G43" s="108"/>
    </row>
    <row r="44" spans="1:7" ht="15.95" customHeight="1">
      <c r="A44" s="5" t="s">
        <v>10</v>
      </c>
      <c r="B44" s="61"/>
      <c r="C44" s="61"/>
      <c r="D44" s="61"/>
      <c r="E44" s="61"/>
      <c r="F44" s="68"/>
      <c r="G44" s="58">
        <f>SUM(F45:F46)</f>
        <v>0</v>
      </c>
    </row>
    <row r="45" spans="1:7" s="107" customFormat="1" ht="15.95" customHeight="1">
      <c r="A45" s="119" t="s">
        <v>74</v>
      </c>
      <c r="B45" s="120"/>
      <c r="C45" s="109"/>
      <c r="D45" s="109"/>
      <c r="E45" s="109"/>
      <c r="F45" s="85"/>
      <c r="G45" s="104"/>
    </row>
    <row r="46" spans="1:7" s="107" customFormat="1" ht="15.95" customHeight="1">
      <c r="A46" s="118" t="s">
        <v>63</v>
      </c>
      <c r="B46" s="120"/>
      <c r="C46" s="109"/>
      <c r="D46" s="109"/>
      <c r="E46" s="109"/>
      <c r="F46" s="210"/>
      <c r="G46" s="104"/>
    </row>
    <row r="47" spans="1:7" ht="15.95" customHeight="1">
      <c r="A47" s="98" t="s">
        <v>57</v>
      </c>
      <c r="B47" s="96"/>
      <c r="C47" s="96"/>
      <c r="D47" s="96"/>
      <c r="E47" s="96"/>
      <c r="F47" s="104"/>
      <c r="G47" s="58">
        <f>SUM(F48:F49)</f>
        <v>0</v>
      </c>
    </row>
    <row r="48" spans="1:7" ht="15.95" customHeight="1">
      <c r="A48" s="122" t="s">
        <v>90</v>
      </c>
      <c r="B48" s="96"/>
      <c r="C48" s="96"/>
      <c r="D48" s="96"/>
      <c r="E48" s="96"/>
      <c r="F48" s="123"/>
      <c r="G48" s="121"/>
    </row>
    <row r="49" spans="1:7" ht="15.95" customHeight="1">
      <c r="A49" s="122" t="s">
        <v>91</v>
      </c>
      <c r="B49" s="96"/>
      <c r="C49" s="96"/>
      <c r="D49" s="96"/>
      <c r="E49" s="96"/>
      <c r="F49" s="123"/>
      <c r="G49" s="121"/>
    </row>
    <row r="50" spans="1:7" ht="15.95" customHeight="1" thickBot="1">
      <c r="A50" s="81" t="s">
        <v>84</v>
      </c>
      <c r="B50" s="80"/>
      <c r="C50" s="9"/>
      <c r="D50" s="9"/>
      <c r="E50" s="9"/>
      <c r="F50" s="55"/>
      <c r="G50" s="47">
        <f>SUM(G23:G47)</f>
        <v>0</v>
      </c>
    </row>
    <row r="51" spans="1:7" ht="12.6" customHeight="1">
      <c r="A51" s="94"/>
      <c r="B51" s="95"/>
      <c r="C51" s="43"/>
      <c r="D51" s="43"/>
      <c r="E51" s="43"/>
      <c r="F51" s="56"/>
      <c r="G51" s="57"/>
    </row>
    <row r="52" spans="1:7" ht="15.95" customHeight="1">
      <c r="A52" s="271" t="s">
        <v>54</v>
      </c>
      <c r="B52" s="271"/>
      <c r="C52" s="271"/>
      <c r="D52" s="271"/>
      <c r="E52" s="271"/>
      <c r="F52" s="271"/>
      <c r="G52" s="271"/>
    </row>
    <row r="53" spans="1:7" ht="15.95" customHeight="1">
      <c r="A53" s="273" t="s">
        <v>66</v>
      </c>
      <c r="B53" s="273"/>
      <c r="C53" s="273"/>
      <c r="D53" s="273"/>
      <c r="E53" s="273"/>
      <c r="F53" s="273"/>
      <c r="G53" s="273"/>
    </row>
    <row r="54" spans="1:7" ht="6" customHeight="1" thickBot="1">
      <c r="A54" s="101"/>
      <c r="B54" s="102"/>
      <c r="C54" s="102"/>
      <c r="D54" s="102"/>
      <c r="E54" s="102"/>
      <c r="F54" s="102"/>
      <c r="G54" s="102"/>
    </row>
    <row r="55" spans="1:7" ht="15.95" customHeight="1">
      <c r="A55" s="70" t="s">
        <v>66</v>
      </c>
      <c r="B55" s="71"/>
      <c r="C55" s="71"/>
      <c r="D55" s="71"/>
      <c r="E55" s="71"/>
      <c r="F55" s="72" t="s">
        <v>4</v>
      </c>
      <c r="G55" s="73" t="s">
        <v>5</v>
      </c>
    </row>
    <row r="56" spans="1:7" ht="15.95" customHeight="1">
      <c r="A56" s="7" t="s">
        <v>93</v>
      </c>
      <c r="B56" s="62"/>
      <c r="C56" s="62"/>
      <c r="D56" s="62"/>
      <c r="E56" s="63"/>
      <c r="F56" s="68"/>
      <c r="G56" s="66">
        <f>SUM(F57:F58)</f>
        <v>0</v>
      </c>
    </row>
    <row r="57" spans="1:7" ht="15.95" customHeight="1">
      <c r="A57" s="77" t="s">
        <v>77</v>
      </c>
      <c r="B57" s="75"/>
      <c r="C57" s="75"/>
      <c r="D57" s="75"/>
      <c r="E57" s="76"/>
      <c r="F57" s="123"/>
      <c r="G57" s="67"/>
    </row>
    <row r="58" spans="1:7" ht="15.95" customHeight="1">
      <c r="A58" s="77" t="s">
        <v>78</v>
      </c>
      <c r="B58" s="75"/>
      <c r="C58" s="75"/>
      <c r="D58" s="75"/>
      <c r="E58" s="76"/>
      <c r="F58" s="123"/>
      <c r="G58" s="67"/>
    </row>
    <row r="59" spans="1:7" ht="15.95" customHeight="1">
      <c r="A59" s="7" t="s">
        <v>6</v>
      </c>
      <c r="B59" s="62"/>
      <c r="C59" s="62"/>
      <c r="D59" s="62"/>
      <c r="E59" s="63"/>
      <c r="F59" s="68"/>
      <c r="G59" s="58">
        <f>SUM(F60:F61)</f>
        <v>0</v>
      </c>
    </row>
    <row r="60" spans="1:7" ht="15.95" customHeight="1">
      <c r="A60" s="20" t="s">
        <v>74</v>
      </c>
      <c r="B60" s="61"/>
      <c r="C60" s="62"/>
      <c r="D60" s="62"/>
      <c r="E60" s="62"/>
      <c r="F60" s="123"/>
      <c r="G60" s="67"/>
    </row>
    <row r="61" spans="1:7" ht="15.95" customHeight="1">
      <c r="A61" s="20" t="s">
        <v>63</v>
      </c>
      <c r="B61" s="61"/>
      <c r="C61" s="62"/>
      <c r="D61" s="62"/>
      <c r="E61" s="62"/>
      <c r="F61" s="123"/>
      <c r="G61" s="67"/>
    </row>
    <row r="62" spans="1:7" ht="15.95" customHeight="1">
      <c r="A62" s="5" t="s">
        <v>9</v>
      </c>
      <c r="B62" s="96"/>
      <c r="C62" s="96"/>
      <c r="D62" s="96"/>
      <c r="E62" s="96"/>
      <c r="F62" s="97"/>
      <c r="G62" s="58">
        <f>SUM(F63:F64)</f>
        <v>0</v>
      </c>
    </row>
    <row r="63" spans="1:7" ht="15.95" customHeight="1">
      <c r="A63" s="122" t="s">
        <v>90</v>
      </c>
      <c r="B63" s="96"/>
      <c r="C63" s="96"/>
      <c r="D63" s="96"/>
      <c r="E63" s="96"/>
      <c r="F63" s="123"/>
      <c r="G63" s="121"/>
    </row>
    <row r="64" spans="1:7" ht="15.95" customHeight="1">
      <c r="A64" s="124" t="s">
        <v>91</v>
      </c>
      <c r="B64" s="61"/>
      <c r="C64" s="61"/>
      <c r="D64" s="61"/>
      <c r="E64" s="11"/>
      <c r="F64" s="123"/>
      <c r="G64" s="104"/>
    </row>
    <row r="65" spans="1:7" ht="15.95" customHeight="1" thickBot="1">
      <c r="A65" s="54" t="s">
        <v>67</v>
      </c>
      <c r="B65" s="8"/>
      <c r="C65" s="8"/>
      <c r="D65" s="8"/>
      <c r="E65" s="8"/>
      <c r="F65" s="55"/>
      <c r="G65" s="47">
        <f>SUM(G56:G62)</f>
        <v>0</v>
      </c>
    </row>
    <row r="66" spans="1:7" ht="15.95" customHeight="1">
      <c r="A66" s="94"/>
      <c r="B66" s="95"/>
      <c r="C66" s="43"/>
      <c r="D66" s="43"/>
      <c r="E66" s="43"/>
      <c r="F66" s="56"/>
      <c r="G66" s="57"/>
    </row>
    <row r="67" spans="1:7" ht="15.95" customHeight="1">
      <c r="A67" s="269" t="s">
        <v>55</v>
      </c>
      <c r="B67" s="269"/>
      <c r="C67" s="269"/>
      <c r="D67" s="269"/>
      <c r="E67" s="269"/>
      <c r="F67" s="269"/>
      <c r="G67" s="269"/>
    </row>
    <row r="68" spans="1:7" ht="15.95" customHeight="1">
      <c r="A68" s="269" t="s">
        <v>100</v>
      </c>
      <c r="B68" s="269"/>
      <c r="C68" s="269"/>
      <c r="D68" s="269"/>
      <c r="E68" s="269"/>
      <c r="F68" s="269"/>
      <c r="G68" s="269"/>
    </row>
    <row r="69" spans="1:7" ht="6.75" customHeight="1" thickBot="1">
      <c r="A69" s="130"/>
      <c r="B69" s="130"/>
      <c r="C69" s="130"/>
      <c r="D69" s="130"/>
      <c r="E69" s="130"/>
      <c r="F69" s="130"/>
      <c r="G69" s="130"/>
    </row>
    <row r="70" spans="1:7" ht="15.95" customHeight="1">
      <c r="A70" s="70" t="s">
        <v>98</v>
      </c>
      <c r="B70" s="71"/>
      <c r="C70" s="71"/>
      <c r="D70" s="71"/>
      <c r="E70" s="71"/>
      <c r="F70" s="137" t="s">
        <v>4</v>
      </c>
      <c r="G70" s="138" t="s">
        <v>5</v>
      </c>
    </row>
    <row r="71" spans="1:7" ht="15.95" customHeight="1">
      <c r="A71" s="132" t="s">
        <v>103</v>
      </c>
      <c r="B71" s="133"/>
      <c r="C71" s="131"/>
      <c r="D71" s="131"/>
      <c r="E71" s="131"/>
      <c r="F71" s="68"/>
      <c r="G71" s="66">
        <f>SUM(F72:F73)</f>
        <v>0</v>
      </c>
    </row>
    <row r="72" spans="1:7" ht="15.95" customHeight="1">
      <c r="A72" s="134" t="s">
        <v>74</v>
      </c>
      <c r="B72" s="135"/>
      <c r="C72" s="136"/>
      <c r="D72" s="136"/>
      <c r="E72" s="136"/>
      <c r="F72" s="123"/>
      <c r="G72" s="68"/>
    </row>
    <row r="73" spans="1:7" ht="15.95" customHeight="1">
      <c r="A73" s="134" t="s">
        <v>63</v>
      </c>
      <c r="B73" s="135"/>
      <c r="C73" s="136"/>
      <c r="D73" s="136"/>
      <c r="E73" s="136"/>
      <c r="F73" s="123"/>
      <c r="G73" s="68"/>
    </row>
    <row r="74" spans="1:7" ht="15.95" customHeight="1" thickBot="1">
      <c r="A74" s="54" t="s">
        <v>101</v>
      </c>
      <c r="B74" s="9"/>
      <c r="C74" s="9"/>
      <c r="D74" s="9"/>
      <c r="E74" s="9"/>
      <c r="F74" s="55"/>
      <c r="G74" s="128">
        <f>G71</f>
        <v>0</v>
      </c>
    </row>
    <row r="75" spans="1:7" ht="15.95" customHeight="1">
      <c r="A75" s="94"/>
      <c r="B75" s="95"/>
      <c r="C75" s="43"/>
      <c r="D75" s="43"/>
      <c r="E75" s="43"/>
      <c r="F75" s="56"/>
      <c r="G75" s="57"/>
    </row>
    <row r="76" spans="1:7" ht="14.25" customHeight="1">
      <c r="A76" s="271" t="s">
        <v>94</v>
      </c>
      <c r="B76" s="272"/>
      <c r="C76" s="272"/>
      <c r="D76" s="272"/>
      <c r="E76" s="272"/>
      <c r="F76" s="272"/>
      <c r="G76" s="272"/>
    </row>
    <row r="77" spans="1:7" ht="14.25" customHeight="1">
      <c r="A77" s="273" t="s">
        <v>72</v>
      </c>
      <c r="B77" s="274"/>
      <c r="C77" s="274"/>
      <c r="D77" s="274"/>
      <c r="E77" s="274"/>
      <c r="F77" s="274"/>
      <c r="G77" s="274"/>
    </row>
    <row r="78" spans="1:7" ht="6" customHeight="1" thickBot="1">
      <c r="A78" s="92"/>
      <c r="B78" s="93"/>
      <c r="C78" s="93"/>
      <c r="D78" s="93"/>
      <c r="E78" s="93"/>
      <c r="F78" s="93"/>
      <c r="G78" s="93"/>
    </row>
    <row r="79" spans="1:7" ht="15.95" customHeight="1">
      <c r="A79" s="70" t="s">
        <v>72</v>
      </c>
      <c r="B79" s="71"/>
      <c r="C79" s="71"/>
      <c r="D79" s="71"/>
      <c r="E79" s="71"/>
      <c r="F79" s="72" t="s">
        <v>4</v>
      </c>
      <c r="G79" s="73" t="s">
        <v>5</v>
      </c>
    </row>
    <row r="80" spans="1:7" ht="15.95" customHeight="1">
      <c r="A80" s="7" t="s">
        <v>93</v>
      </c>
      <c r="B80" s="209"/>
      <c r="C80" s="209"/>
      <c r="D80" s="209"/>
      <c r="E80" s="63"/>
      <c r="F80" s="257"/>
      <c r="G80" s="262">
        <f>SUM(F81:F82)</f>
        <v>0</v>
      </c>
    </row>
    <row r="81" spans="1:8" ht="15.95" customHeight="1">
      <c r="A81" s="77" t="s">
        <v>77</v>
      </c>
      <c r="B81" s="209"/>
      <c r="C81" s="209"/>
      <c r="D81" s="209"/>
      <c r="E81" s="63"/>
      <c r="F81" s="123"/>
      <c r="G81" s="263"/>
    </row>
    <row r="82" spans="1:8" ht="15.95" customHeight="1">
      <c r="A82" s="77" t="s">
        <v>78</v>
      </c>
      <c r="B82" s="209"/>
      <c r="C82" s="209"/>
      <c r="D82" s="209"/>
      <c r="E82" s="63"/>
      <c r="F82" s="123"/>
      <c r="G82" s="263"/>
    </row>
    <row r="83" spans="1:8" ht="15.95" customHeight="1">
      <c r="A83" s="208" t="s">
        <v>7</v>
      </c>
      <c r="B83" s="209"/>
      <c r="C83" s="209"/>
      <c r="D83" s="209"/>
      <c r="E83" s="209"/>
      <c r="F83" s="257"/>
      <c r="G83" s="258"/>
    </row>
    <row r="84" spans="1:8" ht="15.95" customHeight="1">
      <c r="A84" s="208" t="s">
        <v>52</v>
      </c>
      <c r="B84" s="209"/>
      <c r="C84" s="209"/>
      <c r="D84" s="209"/>
      <c r="E84" s="209"/>
      <c r="F84" s="257"/>
      <c r="G84" s="258"/>
    </row>
    <row r="85" spans="1:8" ht="15.95" customHeight="1">
      <c r="A85" s="208" t="s">
        <v>8</v>
      </c>
      <c r="B85" s="209"/>
      <c r="C85" s="209"/>
      <c r="D85" s="209"/>
      <c r="E85" s="209"/>
      <c r="F85" s="257"/>
      <c r="G85" s="258"/>
    </row>
    <row r="86" spans="1:8" ht="15.95" customHeight="1">
      <c r="A86" s="259" t="s">
        <v>57</v>
      </c>
      <c r="B86" s="96"/>
      <c r="C86" s="96"/>
      <c r="D86" s="96"/>
      <c r="E86" s="96"/>
      <c r="F86" s="97"/>
      <c r="G86" s="262">
        <f>SUM(F87+F88)</f>
        <v>0</v>
      </c>
      <c r="H86" s="251"/>
    </row>
    <row r="87" spans="1:8" ht="15.95" customHeight="1">
      <c r="A87" s="122" t="s">
        <v>90</v>
      </c>
      <c r="B87" s="96"/>
      <c r="C87" s="96"/>
      <c r="D87" s="96"/>
      <c r="E87" s="96"/>
      <c r="F87" s="123"/>
      <c r="G87" s="264"/>
    </row>
    <row r="88" spans="1:8" ht="15.95" customHeight="1">
      <c r="A88" s="265" t="s">
        <v>91</v>
      </c>
      <c r="B88" s="260"/>
      <c r="C88" s="260"/>
      <c r="D88" s="260"/>
      <c r="E88" s="266"/>
      <c r="F88" s="123"/>
      <c r="G88" s="267"/>
    </row>
    <row r="89" spans="1:8" ht="15.95" customHeight="1" thickBot="1">
      <c r="A89" s="54" t="s">
        <v>79</v>
      </c>
      <c r="B89" s="9"/>
      <c r="C89" s="9"/>
      <c r="D89" s="9"/>
      <c r="E89" s="9"/>
      <c r="F89" s="55"/>
      <c r="G89" s="47">
        <f>SUM(G80:G86)</f>
        <v>0</v>
      </c>
    </row>
    <row r="90" spans="1:8" ht="15.95" customHeight="1">
      <c r="A90" s="126"/>
      <c r="B90" s="43"/>
      <c r="C90" s="43"/>
      <c r="D90" s="43"/>
      <c r="E90" s="43"/>
      <c r="F90" s="56"/>
      <c r="G90" s="57"/>
    </row>
    <row r="91" spans="1:8" ht="15.95" customHeight="1">
      <c r="A91" s="269" t="s">
        <v>102</v>
      </c>
      <c r="B91" s="269"/>
      <c r="C91" s="269"/>
      <c r="D91" s="269"/>
      <c r="E91" s="269"/>
      <c r="F91" s="269"/>
      <c r="G91" s="269"/>
    </row>
    <row r="92" spans="1:8" ht="15.95" customHeight="1">
      <c r="A92" s="269" t="s">
        <v>95</v>
      </c>
      <c r="B92" s="269"/>
      <c r="C92" s="269"/>
      <c r="D92" s="269"/>
      <c r="E92" s="269"/>
      <c r="F92" s="269"/>
      <c r="G92" s="269"/>
    </row>
    <row r="93" spans="1:8" ht="3.75" customHeight="1" thickBot="1">
      <c r="A93" s="125"/>
      <c r="B93" s="125"/>
      <c r="C93" s="125"/>
      <c r="D93" s="125"/>
      <c r="E93" s="125"/>
      <c r="F93" s="125"/>
      <c r="G93" s="125"/>
    </row>
    <row r="94" spans="1:8" ht="15.95" customHeight="1">
      <c r="A94" s="70" t="s">
        <v>95</v>
      </c>
      <c r="B94" s="71"/>
      <c r="C94" s="71"/>
      <c r="D94" s="71"/>
      <c r="E94" s="71"/>
      <c r="F94" s="72" t="s">
        <v>4</v>
      </c>
      <c r="G94" s="127" t="s">
        <v>5</v>
      </c>
    </row>
    <row r="95" spans="1:8" ht="15.95" customHeight="1">
      <c r="A95" s="208" t="s">
        <v>52</v>
      </c>
      <c r="B95" s="209"/>
      <c r="C95" s="209"/>
      <c r="D95" s="209"/>
      <c r="E95" s="209"/>
      <c r="F95" s="257"/>
      <c r="G95" s="258"/>
    </row>
    <row r="96" spans="1:8" ht="15.95" customHeight="1">
      <c r="A96" s="208" t="s">
        <v>8</v>
      </c>
      <c r="B96" s="209"/>
      <c r="C96" s="209"/>
      <c r="D96" s="209"/>
      <c r="E96" s="209"/>
      <c r="F96" s="257"/>
      <c r="G96" s="258"/>
    </row>
    <row r="97" spans="1:8" ht="15.95" customHeight="1">
      <c r="A97" s="259" t="s">
        <v>10</v>
      </c>
      <c r="B97" s="260"/>
      <c r="C97" s="260"/>
      <c r="D97" s="260"/>
      <c r="E97" s="260"/>
      <c r="F97" s="257"/>
      <c r="G97" s="261"/>
    </row>
    <row r="98" spans="1:8" ht="15.95" customHeight="1" thickBot="1">
      <c r="A98" s="54" t="s">
        <v>96</v>
      </c>
      <c r="B98" s="9"/>
      <c r="C98" s="9"/>
      <c r="D98" s="9"/>
      <c r="E98" s="9"/>
      <c r="F98" s="55"/>
      <c r="G98" s="128">
        <f>SUM(G95:G97)</f>
        <v>0</v>
      </c>
    </row>
    <row r="99" spans="1:8" ht="15.95" customHeight="1">
      <c r="A99" s="126"/>
      <c r="B99" s="43"/>
      <c r="C99" s="43"/>
      <c r="D99" s="43"/>
      <c r="E99" s="43"/>
      <c r="F99" s="56"/>
      <c r="G99" s="57"/>
    </row>
    <row r="100" spans="1:8" ht="15.95" customHeight="1">
      <c r="A100" s="269" t="s">
        <v>111</v>
      </c>
      <c r="B100" s="269"/>
      <c r="C100" s="269"/>
      <c r="D100" s="269"/>
      <c r="E100" s="269"/>
      <c r="F100" s="269"/>
      <c r="G100" s="269"/>
    </row>
    <row r="101" spans="1:8" ht="15.95" customHeight="1">
      <c r="A101" s="269" t="s">
        <v>112</v>
      </c>
      <c r="B101" s="269"/>
      <c r="C101" s="269"/>
      <c r="D101" s="269"/>
      <c r="E101" s="269"/>
      <c r="F101" s="269"/>
      <c r="G101" s="269"/>
    </row>
    <row r="102" spans="1:8" ht="3.75" customHeight="1" thickBot="1">
      <c r="A102" s="204"/>
      <c r="B102" s="204"/>
      <c r="C102" s="204"/>
      <c r="D102" s="204"/>
      <c r="E102" s="204"/>
      <c r="F102" s="204"/>
      <c r="G102" s="204"/>
    </row>
    <row r="103" spans="1:8" ht="15.95" customHeight="1">
      <c r="A103" s="70" t="s">
        <v>114</v>
      </c>
      <c r="B103" s="71"/>
      <c r="C103" s="71"/>
      <c r="D103" s="71"/>
      <c r="E103" s="71"/>
      <c r="F103" s="72" t="s">
        <v>4</v>
      </c>
      <c r="G103" s="127" t="s">
        <v>5</v>
      </c>
    </row>
    <row r="104" spans="1:8" ht="15.95" customHeight="1">
      <c r="A104" s="259" t="s">
        <v>52</v>
      </c>
      <c r="B104" s="260"/>
      <c r="C104" s="209"/>
      <c r="D104" s="209"/>
      <c r="E104" s="209"/>
      <c r="F104" s="257"/>
      <c r="G104" s="258"/>
    </row>
    <row r="105" spans="1:8" ht="15.95" customHeight="1">
      <c r="A105" s="259" t="s">
        <v>56</v>
      </c>
      <c r="B105" s="260"/>
      <c r="C105" s="260"/>
      <c r="D105" s="260"/>
      <c r="E105" s="260"/>
      <c r="F105" s="257"/>
      <c r="G105" s="261"/>
      <c r="H105" s="250"/>
    </row>
    <row r="106" spans="1:8" ht="15.95" customHeight="1" thickBot="1">
      <c r="A106" s="54" t="s">
        <v>113</v>
      </c>
      <c r="B106" s="9"/>
      <c r="C106" s="9"/>
      <c r="D106" s="9"/>
      <c r="E106" s="9"/>
      <c r="F106" s="207"/>
      <c r="G106" s="128">
        <f>SUM(G104:G105)</f>
        <v>0</v>
      </c>
    </row>
    <row r="107" spans="1:8" ht="15.95" customHeight="1">
      <c r="A107" s="94"/>
      <c r="B107" s="95"/>
      <c r="C107" s="43"/>
      <c r="D107" s="43"/>
      <c r="E107" s="43"/>
      <c r="F107" s="56"/>
      <c r="G107" s="57"/>
    </row>
    <row r="108" spans="1:8" ht="15">
      <c r="A108" s="269" t="s">
        <v>33</v>
      </c>
      <c r="B108" s="269"/>
      <c r="C108" s="269"/>
      <c r="D108" s="269"/>
      <c r="E108" s="269"/>
      <c r="F108" s="269"/>
      <c r="G108" s="269"/>
    </row>
    <row r="109" spans="1:8" s="46" customFormat="1" ht="12" thickBot="1">
      <c r="A109" s="21"/>
      <c r="B109" s="22"/>
      <c r="C109" s="22"/>
      <c r="D109" s="22"/>
      <c r="E109" s="23"/>
      <c r="F109" s="23"/>
      <c r="G109" s="89"/>
    </row>
    <row r="110" spans="1:8" ht="30" customHeight="1">
      <c r="A110" s="277" t="s">
        <v>115</v>
      </c>
      <c r="B110" s="278"/>
      <c r="C110" s="278"/>
      <c r="D110" s="278"/>
      <c r="E110" s="279"/>
      <c r="F110" s="87"/>
      <c r="G110" s="90">
        <f>G17+G50+G65+G74+G89+G98+G106</f>
        <v>0</v>
      </c>
    </row>
    <row r="111" spans="1:8">
      <c r="A111" s="20" t="s">
        <v>46</v>
      </c>
      <c r="B111" s="61"/>
      <c r="C111" s="62"/>
      <c r="D111" s="61"/>
      <c r="E111" s="6"/>
      <c r="F111" s="48"/>
      <c r="G111" s="69"/>
    </row>
    <row r="112" spans="1:8" ht="15.75" thickBot="1">
      <c r="A112" s="13" t="s">
        <v>11</v>
      </c>
      <c r="B112" s="9"/>
      <c r="C112" s="8"/>
      <c r="D112" s="9"/>
      <c r="E112" s="10"/>
      <c r="F112" s="16"/>
      <c r="G112" s="45">
        <f>G110-G111</f>
        <v>0</v>
      </c>
    </row>
    <row r="113" spans="1:7" ht="22.5" customHeight="1">
      <c r="A113" s="4"/>
      <c r="B113" s="4"/>
      <c r="C113" s="4"/>
      <c r="D113" s="4"/>
      <c r="E113" s="4"/>
      <c r="F113" s="4"/>
      <c r="G113" s="4"/>
    </row>
    <row r="114" spans="1:7" ht="136.5" customHeight="1">
      <c r="A114" s="276" t="s">
        <v>44</v>
      </c>
      <c r="B114" s="276"/>
      <c r="C114" s="28"/>
      <c r="D114" s="276" t="s">
        <v>43</v>
      </c>
      <c r="E114" s="276"/>
      <c r="F114" s="276"/>
      <c r="G114" s="276"/>
    </row>
    <row r="115" spans="1:7" ht="14.25" customHeight="1">
      <c r="A115" s="205"/>
      <c r="B115" s="205"/>
      <c r="C115" s="28"/>
      <c r="D115" s="276"/>
      <c r="E115" s="276"/>
      <c r="F115" s="276"/>
      <c r="G115" s="276"/>
    </row>
    <row r="116" spans="1:7" ht="17.45" customHeight="1">
      <c r="A116" s="53"/>
      <c r="B116" s="49"/>
      <c r="C116" s="50"/>
      <c r="D116" s="50"/>
      <c r="E116" s="53"/>
      <c r="F116" s="49"/>
      <c r="G116" s="49"/>
    </row>
    <row r="117" spans="1:7">
      <c r="A117" s="51" t="s">
        <v>12</v>
      </c>
      <c r="B117" s="51"/>
      <c r="C117" s="50"/>
      <c r="D117" s="50"/>
      <c r="E117" s="51" t="s">
        <v>13</v>
      </c>
      <c r="F117" s="51"/>
      <c r="G117" s="51"/>
    </row>
    <row r="118" spans="1:7" ht="33" customHeight="1">
      <c r="A118" s="49"/>
      <c r="B118" s="49"/>
      <c r="C118" s="50"/>
      <c r="D118" s="51"/>
      <c r="E118" s="49"/>
      <c r="F118" s="49"/>
      <c r="G118" s="49"/>
    </row>
    <row r="119" spans="1:7" ht="16.5" customHeight="1">
      <c r="A119" s="51" t="s">
        <v>14</v>
      </c>
      <c r="B119" s="52"/>
      <c r="C119" s="51"/>
      <c r="D119" s="51"/>
      <c r="E119" s="51" t="s">
        <v>14</v>
      </c>
      <c r="F119" s="52"/>
      <c r="G119" s="51"/>
    </row>
    <row r="120" spans="1:7">
      <c r="A120" s="4"/>
      <c r="B120" s="4"/>
      <c r="C120" s="4"/>
      <c r="D120" s="4"/>
      <c r="E120" s="4"/>
      <c r="F120" s="4"/>
      <c r="G120" s="4"/>
    </row>
    <row r="121" spans="1:7">
      <c r="A121" s="4"/>
      <c r="B121" s="4"/>
      <c r="C121" s="4"/>
      <c r="D121" s="4"/>
      <c r="E121" s="4"/>
      <c r="F121" s="4"/>
      <c r="G121" s="4"/>
    </row>
    <row r="122" spans="1:7">
      <c r="A122" s="4"/>
      <c r="B122" s="4"/>
      <c r="C122" s="4"/>
      <c r="D122" s="4"/>
      <c r="E122" s="4"/>
      <c r="F122" s="4"/>
      <c r="G122" s="4"/>
    </row>
  </sheetData>
  <protectedRanges>
    <protectedRange sqref="B5" name="All Counties_2"/>
    <protectedRange sqref="B7" name="All Counties_3"/>
  </protectedRanges>
  <dataConsolidate/>
  <mergeCells count="20">
    <mergeCell ref="H27:H29"/>
    <mergeCell ref="A114:B114"/>
    <mergeCell ref="D114:G115"/>
    <mergeCell ref="A108:G108"/>
    <mergeCell ref="A19:G19"/>
    <mergeCell ref="A20:G20"/>
    <mergeCell ref="A110:E110"/>
    <mergeCell ref="A52:G52"/>
    <mergeCell ref="A53:G53"/>
    <mergeCell ref="A76:G76"/>
    <mergeCell ref="A77:G77"/>
    <mergeCell ref="A91:G91"/>
    <mergeCell ref="A92:G92"/>
    <mergeCell ref="A100:G100"/>
    <mergeCell ref="A101:G101"/>
    <mergeCell ref="A67:G67"/>
    <mergeCell ref="A68:G68"/>
    <mergeCell ref="F7:G7"/>
    <mergeCell ref="A10:G10"/>
    <mergeCell ref="A11:G11"/>
  </mergeCells>
  <phoneticPr fontId="6" type="noConversion"/>
  <dataValidations xWindow="632" yWindow="284" count="38">
    <dataValidation type="custom" allowBlank="1" showInputMessage="1" showErrorMessage="1" errorTitle="Invalid Field" error="This is not a valid field to enter data.  " sqref="F17 G38 G44 G30 G59 F14:G14" xr:uid="{00000000-0002-0000-0000-000000000000}">
      <formula1>"xxx"</formula1>
    </dataValidation>
    <dataValidation type="whole" operator="greaterThanOrEqual" allowBlank="1" showInputMessage="1" showErrorMessage="1" errorTitle="Whole number" error="Value must be a whole number." sqref="F15:F16" xr:uid="{00000000-0002-0000-0000-000001000000}">
      <formula1>-1000000000000</formula1>
    </dataValidation>
    <dataValidation type="date" operator="greaterThan" allowBlank="1" showInputMessage="1" showErrorMessage="1" error="Date must be entered using numeric values, and date must be 7/1/20 or later." prompt="Date entered must be 7/1/20 or later.  This Claim Form may only be used for SFY 2020/21." sqref="G3" xr:uid="{00000000-0002-0000-0000-000002000000}">
      <formula1>44012</formula1>
    </dataValidation>
    <dataValidation type="custom" operator="greaterThanOrEqual" allowBlank="1" showInputMessage="1" showErrorMessage="1" errorTitle="Invalid Field" error="This is not a valid field to enter data.  " sqref="G15:G16" xr:uid="{00000000-0002-0000-0000-000003000000}">
      <formula1>"xxx"</formula1>
    </dataValidation>
    <dataValidation type="whole" operator="greaterThanOrEqual" allowBlank="1" showErrorMessage="1" errorTitle="Whole Number" error="Value must be a whole number." sqref="G111" xr:uid="{00000000-0002-0000-0000-000004000000}">
      <formula1>-1000000000000000000</formula1>
    </dataValidation>
    <dataValidation allowBlank="1" showInputMessage="1" showErrorMessage="1" prompt="Click the &quot;Adusted&quot; box for adjusted claims - do not check for original claims. " sqref="E5" xr:uid="{00000000-0002-0000-0000-000005000000}"/>
    <dataValidation type="whole" operator="greaterThanOrEqual" allowBlank="1" showInputMessage="1" showErrorMessage="1" errorTitle="Whole Number" error="Value must be a whole number." sqref="F36 F27:F29 F31:F33" xr:uid="{00000000-0002-0000-0000-000006000000}">
      <formula1>-100000000000000000</formula1>
    </dataValidation>
    <dataValidation type="custom" operator="greaterThanOrEqual" showInputMessage="1" showErrorMessage="1" errorTitle="Invalid Field" error="This is not a valid field to enter data." sqref="G71 G56 G50 G80 G112" xr:uid="{00000000-0002-0000-0000-000009000000}">
      <formula1>"xxx"</formula1>
    </dataValidation>
    <dataValidation type="whole" operator="greaterThanOrEqual" allowBlank="1" showInputMessage="1" showErrorMessage="1" errorTitle="Whole Number" error="Value must be a whole number." sqref="F24:F25" xr:uid="{00000000-0002-0000-0000-00000A000000}">
      <formula1>-1000000000000000000</formula1>
    </dataValidation>
    <dataValidation type="custom" allowBlank="1" showInputMessage="1" showErrorMessage="1" errorTitle="Invalid Field" error="This not a valid field to enter data." sqref="F111:F112 F23 G72:G73 F56 G57:G58 F59 G60:G61 G42:G43 F80 G81:G82 F50:F51 F41 F44 G63:G64 G47:G49 F30 G31:G33 F47 F38 F83:F86 G87:G88 F89:F90 F35 F65:F66 F74:F75 F71 F104:F107 F95:F99 F62 G24:G25 G27:G29" xr:uid="{00000000-0002-0000-0000-00000B000000}">
      <formula1>"xxx"</formula1>
    </dataValidation>
    <dataValidation allowBlank="1" showInputMessage="1" showErrorMessage="1" prompt="If this is an adjusted claim - enter the adjustment number. Example: 1, 2, 3" sqref="G5" xr:uid="{00000000-0002-0000-0000-00000C000000}"/>
    <dataValidation type="custom" allowBlank="1" showInputMessage="1" showErrorMessage="1" errorTitle="Invalid Field" error="This is not a valid field to enter data." sqref="G65 G106 G89:G90 G98:G99" xr:uid="{00000000-0002-0000-0000-00000D000000}">
      <formula1>"xxx"</formula1>
    </dataValidation>
    <dataValidation type="custom" operator="greaterThanOrEqual" allowBlank="1" showInputMessage="1" showErrorMessage="1" errorTitle="Invalid Field" error="This not a valid field to enter data." sqref="F34 F26" xr:uid="{00000000-0002-0000-0000-00000E000000}">
      <formula1>"xxx"</formula1>
    </dataValidation>
    <dataValidation type="whole" operator="greaterThanOrEqual" allowBlank="1" showInputMessage="1" showErrorMessage="1" errorTitle="Whole Number" error="Value must be whole number." sqref="F39" xr:uid="{00000000-0002-0000-0000-000010000000}">
      <formula1>-10000000000000000</formula1>
    </dataValidation>
    <dataValidation type="whole" operator="greaterThanOrEqual" allowBlank="1" showInputMessage="1" showErrorMessage="1" errorTitle="Whole Number" error="Value must be a whole number." sqref="F40" xr:uid="{00000000-0002-0000-0000-000011000000}">
      <formula1>-1E+22</formula1>
    </dataValidation>
    <dataValidation type="custom" allowBlank="1" showInputMessage="1" showErrorMessage="1" errorTitle="Invalid Field" error="This not a valid field to enter data." sqref="G39 G26" xr:uid="{00000000-0002-0000-0000-000012000000}">
      <formula1>"xxxx"</formula1>
    </dataValidation>
    <dataValidation type="custom" allowBlank="1" showInputMessage="1" showErrorMessage="1" errorTitle="Invalid Field" error="This not a valid field to enter data." sqref="G40" xr:uid="{00000000-0002-0000-0000-000013000000}">
      <formula1>"xxxxx"</formula1>
    </dataValidation>
    <dataValidation type="whole" operator="greaterThanOrEqual" allowBlank="1" showInputMessage="1" showErrorMessage="1" errorTitle="Whole Number" error="Value must be a whole number." sqref="F42" xr:uid="{00000000-0002-0000-0000-000014000000}">
      <formula1>-10000000000</formula1>
    </dataValidation>
    <dataValidation type="whole" operator="greaterThanOrEqual" allowBlank="1" showInputMessage="1" showErrorMessage="1" errorTitle="Whole Number" error="Value must be whole number." sqref="F43" xr:uid="{00000000-0002-0000-0000-000015000000}">
      <formula1>-100000000000000000</formula1>
    </dataValidation>
    <dataValidation type="custom" operator="greaterThanOrEqual" allowBlank="1" showInputMessage="1" showErrorMessage="1" errorTitle="Invalid Field" error="This not a valid field to enter data." sqref="G45:G46" xr:uid="{00000000-0002-0000-0000-000016000000}">
      <formula1>"xxxx"</formula1>
    </dataValidation>
    <dataValidation type="whole" operator="greaterThanOrEqual" allowBlank="1" showInputMessage="1" showErrorMessage="1" errorTitle="Whole Number" error="Value must be a whole number._x000a_" sqref="F45:F46" xr:uid="{00000000-0002-0000-0000-000017000000}">
      <formula1>-100000000000000</formula1>
    </dataValidation>
    <dataValidation type="custom" operator="greaterThanOrEqual" allowBlank="1" showInputMessage="1" showErrorMessage="1" errorTitle="Invalid Field" error="This is not a valid field to enter data." sqref="G41" xr:uid="{00000000-0002-0000-0000-000018000000}">
      <formula1>"xxx"</formula1>
    </dataValidation>
    <dataValidation type="custom" operator="greaterThanOrEqual" showInputMessage="1" showErrorMessage="1" errorTitle="Invalid Field" error="This is not a valid field to enter data.  " sqref="G17 G62" xr:uid="{00000000-0002-0000-0000-000019000000}">
      <formula1>"xxx"</formula1>
    </dataValidation>
    <dataValidation type="custom" operator="greaterThanOrEqual" showInputMessage="1" showErrorMessage="1" errorTitle="Invalid Field" error="This is not a valid field to enter data." sqref="G51" xr:uid="{00000000-0002-0000-0000-00001C000000}">
      <formula1>SUM(G24:G50)</formula1>
    </dataValidation>
    <dataValidation type="whole" operator="greaterThanOrEqual" allowBlank="1" showInputMessage="1" showErrorMessage="1" errorTitle="Invalid Field" error="This is not a vallid field to enter data." sqref="F110" xr:uid="{00000000-0002-0000-0000-00001D000000}">
      <formula1>-1000000000000</formula1>
    </dataValidation>
    <dataValidation type="whole" operator="greaterThanOrEqual" allowBlank="1" showInputMessage="1" showErrorMessage="1" errorTitle="Whole Number" error="Value must be a whole number." sqref="G34 F60:F61 G83:G85 F48:F49 F57:F58 F63:F64 F72:F73 F81:F82 F87:F88 G95:G97 G104:G105" xr:uid="{00000000-0002-0000-0000-00001E000000}">
      <formula1>-100000000000000</formula1>
    </dataValidation>
    <dataValidation type="whole" operator="greaterThanOrEqual" allowBlank="1" showInputMessage="1" showErrorMessage="1" errorTitle="Invalid Field" error="This is not a valid field to enter data.  " sqref="G62" xr:uid="{00000000-0002-0000-0000-000020000000}">
      <formula1>-1000000000000</formula1>
    </dataValidation>
    <dataValidation type="whole" operator="greaterThanOrEqual" allowBlank="1" showInputMessage="1" showErrorMessage="1" errorTitle="Whole Number" error="Value must be a whole number." sqref="F37" xr:uid="{00000000-0002-0000-0000-000022000000}">
      <formula1>-10000000000000000</formula1>
    </dataValidation>
    <dataValidation type="custom" operator="greaterThanOrEqual" showInputMessage="1" showErrorMessage="1" errorTitle="Invalid Field" error="This not a valid field to enter data." sqref="G36:G37" xr:uid="{00000000-0002-0000-0000-000023000000}">
      <formula1>"xxxxx"</formula1>
    </dataValidation>
    <dataValidation type="custom" allowBlank="1" showInputMessage="1" showErrorMessage="1" errorTitle="Invalid Field" error="This is not a valid field to enter data.  " sqref="G35" xr:uid="{00000000-0002-0000-0000-000024000000}">
      <formula1>"xxxx"</formula1>
    </dataValidation>
    <dataValidation type="custom" operator="greaterThanOrEqual" showInputMessage="1" showErrorMessage="1" errorTitle="Invalid Field" error="This is not a valid field to enter data." sqref="G107" xr:uid="{00000000-0002-0000-0000-00001B000000}">
      <formula1>SUM(G39:G74)</formula1>
    </dataValidation>
    <dataValidation type="custom" operator="greaterThanOrEqual" showInputMessage="1" showErrorMessage="1" errorTitle="Invalid Field" error="This is not a valid field to enter data." sqref="G75" xr:uid="{00000000-0002-0000-0000-000025000000}">
      <formula1>SUM(G32:G67)</formula1>
    </dataValidation>
    <dataValidation type="custom" operator="greaterThanOrEqual" showInputMessage="1" showErrorMessage="1" errorTitle="Invalid Field" error="This is not a valid field to enter data." sqref="G66" xr:uid="{00000000-0002-0000-0000-000026000000}">
      <formula1>SUM(G30:G65)</formula1>
    </dataValidation>
    <dataValidation type="custom" operator="greaterThanOrEqual" showInputMessage="1" showErrorMessage="1" errorTitle="Invalid Field" error="This is not a valid field to enter data.  " sqref="G86" xr:uid="{3E636C57-5556-4999-9F16-90907B6E4156}">
      <formula1>"xxxx"</formula1>
    </dataValidation>
    <dataValidation type="custom" operator="greaterThanOrEqual" allowBlank="1" showInputMessage="1" showErrorMessage="1" errorTitle="Invalid Field" error="This is not a valid field to enter data.  " sqref="G86" xr:uid="{2231C20D-C17E-40D3-9458-DCD655679AEB}">
      <formula1>"xxxx"</formula1>
    </dataValidation>
    <dataValidation type="custom" allowBlank="1" showInputMessage="1" showErrorMessage="1" errorTitle="Invalid Field " error="This is not a valid field to enter data. " sqref="G74" xr:uid="{822FD25B-2DBA-4BA7-8745-54B704D61EBF}">
      <formula1>"xxxx"</formula1>
    </dataValidation>
    <dataValidation type="custom" allowBlank="1" showInputMessage="1" showErrorMessage="1" errorTitle="Invalid Field" error="This is not a valid field to enter data. " sqref="G110" xr:uid="{0AAB223B-6500-4276-92BF-D429F5E3B776}">
      <formula1>"xxxx"</formula1>
    </dataValidation>
    <dataValidation type="custom" allowBlank="1" showInputMessage="1" showErrorMessage="1" errorTitle="Invalid Field" error="This is not a valid field to enter data." sqref="G23" xr:uid="{63B23193-AC48-4BB9-B1C8-00E9AD7F85EF}">
      <formula1>"xxxx"</formula1>
    </dataValidation>
  </dataValidations>
  <hyperlinks>
    <hyperlink ref="F7" r:id="rId1" xr:uid="{D1D794DD-4AD9-4AFD-8376-4C0B4867AF4C}"/>
  </hyperlinks>
  <printOptions horizontalCentered="1"/>
  <pageMargins left="0.7" right="0.7" top="0.75" bottom="0.75" header="0.3" footer="0.3"/>
  <pageSetup scale="68" fitToHeight="2" orientation="portrait" r:id="rId2"/>
  <headerFooter alignWithMargins="0">
    <oddHeader>&amp;C&amp;"Arial,Bold"&amp;11SAWS - CalSAWS Project
Monthly Expenditure Claim 
SFY 2020-21</oddHeader>
    <oddFooter>&amp;C&amp;F&amp;RPage &amp;P</oddFooter>
  </headerFooter>
  <rowBreaks count="1" manualBreakCount="1">
    <brk id="65"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4</xdr:col>
                    <xdr:colOff>771525</xdr:colOff>
                    <xdr:row>3</xdr:row>
                    <xdr:rowOff>114300</xdr:rowOff>
                  </from>
                  <to>
                    <xdr:col>4</xdr:col>
                    <xdr:colOff>1476375</xdr:colOff>
                    <xdr:row>5</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32" yWindow="284" count="1">
        <x14:dataValidation type="list" allowBlank="1" showInputMessage="1" showErrorMessage="1" prompt="Select County Name and Number from the drop-down list (e.g., Alpine - 01)" xr:uid="{00000000-0002-0000-0000-000028000000}">
          <x14:formula1>
            <xm:f>'County List'!$A$2:$A$59</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293"/>
  <sheetViews>
    <sheetView showGridLines="0" zoomScale="90" zoomScaleNormal="90" zoomScaleSheetLayoutView="80" zoomScalePageLayoutView="90" workbookViewId="0">
      <selection activeCell="A2" sqref="A2"/>
    </sheetView>
  </sheetViews>
  <sheetFormatPr defaultColWidth="9.140625" defaultRowHeight="15"/>
  <cols>
    <col min="1" max="1" width="40.140625" style="140" customWidth="1"/>
    <col min="2" max="2" width="18" style="140" customWidth="1"/>
    <col min="3" max="3" width="14.5703125" style="140" customWidth="1"/>
    <col min="4" max="4" width="14.140625" style="140" customWidth="1"/>
    <col min="5" max="5" width="15.140625" style="140" customWidth="1"/>
    <col min="6" max="9" width="14.140625" style="140" customWidth="1"/>
    <col min="10" max="10" width="11.42578125" style="116" bestFit="1" customWidth="1"/>
    <col min="11" max="16384" width="9.140625" style="116"/>
  </cols>
  <sheetData>
    <row r="1" spans="1:21" s="110" customFormat="1" ht="15.75">
      <c r="A1" s="139"/>
      <c r="B1" s="139"/>
      <c r="C1" s="139"/>
      <c r="D1" s="139"/>
      <c r="E1" s="139"/>
      <c r="F1" s="139"/>
      <c r="G1" s="139"/>
      <c r="H1" s="139"/>
      <c r="I1" s="140"/>
    </row>
    <row r="2" spans="1:21" s="110" customFormat="1" ht="15.75">
      <c r="A2" s="141" t="s">
        <v>0</v>
      </c>
      <c r="B2" s="290">
        <f>Claim!B3</f>
        <v>0</v>
      </c>
      <c r="C2" s="290"/>
      <c r="D2" s="139"/>
      <c r="E2" s="139" t="s">
        <v>35</v>
      </c>
      <c r="F2" s="141"/>
      <c r="G2" s="289">
        <f>Claim!G3</f>
        <v>0</v>
      </c>
      <c r="H2" s="290"/>
      <c r="I2" s="140"/>
    </row>
    <row r="3" spans="1:21" s="110" customFormat="1" ht="15.75">
      <c r="A3" s="141"/>
      <c r="B3" s="142"/>
      <c r="C3" s="142"/>
      <c r="D3" s="139"/>
      <c r="E3" s="139"/>
      <c r="F3" s="141"/>
      <c r="G3" s="143"/>
      <c r="H3" s="142"/>
      <c r="I3" s="140"/>
    </row>
    <row r="4" spans="1:21" s="110" customFormat="1" ht="15.75">
      <c r="A4" s="141"/>
      <c r="B4" s="142"/>
      <c r="C4" s="142"/>
      <c r="D4" s="144"/>
      <c r="E4" s="145" t="s">
        <v>105</v>
      </c>
      <c r="F4" s="146" t="s">
        <v>50</v>
      </c>
      <c r="G4" s="291">
        <f>Claim!G5</f>
        <v>0</v>
      </c>
      <c r="H4" s="291"/>
      <c r="I4" s="140"/>
    </row>
    <row r="5" spans="1:21" s="110" customFormat="1" ht="15.75">
      <c r="A5" s="141"/>
      <c r="B5" s="142"/>
      <c r="C5" s="142"/>
      <c r="D5" s="144"/>
      <c r="E5" s="145"/>
      <c r="F5" s="146"/>
      <c r="G5" s="147"/>
      <c r="H5" s="147"/>
      <c r="I5" s="140"/>
    </row>
    <row r="6" spans="1:21" s="110" customFormat="1" ht="15.75" thickBot="1">
      <c r="A6" s="148"/>
      <c r="B6" s="148"/>
      <c r="C6" s="148"/>
      <c r="D6" s="148"/>
      <c r="E6" s="148"/>
      <c r="F6" s="148"/>
      <c r="G6" s="148"/>
      <c r="H6" s="148"/>
      <c r="I6" s="140"/>
    </row>
    <row r="7" spans="1:21" s="110" customFormat="1" ht="15.75">
      <c r="A7" s="280" t="s">
        <v>81</v>
      </c>
      <c r="B7" s="281"/>
      <c r="C7" s="281"/>
      <c r="D7" s="281"/>
      <c r="E7" s="281"/>
      <c r="F7" s="281"/>
      <c r="G7" s="281"/>
      <c r="H7" s="281"/>
      <c r="I7" s="282"/>
      <c r="K7" s="111"/>
      <c r="L7" s="111"/>
      <c r="M7" s="111"/>
      <c r="N7" s="111"/>
      <c r="O7" s="111"/>
      <c r="P7" s="111"/>
      <c r="Q7" s="111"/>
      <c r="R7" s="111"/>
      <c r="S7" s="111"/>
      <c r="T7" s="111"/>
      <c r="U7" s="111"/>
    </row>
    <row r="8" spans="1:21" s="110" customFormat="1" ht="16.5" thickBot="1">
      <c r="A8" s="283" t="s">
        <v>221</v>
      </c>
      <c r="B8" s="284"/>
      <c r="C8" s="284"/>
      <c r="D8" s="284"/>
      <c r="E8" s="284"/>
      <c r="F8" s="284"/>
      <c r="G8" s="284"/>
      <c r="H8" s="284"/>
      <c r="I8" s="285"/>
      <c r="K8" s="112"/>
      <c r="L8" s="111"/>
      <c r="M8" s="111"/>
      <c r="N8" s="111"/>
      <c r="O8" s="111"/>
      <c r="P8" s="111"/>
      <c r="Q8" s="111"/>
      <c r="R8" s="111"/>
      <c r="S8" s="111"/>
      <c r="T8" s="111"/>
      <c r="U8" s="111"/>
    </row>
    <row r="9" spans="1:21" s="110" customFormat="1" ht="15.75">
      <c r="A9" s="149"/>
      <c r="B9" s="149"/>
      <c r="C9" s="150"/>
      <c r="D9" s="150" t="s">
        <v>30</v>
      </c>
      <c r="E9" s="150"/>
      <c r="F9" s="150" t="s">
        <v>31</v>
      </c>
      <c r="G9" s="150" t="s">
        <v>31</v>
      </c>
      <c r="H9" s="150" t="s">
        <v>29</v>
      </c>
      <c r="I9" s="150"/>
      <c r="K9" s="111"/>
      <c r="L9" s="111"/>
      <c r="M9" s="111"/>
      <c r="N9" s="111"/>
      <c r="O9" s="111"/>
      <c r="P9" s="111"/>
      <c r="Q9" s="111"/>
      <c r="R9" s="111"/>
      <c r="S9" s="111"/>
      <c r="T9" s="111"/>
      <c r="U9" s="111"/>
    </row>
    <row r="10" spans="1:21" s="110" customFormat="1" ht="15.75">
      <c r="A10" s="149"/>
      <c r="B10" s="149" t="s">
        <v>15</v>
      </c>
      <c r="C10" s="150" t="s">
        <v>15</v>
      </c>
      <c r="D10" s="150" t="s">
        <v>16</v>
      </c>
      <c r="E10" s="150" t="s">
        <v>17</v>
      </c>
      <c r="F10" s="150" t="s">
        <v>18</v>
      </c>
      <c r="G10" s="150" t="s">
        <v>19</v>
      </c>
      <c r="H10" s="150" t="s">
        <v>20</v>
      </c>
      <c r="I10" s="150" t="s">
        <v>51</v>
      </c>
      <c r="K10" s="111"/>
      <c r="L10" s="111"/>
      <c r="M10" s="111"/>
      <c r="N10" s="111"/>
      <c r="O10" s="111"/>
      <c r="P10" s="111"/>
      <c r="Q10" s="111"/>
      <c r="R10" s="111"/>
      <c r="S10" s="111"/>
      <c r="T10" s="111"/>
      <c r="U10" s="111"/>
    </row>
    <row r="11" spans="1:21" s="110" customFormat="1" ht="16.5" thickBot="1">
      <c r="A11" s="151" t="s">
        <v>15</v>
      </c>
      <c r="B11" s="151" t="s">
        <v>21</v>
      </c>
      <c r="C11" s="152" t="s">
        <v>22</v>
      </c>
      <c r="D11" s="153" t="s">
        <v>87</v>
      </c>
      <c r="E11" s="152" t="s">
        <v>23</v>
      </c>
      <c r="F11" s="152" t="s">
        <v>23</v>
      </c>
      <c r="G11" s="152" t="s">
        <v>23</v>
      </c>
      <c r="H11" s="152" t="s">
        <v>23</v>
      </c>
      <c r="I11" s="152" t="s">
        <v>23</v>
      </c>
    </row>
    <row r="12" spans="1:21" s="110" customFormat="1">
      <c r="A12" s="154" t="s">
        <v>34</v>
      </c>
      <c r="B12" s="155">
        <v>0.32990000000000003</v>
      </c>
      <c r="C12" s="156">
        <f>ROUND(C22*B12,0)</f>
        <v>0</v>
      </c>
      <c r="D12" s="157" t="s">
        <v>58</v>
      </c>
      <c r="E12" s="156">
        <f>C12</f>
        <v>0</v>
      </c>
      <c r="F12" s="158">
        <v>0</v>
      </c>
      <c r="G12" s="156">
        <v>0</v>
      </c>
      <c r="H12" s="156">
        <v>0</v>
      </c>
      <c r="I12" s="158">
        <v>0</v>
      </c>
    </row>
    <row r="13" spans="1:21" s="110" customFormat="1">
      <c r="A13" s="159" t="s">
        <v>47</v>
      </c>
      <c r="B13" s="160">
        <v>0.307</v>
      </c>
      <c r="C13" s="158">
        <f>ROUND(C22*B13,0)</f>
        <v>0</v>
      </c>
      <c r="D13" s="157" t="s">
        <v>68</v>
      </c>
      <c r="E13" s="158">
        <f>ROUNDDOWN($C13*0.5,0)</f>
        <v>0</v>
      </c>
      <c r="F13" s="158">
        <f>C13-E13-G13-H13</f>
        <v>0</v>
      </c>
      <c r="G13" s="158">
        <v>0</v>
      </c>
      <c r="H13" s="158">
        <v>0</v>
      </c>
      <c r="I13" s="158">
        <v>0</v>
      </c>
    </row>
    <row r="14" spans="1:21" s="110" customFormat="1">
      <c r="A14" s="159" t="s">
        <v>48</v>
      </c>
      <c r="B14" s="160">
        <v>2.3E-3</v>
      </c>
      <c r="C14" s="158">
        <f>ROUND(C22*B14,0)</f>
        <v>0</v>
      </c>
      <c r="D14" s="157" t="s">
        <v>59</v>
      </c>
      <c r="E14" s="158">
        <v>0</v>
      </c>
      <c r="F14" s="158">
        <f>C14</f>
        <v>0</v>
      </c>
      <c r="G14" s="158">
        <v>0</v>
      </c>
      <c r="H14" s="158">
        <v>0</v>
      </c>
      <c r="I14" s="158">
        <v>0</v>
      </c>
    </row>
    <row r="15" spans="1:21" s="110" customFormat="1">
      <c r="A15" s="159" t="s">
        <v>27</v>
      </c>
      <c r="B15" s="160">
        <v>0.31569999999999998</v>
      </c>
      <c r="C15" s="158">
        <f>ROUND(C22-C12-C13-C14-C16-C17-C18-C19-C20-C21,0)</f>
        <v>0</v>
      </c>
      <c r="D15" s="157" t="s">
        <v>69</v>
      </c>
      <c r="E15" s="158">
        <f>ROUNDDOWN($C15*0.9,0)</f>
        <v>0</v>
      </c>
      <c r="F15" s="158">
        <v>0</v>
      </c>
      <c r="G15" s="158">
        <f>C15-E15-F15-H15</f>
        <v>0</v>
      </c>
      <c r="H15" s="158">
        <v>0</v>
      </c>
      <c r="I15" s="158">
        <v>0</v>
      </c>
    </row>
    <row r="16" spans="1:21" s="110" customFormat="1">
      <c r="A16" s="159" t="s">
        <v>24</v>
      </c>
      <c r="B16" s="160">
        <v>3.2099999999999997E-2</v>
      </c>
      <c r="C16" s="158">
        <f>ROUND(C22*B16,0)</f>
        <v>0</v>
      </c>
      <c r="D16" s="157" t="s">
        <v>59</v>
      </c>
      <c r="E16" s="158">
        <v>0</v>
      </c>
      <c r="F16" s="158">
        <f>C16</f>
        <v>0</v>
      </c>
      <c r="G16" s="158">
        <v>0</v>
      </c>
      <c r="H16" s="158">
        <v>0</v>
      </c>
      <c r="I16" s="158">
        <v>0</v>
      </c>
    </row>
    <row r="17" spans="1:21" s="110" customFormat="1">
      <c r="A17" s="159" t="s">
        <v>28</v>
      </c>
      <c r="B17" s="160">
        <v>0</v>
      </c>
      <c r="C17" s="158">
        <f>ROUND(C22*B17,0)</f>
        <v>0</v>
      </c>
      <c r="D17" s="157" t="s">
        <v>58</v>
      </c>
      <c r="E17" s="158">
        <f>C17</f>
        <v>0</v>
      </c>
      <c r="F17" s="158">
        <v>0</v>
      </c>
      <c r="G17" s="158">
        <f>ROUND($C17*0,0)</f>
        <v>0</v>
      </c>
      <c r="H17" s="158">
        <f>ROUND($C17*0,0)</f>
        <v>0</v>
      </c>
      <c r="I17" s="158">
        <v>0</v>
      </c>
    </row>
    <row r="18" spans="1:21" s="110" customFormat="1">
      <c r="A18" s="159" t="s">
        <v>26</v>
      </c>
      <c r="B18" s="160">
        <v>6.9999999999999999E-4</v>
      </c>
      <c r="C18" s="158">
        <f>ROUND(C22*B18,0)</f>
        <v>0</v>
      </c>
      <c r="D18" s="157" t="s">
        <v>59</v>
      </c>
      <c r="E18" s="158">
        <v>0</v>
      </c>
      <c r="F18" s="158">
        <f>C18</f>
        <v>0</v>
      </c>
      <c r="G18" s="158">
        <v>0</v>
      </c>
      <c r="H18" s="158">
        <v>0</v>
      </c>
      <c r="I18" s="158">
        <v>0</v>
      </c>
    </row>
    <row r="19" spans="1:21" s="110" customFormat="1">
      <c r="A19" s="159" t="s">
        <v>25</v>
      </c>
      <c r="B19" s="160">
        <v>1.1999999999999999E-3</v>
      </c>
      <c r="C19" s="158">
        <f>ROUND(C22*B19,0)</f>
        <v>0</v>
      </c>
      <c r="D19" s="157" t="s">
        <v>59</v>
      </c>
      <c r="E19" s="158">
        <v>0</v>
      </c>
      <c r="F19" s="158">
        <f>C19</f>
        <v>0</v>
      </c>
      <c r="G19" s="158">
        <v>0</v>
      </c>
      <c r="H19" s="158">
        <v>0</v>
      </c>
      <c r="I19" s="158">
        <v>0</v>
      </c>
    </row>
    <row r="20" spans="1:21" s="110" customFormat="1">
      <c r="A20" s="159" t="s">
        <v>36</v>
      </c>
      <c r="B20" s="160">
        <v>0</v>
      </c>
      <c r="C20" s="158">
        <f>ROUND(C22*B20,0)</f>
        <v>0</v>
      </c>
      <c r="D20" s="157" t="s">
        <v>70</v>
      </c>
      <c r="E20" s="158">
        <v>0</v>
      </c>
      <c r="F20" s="158">
        <v>0</v>
      </c>
      <c r="G20" s="158">
        <f>C20</f>
        <v>0</v>
      </c>
      <c r="H20" s="158">
        <v>0</v>
      </c>
      <c r="I20" s="158">
        <v>0</v>
      </c>
    </row>
    <row r="21" spans="1:21" s="110" customFormat="1" ht="15.75" thickBot="1">
      <c r="A21" s="161" t="s">
        <v>98</v>
      </c>
      <c r="B21" s="162">
        <v>1.11E-2</v>
      </c>
      <c r="C21" s="158">
        <f>ROUND(C22*B21,0)</f>
        <v>0</v>
      </c>
      <c r="D21" s="163" t="s">
        <v>60</v>
      </c>
      <c r="E21" s="158">
        <v>0</v>
      </c>
      <c r="F21" s="158">
        <v>0</v>
      </c>
      <c r="G21" s="158">
        <v>0</v>
      </c>
      <c r="H21" s="158">
        <f>C21</f>
        <v>0</v>
      </c>
      <c r="I21" s="158">
        <v>0</v>
      </c>
    </row>
    <row r="22" spans="1:21" s="110" customFormat="1" ht="16.5" thickBot="1">
      <c r="A22" s="164" t="s">
        <v>37</v>
      </c>
      <c r="B22" s="165">
        <f>SUM(B12:B21)</f>
        <v>1</v>
      </c>
      <c r="C22" s="166">
        <f>Claim!G17</f>
        <v>0</v>
      </c>
      <c r="D22" s="166"/>
      <c r="E22" s="166">
        <f>SUM(E12:E21)</f>
        <v>0</v>
      </c>
      <c r="F22" s="166">
        <f>SUM(F12:F21)</f>
        <v>0</v>
      </c>
      <c r="G22" s="166">
        <f>SUM(G12:G21)</f>
        <v>0</v>
      </c>
      <c r="H22" s="166">
        <f>SUM(H12:H21)</f>
        <v>0</v>
      </c>
      <c r="I22" s="166">
        <f>SUM(I12:I21)</f>
        <v>0</v>
      </c>
    </row>
    <row r="23" spans="1:21" s="110" customFormat="1" ht="16.5" thickBot="1">
      <c r="A23" s="167" t="s">
        <v>76</v>
      </c>
      <c r="B23" s="168"/>
      <c r="C23" s="169"/>
      <c r="D23" s="170"/>
      <c r="E23" s="171"/>
      <c r="F23" s="166">
        <f>-H23</f>
        <v>0</v>
      </c>
      <c r="G23" s="171"/>
      <c r="H23" s="166">
        <f>ROUNDDOWN(SUM(C12:C20)*0.05,0)</f>
        <v>0</v>
      </c>
      <c r="I23" s="172"/>
      <c r="J23" s="253"/>
      <c r="K23" s="254"/>
    </row>
    <row r="24" spans="1:21" s="110" customFormat="1" ht="16.5" thickBot="1">
      <c r="A24" s="164" t="s">
        <v>37</v>
      </c>
      <c r="B24" s="173"/>
      <c r="C24" s="172">
        <f>SUM(C22:C23)</f>
        <v>0</v>
      </c>
      <c r="D24" s="174"/>
      <c r="E24" s="172">
        <f>SUM(E22:E23)</f>
        <v>0</v>
      </c>
      <c r="F24" s="172">
        <f>SUM(F22:F23)</f>
        <v>0</v>
      </c>
      <c r="G24" s="172">
        <f>SUM(G22:G23)</f>
        <v>0</v>
      </c>
      <c r="H24" s="172">
        <f>SUM(H22:H23)</f>
        <v>0</v>
      </c>
      <c r="I24" s="172">
        <f>SUM(I22:I23)</f>
        <v>0</v>
      </c>
      <c r="J24" s="117"/>
    </row>
    <row r="25" spans="1:21" s="110" customFormat="1" ht="16.5" thickBot="1">
      <c r="A25" s="167" t="s">
        <v>75</v>
      </c>
      <c r="B25" s="168"/>
      <c r="C25" s="169"/>
      <c r="D25" s="170"/>
      <c r="E25" s="171"/>
      <c r="F25" s="166">
        <f>-H25</f>
        <v>0</v>
      </c>
      <c r="G25" s="171"/>
      <c r="H25" s="166">
        <f>-SUM(H22:H23)</f>
        <v>0</v>
      </c>
      <c r="I25" s="172"/>
      <c r="J25" s="117"/>
    </row>
    <row r="26" spans="1:21" s="110" customFormat="1" ht="16.5" thickBot="1">
      <c r="A26" s="167" t="s">
        <v>85</v>
      </c>
      <c r="B26" s="168"/>
      <c r="C26" s="166">
        <f>SUM(C24:C25)</f>
        <v>0</v>
      </c>
      <c r="D26" s="166"/>
      <c r="E26" s="166">
        <f>SUM(E24:E25)</f>
        <v>0</v>
      </c>
      <c r="F26" s="166">
        <f>SUM(F24:F25)</f>
        <v>0</v>
      </c>
      <c r="G26" s="166">
        <f>SUM(G24:G25)</f>
        <v>0</v>
      </c>
      <c r="H26" s="166">
        <f>SUM(H24:H25)</f>
        <v>0</v>
      </c>
      <c r="I26" s="166">
        <f>SUM(I22:I25)</f>
        <v>0</v>
      </c>
    </row>
    <row r="27" spans="1:21" s="110" customFormat="1" ht="15.75" thickBot="1">
      <c r="A27" s="175" t="s">
        <v>32</v>
      </c>
      <c r="B27" s="176"/>
      <c r="C27" s="177"/>
      <c r="D27" s="178"/>
      <c r="E27" s="179"/>
      <c r="F27" s="288">
        <f>SUM(F26:G26)</f>
        <v>0</v>
      </c>
      <c r="G27" s="288"/>
      <c r="H27" s="179"/>
      <c r="I27" s="180"/>
    </row>
    <row r="28" spans="1:21" s="110" customFormat="1" ht="18.600000000000001" customHeight="1" thickBot="1">
      <c r="A28" s="181"/>
      <c r="B28" s="182"/>
      <c r="C28" s="183"/>
      <c r="D28" s="183"/>
      <c r="E28" s="184"/>
      <c r="F28" s="185"/>
      <c r="G28" s="185"/>
      <c r="H28" s="184"/>
      <c r="I28" s="140"/>
    </row>
    <row r="29" spans="1:21" s="110" customFormat="1" ht="15.75">
      <c r="A29" s="280" t="s">
        <v>82</v>
      </c>
      <c r="B29" s="281"/>
      <c r="C29" s="281"/>
      <c r="D29" s="281"/>
      <c r="E29" s="281"/>
      <c r="F29" s="281"/>
      <c r="G29" s="281"/>
      <c r="H29" s="281"/>
      <c r="I29" s="282"/>
      <c r="K29" s="111"/>
      <c r="L29" s="111"/>
      <c r="M29" s="111"/>
      <c r="N29" s="111"/>
      <c r="O29" s="111"/>
      <c r="P29" s="111"/>
      <c r="Q29" s="111"/>
      <c r="R29" s="111"/>
      <c r="S29" s="111"/>
      <c r="T29" s="111"/>
      <c r="U29" s="111"/>
    </row>
    <row r="30" spans="1:21" s="110" customFormat="1" ht="16.5" thickBot="1">
      <c r="A30" s="283" t="s">
        <v>221</v>
      </c>
      <c r="B30" s="284"/>
      <c r="C30" s="284"/>
      <c r="D30" s="284"/>
      <c r="E30" s="284"/>
      <c r="F30" s="284"/>
      <c r="G30" s="284"/>
      <c r="H30" s="284"/>
      <c r="I30" s="285"/>
      <c r="K30" s="112"/>
      <c r="L30" s="111"/>
      <c r="M30" s="111"/>
      <c r="N30" s="111"/>
      <c r="O30" s="111"/>
      <c r="P30" s="111"/>
      <c r="Q30" s="111"/>
      <c r="R30" s="111"/>
      <c r="S30" s="111"/>
      <c r="T30" s="111"/>
      <c r="U30" s="111"/>
    </row>
    <row r="31" spans="1:21" s="110" customFormat="1" ht="15.75">
      <c r="A31" s="149"/>
      <c r="B31" s="149"/>
      <c r="C31" s="150"/>
      <c r="D31" s="150" t="s">
        <v>30</v>
      </c>
      <c r="E31" s="150"/>
      <c r="F31" s="150" t="s">
        <v>31</v>
      </c>
      <c r="G31" s="150" t="s">
        <v>31</v>
      </c>
      <c r="H31" s="150" t="s">
        <v>29</v>
      </c>
      <c r="I31" s="150"/>
      <c r="K31" s="111"/>
      <c r="L31" s="111"/>
      <c r="M31" s="111"/>
      <c r="N31" s="111"/>
      <c r="O31" s="111"/>
      <c r="P31" s="111"/>
      <c r="Q31" s="111"/>
      <c r="R31" s="111"/>
      <c r="S31" s="111"/>
      <c r="T31" s="111"/>
      <c r="U31" s="111"/>
    </row>
    <row r="32" spans="1:21" s="110" customFormat="1" ht="15.75">
      <c r="A32" s="149"/>
      <c r="B32" s="149" t="s">
        <v>15</v>
      </c>
      <c r="C32" s="150" t="s">
        <v>15</v>
      </c>
      <c r="D32" s="150" t="s">
        <v>16</v>
      </c>
      <c r="E32" s="150" t="s">
        <v>17</v>
      </c>
      <c r="F32" s="150" t="s">
        <v>18</v>
      </c>
      <c r="G32" s="150" t="s">
        <v>19</v>
      </c>
      <c r="H32" s="150" t="s">
        <v>20</v>
      </c>
      <c r="I32" s="150" t="s">
        <v>51</v>
      </c>
      <c r="K32" s="111"/>
      <c r="L32" s="111"/>
      <c r="M32" s="111"/>
      <c r="N32" s="111"/>
      <c r="O32" s="111"/>
      <c r="P32" s="111"/>
      <c r="Q32" s="111"/>
      <c r="R32" s="111"/>
      <c r="S32" s="111"/>
      <c r="T32" s="111"/>
      <c r="U32" s="111"/>
    </row>
    <row r="33" spans="1:10" s="110" customFormat="1" ht="16.5" thickBot="1">
      <c r="A33" s="151" t="s">
        <v>15</v>
      </c>
      <c r="B33" s="151" t="s">
        <v>21</v>
      </c>
      <c r="C33" s="152" t="s">
        <v>22</v>
      </c>
      <c r="D33" s="153" t="s">
        <v>87</v>
      </c>
      <c r="E33" s="152" t="s">
        <v>23</v>
      </c>
      <c r="F33" s="152" t="s">
        <v>23</v>
      </c>
      <c r="G33" s="152" t="s">
        <v>23</v>
      </c>
      <c r="H33" s="152" t="s">
        <v>23</v>
      </c>
      <c r="I33" s="152" t="s">
        <v>23</v>
      </c>
    </row>
    <row r="34" spans="1:10" s="110" customFormat="1">
      <c r="A34" s="154" t="s">
        <v>34</v>
      </c>
      <c r="B34" s="155">
        <v>0.32990000000000003</v>
      </c>
      <c r="C34" s="156">
        <f>ROUND(C44*B34,0)</f>
        <v>0</v>
      </c>
      <c r="D34" s="157" t="s">
        <v>58</v>
      </c>
      <c r="E34" s="156">
        <f>C34</f>
        <v>0</v>
      </c>
      <c r="F34" s="158">
        <v>0</v>
      </c>
      <c r="G34" s="156">
        <v>0</v>
      </c>
      <c r="H34" s="156">
        <v>0</v>
      </c>
      <c r="I34" s="156">
        <v>0</v>
      </c>
    </row>
    <row r="35" spans="1:10" s="110" customFormat="1">
      <c r="A35" s="159" t="s">
        <v>47</v>
      </c>
      <c r="B35" s="160">
        <v>0.307</v>
      </c>
      <c r="C35" s="158">
        <f>ROUND(C44*B35,0)</f>
        <v>0</v>
      </c>
      <c r="D35" s="157" t="s">
        <v>68</v>
      </c>
      <c r="E35" s="158">
        <f>ROUNDDOWN($C35*0.5,0)</f>
        <v>0</v>
      </c>
      <c r="F35" s="158">
        <f>C35-E35-G35-H35</f>
        <v>0</v>
      </c>
      <c r="G35" s="158">
        <v>0</v>
      </c>
      <c r="H35" s="158">
        <v>0</v>
      </c>
      <c r="I35" s="158">
        <v>0</v>
      </c>
    </row>
    <row r="36" spans="1:10" s="110" customFormat="1">
      <c r="A36" s="159" t="s">
        <v>48</v>
      </c>
      <c r="B36" s="160">
        <v>2.3E-3</v>
      </c>
      <c r="C36" s="158">
        <f>ROUND(C44*B36,0)</f>
        <v>0</v>
      </c>
      <c r="D36" s="157" t="s">
        <v>59</v>
      </c>
      <c r="E36" s="158">
        <v>0</v>
      </c>
      <c r="F36" s="158">
        <f>C36</f>
        <v>0</v>
      </c>
      <c r="G36" s="158">
        <v>0</v>
      </c>
      <c r="H36" s="158">
        <v>0</v>
      </c>
      <c r="I36" s="158">
        <v>0</v>
      </c>
    </row>
    <row r="37" spans="1:10" s="110" customFormat="1">
      <c r="A37" s="159" t="s">
        <v>27</v>
      </c>
      <c r="B37" s="160">
        <v>0.31569999999999998</v>
      </c>
      <c r="C37" s="158">
        <f>ROUND(C44-C34-C35-C36-C38-C39-C40-C41-C42-C43,0)</f>
        <v>0</v>
      </c>
      <c r="D37" s="157" t="s">
        <v>69</v>
      </c>
      <c r="E37" s="158">
        <f>ROUNDDOWN($C37*0.9,0)</f>
        <v>0</v>
      </c>
      <c r="F37" s="158">
        <v>0</v>
      </c>
      <c r="G37" s="158">
        <f>C37-E37-F37-H37</f>
        <v>0</v>
      </c>
      <c r="H37" s="158">
        <v>0</v>
      </c>
      <c r="I37" s="158">
        <v>0</v>
      </c>
    </row>
    <row r="38" spans="1:10" s="110" customFormat="1">
      <c r="A38" s="159" t="s">
        <v>24</v>
      </c>
      <c r="B38" s="160">
        <v>3.2099999999999997E-2</v>
      </c>
      <c r="C38" s="158">
        <f>ROUND(C44*B38,0)</f>
        <v>0</v>
      </c>
      <c r="D38" s="157" t="s">
        <v>59</v>
      </c>
      <c r="E38" s="158">
        <v>0</v>
      </c>
      <c r="F38" s="158">
        <f>C38</f>
        <v>0</v>
      </c>
      <c r="G38" s="158">
        <v>0</v>
      </c>
      <c r="H38" s="158">
        <v>0</v>
      </c>
      <c r="I38" s="158">
        <v>0</v>
      </c>
    </row>
    <row r="39" spans="1:10" s="110" customFormat="1">
      <c r="A39" s="159" t="s">
        <v>28</v>
      </c>
      <c r="B39" s="160">
        <v>0</v>
      </c>
      <c r="C39" s="158">
        <f>ROUND(C44*B39,0)</f>
        <v>0</v>
      </c>
      <c r="D39" s="157" t="s">
        <v>58</v>
      </c>
      <c r="E39" s="158">
        <f>C39</f>
        <v>0</v>
      </c>
      <c r="F39" s="158">
        <v>0</v>
      </c>
      <c r="G39" s="158">
        <v>0</v>
      </c>
      <c r="H39" s="158">
        <v>0</v>
      </c>
      <c r="I39" s="158">
        <v>0</v>
      </c>
    </row>
    <row r="40" spans="1:10" s="110" customFormat="1">
      <c r="A40" s="159" t="s">
        <v>26</v>
      </c>
      <c r="B40" s="160">
        <v>6.9999999999999999E-4</v>
      </c>
      <c r="C40" s="158">
        <f>ROUND(C44*B40,0)</f>
        <v>0</v>
      </c>
      <c r="D40" s="157" t="s">
        <v>59</v>
      </c>
      <c r="E40" s="158">
        <v>0</v>
      </c>
      <c r="F40" s="158">
        <f>C40</f>
        <v>0</v>
      </c>
      <c r="G40" s="158">
        <v>0</v>
      </c>
      <c r="H40" s="158">
        <v>0</v>
      </c>
      <c r="I40" s="158">
        <v>0</v>
      </c>
    </row>
    <row r="41" spans="1:10" s="110" customFormat="1">
      <c r="A41" s="159" t="s">
        <v>25</v>
      </c>
      <c r="B41" s="160">
        <v>1.1999999999999999E-3</v>
      </c>
      <c r="C41" s="158">
        <f>ROUND(C44*B41,0)</f>
        <v>0</v>
      </c>
      <c r="D41" s="157" t="s">
        <v>59</v>
      </c>
      <c r="E41" s="158">
        <v>0</v>
      </c>
      <c r="F41" s="158">
        <f>C41</f>
        <v>0</v>
      </c>
      <c r="G41" s="158">
        <v>0</v>
      </c>
      <c r="H41" s="158">
        <v>0</v>
      </c>
      <c r="I41" s="158">
        <v>0</v>
      </c>
    </row>
    <row r="42" spans="1:10" s="110" customFormat="1">
      <c r="A42" s="159" t="s">
        <v>36</v>
      </c>
      <c r="B42" s="160">
        <v>0</v>
      </c>
      <c r="C42" s="158">
        <f>ROUND(C44*B42,0)</f>
        <v>0</v>
      </c>
      <c r="D42" s="157" t="s">
        <v>70</v>
      </c>
      <c r="E42" s="158">
        <f>ROUND($C42*0,0)</f>
        <v>0</v>
      </c>
      <c r="F42" s="158">
        <v>0</v>
      </c>
      <c r="G42" s="158">
        <f>C42</f>
        <v>0</v>
      </c>
      <c r="H42" s="158">
        <v>0</v>
      </c>
      <c r="I42" s="158">
        <v>0</v>
      </c>
    </row>
    <row r="43" spans="1:10" s="110" customFormat="1" ht="15.75" thickBot="1">
      <c r="A43" s="161" t="s">
        <v>98</v>
      </c>
      <c r="B43" s="162">
        <v>1.11E-2</v>
      </c>
      <c r="C43" s="158">
        <f>ROUND(C44*B43,0)</f>
        <v>0</v>
      </c>
      <c r="D43" s="163" t="s">
        <v>60</v>
      </c>
      <c r="E43" s="158">
        <v>0</v>
      </c>
      <c r="F43" s="158">
        <v>0</v>
      </c>
      <c r="G43" s="158">
        <v>0</v>
      </c>
      <c r="H43" s="158">
        <f>C43</f>
        <v>0</v>
      </c>
      <c r="I43" s="158">
        <v>0</v>
      </c>
    </row>
    <row r="44" spans="1:10" s="110" customFormat="1" ht="16.5" thickBot="1">
      <c r="A44" s="164" t="s">
        <v>37</v>
      </c>
      <c r="B44" s="165">
        <f>SUM(B34:B43)</f>
        <v>1</v>
      </c>
      <c r="C44" s="166">
        <f>Claim!G50</f>
        <v>0</v>
      </c>
      <c r="D44" s="166"/>
      <c r="E44" s="166">
        <f>SUM(E34:E43)</f>
        <v>0</v>
      </c>
      <c r="F44" s="166">
        <f>SUM(F34:F43)</f>
        <v>0</v>
      </c>
      <c r="G44" s="166">
        <f>SUM(G34:G43)</f>
        <v>0</v>
      </c>
      <c r="H44" s="166">
        <f>SUM(H34:H43)</f>
        <v>0</v>
      </c>
      <c r="I44" s="166">
        <f>SUM(I34:I43)</f>
        <v>0</v>
      </c>
    </row>
    <row r="45" spans="1:10" s="110" customFormat="1" ht="16.5" thickBot="1">
      <c r="A45" s="167" t="s">
        <v>75</v>
      </c>
      <c r="B45" s="168"/>
      <c r="C45" s="169"/>
      <c r="D45" s="170"/>
      <c r="E45" s="171"/>
      <c r="F45" s="166">
        <f>-H45</f>
        <v>0</v>
      </c>
      <c r="G45" s="171"/>
      <c r="H45" s="166">
        <f>-H44</f>
        <v>0</v>
      </c>
      <c r="I45" s="172"/>
    </row>
    <row r="46" spans="1:10" s="110" customFormat="1" ht="16.5" thickBot="1">
      <c r="A46" s="164" t="s">
        <v>86</v>
      </c>
      <c r="B46" s="168"/>
      <c r="C46" s="166">
        <f>SUM(C44:C45)</f>
        <v>0</v>
      </c>
      <c r="D46" s="166"/>
      <c r="E46" s="166">
        <f>SUM(E44:E45)</f>
        <v>0</v>
      </c>
      <c r="F46" s="166">
        <f>SUM(F44:F45)</f>
        <v>0</v>
      </c>
      <c r="G46" s="166">
        <f>SUM(G44:G45)</f>
        <v>0</v>
      </c>
      <c r="H46" s="166">
        <f>SUM(H44:H45)</f>
        <v>0</v>
      </c>
      <c r="I46" s="166">
        <f>SUM(I44:I45)</f>
        <v>0</v>
      </c>
    </row>
    <row r="47" spans="1:10" s="110" customFormat="1" ht="15.75" thickBot="1">
      <c r="A47" s="175" t="s">
        <v>32</v>
      </c>
      <c r="B47" s="176"/>
      <c r="C47" s="177"/>
      <c r="D47" s="178"/>
      <c r="E47" s="179"/>
      <c r="F47" s="288">
        <f>SUM(F46:G46)</f>
        <v>0</v>
      </c>
      <c r="G47" s="288"/>
      <c r="H47" s="179"/>
      <c r="I47" s="180"/>
    </row>
    <row r="48" spans="1:10" s="110" customFormat="1" ht="18" customHeight="1" thickBot="1">
      <c r="A48" s="181"/>
      <c r="B48" s="182"/>
      <c r="C48" s="183"/>
      <c r="D48" s="183"/>
      <c r="E48" s="184"/>
      <c r="F48" s="185"/>
      <c r="G48" s="185"/>
      <c r="H48" s="184"/>
      <c r="I48" s="140"/>
      <c r="J48" s="113"/>
    </row>
    <row r="49" spans="1:10" s="110" customFormat="1" ht="15.75">
      <c r="A49" s="280" t="s">
        <v>66</v>
      </c>
      <c r="B49" s="281"/>
      <c r="C49" s="281"/>
      <c r="D49" s="281"/>
      <c r="E49" s="281"/>
      <c r="F49" s="281"/>
      <c r="G49" s="281"/>
      <c r="H49" s="281"/>
      <c r="I49" s="282"/>
      <c r="J49" s="113"/>
    </row>
    <row r="50" spans="1:10" s="110" customFormat="1" ht="16.5" thickBot="1">
      <c r="A50" s="283" t="s">
        <v>221</v>
      </c>
      <c r="B50" s="284"/>
      <c r="C50" s="284"/>
      <c r="D50" s="284"/>
      <c r="E50" s="284"/>
      <c r="F50" s="284"/>
      <c r="G50" s="284"/>
      <c r="H50" s="284"/>
      <c r="I50" s="285"/>
      <c r="J50" s="113"/>
    </row>
    <row r="51" spans="1:10" s="110" customFormat="1" ht="15.75">
      <c r="A51" s="149"/>
      <c r="B51" s="149"/>
      <c r="C51" s="150"/>
      <c r="D51" s="150" t="s">
        <v>30</v>
      </c>
      <c r="E51" s="150"/>
      <c r="F51" s="150" t="s">
        <v>31</v>
      </c>
      <c r="G51" s="150" t="s">
        <v>31</v>
      </c>
      <c r="H51" s="150" t="s">
        <v>29</v>
      </c>
      <c r="I51" s="150"/>
      <c r="J51" s="113"/>
    </row>
    <row r="52" spans="1:10" s="110" customFormat="1" ht="15.75">
      <c r="A52" s="149"/>
      <c r="B52" s="149" t="s">
        <v>15</v>
      </c>
      <c r="C52" s="150" t="s">
        <v>15</v>
      </c>
      <c r="D52" s="150" t="s">
        <v>16</v>
      </c>
      <c r="E52" s="150" t="s">
        <v>17</v>
      </c>
      <c r="F52" s="150" t="s">
        <v>18</v>
      </c>
      <c r="G52" s="150" t="s">
        <v>19</v>
      </c>
      <c r="H52" s="150" t="s">
        <v>20</v>
      </c>
      <c r="I52" s="150" t="s">
        <v>51</v>
      </c>
      <c r="J52" s="113"/>
    </row>
    <row r="53" spans="1:10" s="110" customFormat="1" ht="16.5" thickBot="1">
      <c r="A53" s="151" t="s">
        <v>15</v>
      </c>
      <c r="B53" s="151" t="s">
        <v>21</v>
      </c>
      <c r="C53" s="152" t="s">
        <v>22</v>
      </c>
      <c r="D53" s="153" t="s">
        <v>87</v>
      </c>
      <c r="E53" s="152" t="s">
        <v>23</v>
      </c>
      <c r="F53" s="152" t="s">
        <v>23</v>
      </c>
      <c r="G53" s="152" t="s">
        <v>23</v>
      </c>
      <c r="H53" s="152" t="s">
        <v>23</v>
      </c>
      <c r="I53" s="152" t="s">
        <v>23</v>
      </c>
      <c r="J53" s="113"/>
    </row>
    <row r="54" spans="1:10" s="110" customFormat="1">
      <c r="A54" s="154" t="s">
        <v>34</v>
      </c>
      <c r="B54" s="155">
        <v>0.32990000000000003</v>
      </c>
      <c r="C54" s="156">
        <f>ROUND(C64*B54,0)</f>
        <v>0</v>
      </c>
      <c r="D54" s="157" t="s">
        <v>58</v>
      </c>
      <c r="E54" s="156">
        <f>C54</f>
        <v>0</v>
      </c>
      <c r="F54" s="158">
        <v>0</v>
      </c>
      <c r="G54" s="156">
        <v>0</v>
      </c>
      <c r="H54" s="156">
        <v>0</v>
      </c>
      <c r="I54" s="156">
        <v>0</v>
      </c>
      <c r="J54" s="113"/>
    </row>
    <row r="55" spans="1:10" s="110" customFormat="1">
      <c r="A55" s="159" t="s">
        <v>47</v>
      </c>
      <c r="B55" s="160">
        <v>0.307</v>
      </c>
      <c r="C55" s="158">
        <f>ROUND(C64*B55,0)</f>
        <v>0</v>
      </c>
      <c r="D55" s="157" t="s">
        <v>68</v>
      </c>
      <c r="E55" s="158">
        <f>ROUNDDOWN($C55*0.5,0)</f>
        <v>0</v>
      </c>
      <c r="F55" s="158">
        <f>C55-E55-G55-H55</f>
        <v>0</v>
      </c>
      <c r="G55" s="158">
        <v>0</v>
      </c>
      <c r="H55" s="158">
        <v>0</v>
      </c>
      <c r="I55" s="158">
        <v>0</v>
      </c>
      <c r="J55" s="113"/>
    </row>
    <row r="56" spans="1:10" s="110" customFormat="1">
      <c r="A56" s="159" t="s">
        <v>48</v>
      </c>
      <c r="B56" s="160">
        <v>2.3E-3</v>
      </c>
      <c r="C56" s="158">
        <f>ROUND(C64*B56,0)</f>
        <v>0</v>
      </c>
      <c r="D56" s="157" t="s">
        <v>59</v>
      </c>
      <c r="E56" s="158">
        <v>0</v>
      </c>
      <c r="F56" s="158">
        <f>C56</f>
        <v>0</v>
      </c>
      <c r="G56" s="158">
        <v>0</v>
      </c>
      <c r="H56" s="158">
        <v>0</v>
      </c>
      <c r="I56" s="158">
        <v>0</v>
      </c>
      <c r="J56" s="113"/>
    </row>
    <row r="57" spans="1:10" s="110" customFormat="1">
      <c r="A57" s="159" t="s">
        <v>27</v>
      </c>
      <c r="B57" s="160">
        <v>0.31569999999999998</v>
      </c>
      <c r="C57" s="158">
        <f>ROUND(C64-C54-C55-C56-C58-C59-C60-C61-C62-C63,0)</f>
        <v>0</v>
      </c>
      <c r="D57" s="157" t="s">
        <v>88</v>
      </c>
      <c r="E57" s="158">
        <f>ROUNDDOWN($C57*0.75,0)</f>
        <v>0</v>
      </c>
      <c r="F57" s="158">
        <v>0</v>
      </c>
      <c r="G57" s="158">
        <f>C57-E57-F57-H57</f>
        <v>0</v>
      </c>
      <c r="H57" s="158">
        <v>0</v>
      </c>
      <c r="I57" s="158">
        <v>0</v>
      </c>
      <c r="J57" s="113"/>
    </row>
    <row r="58" spans="1:10" s="110" customFormat="1">
      <c r="A58" s="159" t="s">
        <v>24</v>
      </c>
      <c r="B58" s="160">
        <v>3.2099999999999997E-2</v>
      </c>
      <c r="C58" s="158">
        <f>ROUND(C64*B58,0)</f>
        <v>0</v>
      </c>
      <c r="D58" s="157" t="s">
        <v>59</v>
      </c>
      <c r="E58" s="158">
        <v>0</v>
      </c>
      <c r="F58" s="158">
        <f>C58</f>
        <v>0</v>
      </c>
      <c r="G58" s="158">
        <f>ROUND($C58*0,0)</f>
        <v>0</v>
      </c>
      <c r="H58" s="158">
        <v>0</v>
      </c>
      <c r="I58" s="158">
        <v>0</v>
      </c>
      <c r="J58" s="113"/>
    </row>
    <row r="59" spans="1:10" s="110" customFormat="1">
      <c r="A59" s="159" t="s">
        <v>28</v>
      </c>
      <c r="B59" s="160">
        <v>0</v>
      </c>
      <c r="C59" s="158">
        <f>ROUND(C64*B59,0)</f>
        <v>0</v>
      </c>
      <c r="D59" s="157" t="s">
        <v>58</v>
      </c>
      <c r="E59" s="158">
        <f>C59</f>
        <v>0</v>
      </c>
      <c r="F59" s="158">
        <v>0</v>
      </c>
      <c r="G59" s="158">
        <v>0</v>
      </c>
      <c r="H59" s="158">
        <v>0</v>
      </c>
      <c r="I59" s="158">
        <v>0</v>
      </c>
      <c r="J59" s="113"/>
    </row>
    <row r="60" spans="1:10" s="110" customFormat="1">
      <c r="A60" s="159" t="s">
        <v>26</v>
      </c>
      <c r="B60" s="160">
        <v>6.9999999999999999E-4</v>
      </c>
      <c r="C60" s="158">
        <f>ROUND(C64*B60,0)</f>
        <v>0</v>
      </c>
      <c r="D60" s="157" t="s">
        <v>59</v>
      </c>
      <c r="E60" s="158">
        <v>0</v>
      </c>
      <c r="F60" s="158">
        <f>C60</f>
        <v>0</v>
      </c>
      <c r="G60" s="158">
        <v>0</v>
      </c>
      <c r="H60" s="158">
        <v>0</v>
      </c>
      <c r="I60" s="158">
        <v>0</v>
      </c>
      <c r="J60" s="113"/>
    </row>
    <row r="61" spans="1:10" s="110" customFormat="1">
      <c r="A61" s="159" t="s">
        <v>25</v>
      </c>
      <c r="B61" s="160">
        <v>1.1999999999999999E-3</v>
      </c>
      <c r="C61" s="158">
        <f>ROUND(C64*B61,0)</f>
        <v>0</v>
      </c>
      <c r="D61" s="157" t="s">
        <v>59</v>
      </c>
      <c r="E61" s="158">
        <f>ROUND($C61*0,0)</f>
        <v>0</v>
      </c>
      <c r="F61" s="158">
        <f>C61</f>
        <v>0</v>
      </c>
      <c r="G61" s="158">
        <v>0</v>
      </c>
      <c r="H61" s="158">
        <v>0</v>
      </c>
      <c r="I61" s="158">
        <v>0</v>
      </c>
      <c r="J61" s="113"/>
    </row>
    <row r="62" spans="1:10" s="110" customFormat="1">
      <c r="A62" s="159" t="s">
        <v>36</v>
      </c>
      <c r="B62" s="160">
        <v>0</v>
      </c>
      <c r="C62" s="158">
        <f>ROUND(C64*B62,0)</f>
        <v>0</v>
      </c>
      <c r="D62" s="157" t="s">
        <v>70</v>
      </c>
      <c r="E62" s="158">
        <v>0</v>
      </c>
      <c r="F62" s="158">
        <v>0</v>
      </c>
      <c r="G62" s="158">
        <f>C62</f>
        <v>0</v>
      </c>
      <c r="H62" s="158">
        <v>0</v>
      </c>
      <c r="I62" s="158">
        <v>0</v>
      </c>
      <c r="J62" s="113"/>
    </row>
    <row r="63" spans="1:10" s="110" customFormat="1" ht="15.75" thickBot="1">
      <c r="A63" s="161" t="s">
        <v>98</v>
      </c>
      <c r="B63" s="162">
        <v>1.11E-2</v>
      </c>
      <c r="C63" s="158">
        <f>ROUND(C64*B63,0)</f>
        <v>0</v>
      </c>
      <c r="D63" s="163" t="s">
        <v>60</v>
      </c>
      <c r="E63" s="158">
        <v>0</v>
      </c>
      <c r="F63" s="158">
        <v>0</v>
      </c>
      <c r="G63" s="158">
        <v>0</v>
      </c>
      <c r="H63" s="158">
        <f>C63</f>
        <v>0</v>
      </c>
      <c r="I63" s="158">
        <v>0</v>
      </c>
      <c r="J63" s="113"/>
    </row>
    <row r="64" spans="1:10" s="110" customFormat="1" ht="16.5" thickBot="1">
      <c r="A64" s="164" t="s">
        <v>37</v>
      </c>
      <c r="B64" s="165">
        <f>SUM(B54:B63)</f>
        <v>1</v>
      </c>
      <c r="C64" s="166">
        <f>Claim!G65</f>
        <v>0</v>
      </c>
      <c r="D64" s="166"/>
      <c r="E64" s="166">
        <f>SUM(E54:E63)</f>
        <v>0</v>
      </c>
      <c r="F64" s="166">
        <f>SUM(F54:F63)</f>
        <v>0</v>
      </c>
      <c r="G64" s="166">
        <f>SUM(G54:G63)</f>
        <v>0</v>
      </c>
      <c r="H64" s="166">
        <f>SUM(H54:H63)</f>
        <v>0</v>
      </c>
      <c r="I64" s="166">
        <v>0</v>
      </c>
      <c r="J64" s="113"/>
    </row>
    <row r="65" spans="1:10" s="110" customFormat="1" ht="16.5" thickBot="1">
      <c r="A65" s="167" t="s">
        <v>75</v>
      </c>
      <c r="B65" s="168"/>
      <c r="C65" s="169"/>
      <c r="D65" s="170"/>
      <c r="E65" s="171"/>
      <c r="F65" s="166">
        <f>-H65</f>
        <v>0</v>
      </c>
      <c r="G65" s="171"/>
      <c r="H65" s="166">
        <f>-H64</f>
        <v>0</v>
      </c>
      <c r="I65" s="172"/>
      <c r="J65" s="113"/>
    </row>
    <row r="66" spans="1:10" s="110" customFormat="1" ht="16.5" thickBot="1">
      <c r="A66" s="167" t="s">
        <v>71</v>
      </c>
      <c r="B66" s="168"/>
      <c r="C66" s="166">
        <f>SUM(C64:C65)</f>
        <v>0</v>
      </c>
      <c r="D66" s="166"/>
      <c r="E66" s="166">
        <f>SUM(E64:E65)</f>
        <v>0</v>
      </c>
      <c r="F66" s="166">
        <f>SUM(F64:F65)</f>
        <v>0</v>
      </c>
      <c r="G66" s="166">
        <f>SUM(G64:G65)</f>
        <v>0</v>
      </c>
      <c r="H66" s="166">
        <f>SUM(H64:H65)</f>
        <v>0</v>
      </c>
      <c r="I66" s="166">
        <f>SUM(I64:I65)</f>
        <v>0</v>
      </c>
      <c r="J66" s="113"/>
    </row>
    <row r="67" spans="1:10" s="110" customFormat="1" ht="15.75" thickBot="1">
      <c r="A67" s="175" t="s">
        <v>32</v>
      </c>
      <c r="B67" s="176"/>
      <c r="C67" s="177"/>
      <c r="D67" s="178"/>
      <c r="E67" s="179"/>
      <c r="F67" s="288">
        <f>SUM(F66:G66)</f>
        <v>0</v>
      </c>
      <c r="G67" s="288"/>
      <c r="H67" s="179"/>
      <c r="I67" s="180"/>
      <c r="J67" s="113"/>
    </row>
    <row r="68" spans="1:10" s="110" customFormat="1" ht="15.75" thickBot="1">
      <c r="A68" s="181"/>
      <c r="B68" s="182"/>
      <c r="C68" s="183"/>
      <c r="D68" s="183"/>
      <c r="E68" s="184"/>
      <c r="F68" s="185"/>
      <c r="G68" s="185"/>
      <c r="H68" s="184"/>
      <c r="I68" s="184"/>
      <c r="J68" s="113"/>
    </row>
    <row r="69" spans="1:10" s="110" customFormat="1" ht="14.25" customHeight="1">
      <c r="A69" s="280" t="s">
        <v>100</v>
      </c>
      <c r="B69" s="281"/>
      <c r="C69" s="281"/>
      <c r="D69" s="281"/>
      <c r="E69" s="281"/>
      <c r="F69" s="281"/>
      <c r="G69" s="281"/>
      <c r="H69" s="281"/>
      <c r="I69" s="282"/>
      <c r="J69" s="113"/>
    </row>
    <row r="70" spans="1:10" s="110" customFormat="1" ht="15.75" customHeight="1" thickBot="1">
      <c r="A70" s="283" t="s">
        <v>221</v>
      </c>
      <c r="B70" s="284"/>
      <c r="C70" s="284"/>
      <c r="D70" s="284"/>
      <c r="E70" s="284"/>
      <c r="F70" s="284"/>
      <c r="G70" s="284"/>
      <c r="H70" s="284"/>
      <c r="I70" s="285"/>
      <c r="J70" s="113"/>
    </row>
    <row r="71" spans="1:10" s="110" customFormat="1" ht="15.75">
      <c r="A71" s="149"/>
      <c r="B71" s="149"/>
      <c r="C71" s="150"/>
      <c r="D71" s="150" t="s">
        <v>30</v>
      </c>
      <c r="E71" s="150"/>
      <c r="F71" s="150" t="s">
        <v>31</v>
      </c>
      <c r="G71" s="150" t="s">
        <v>31</v>
      </c>
      <c r="H71" s="150" t="s">
        <v>29</v>
      </c>
      <c r="I71" s="150"/>
      <c r="J71" s="113"/>
    </row>
    <row r="72" spans="1:10" s="110" customFormat="1" ht="15.75" customHeight="1">
      <c r="A72" s="149"/>
      <c r="B72" s="149" t="s">
        <v>15</v>
      </c>
      <c r="C72" s="150" t="s">
        <v>15</v>
      </c>
      <c r="D72" s="150" t="s">
        <v>16</v>
      </c>
      <c r="E72" s="150" t="s">
        <v>17</v>
      </c>
      <c r="F72" s="150" t="s">
        <v>18</v>
      </c>
      <c r="G72" s="150" t="s">
        <v>19</v>
      </c>
      <c r="H72" s="150" t="s">
        <v>20</v>
      </c>
      <c r="I72" s="150" t="s">
        <v>51</v>
      </c>
      <c r="J72" s="113"/>
    </row>
    <row r="73" spans="1:10" s="110" customFormat="1" ht="15.75" customHeight="1" thickBot="1">
      <c r="A73" s="151" t="s">
        <v>15</v>
      </c>
      <c r="B73" s="151" t="s">
        <v>21</v>
      </c>
      <c r="C73" s="152" t="s">
        <v>22</v>
      </c>
      <c r="D73" s="153" t="s">
        <v>87</v>
      </c>
      <c r="E73" s="152" t="s">
        <v>23</v>
      </c>
      <c r="F73" s="152" t="s">
        <v>23</v>
      </c>
      <c r="G73" s="152" t="s">
        <v>23</v>
      </c>
      <c r="H73" s="152" t="s">
        <v>23</v>
      </c>
      <c r="I73" s="152" t="s">
        <v>23</v>
      </c>
      <c r="J73" s="113"/>
    </row>
    <row r="74" spans="1:10" s="110" customFormat="1" ht="15.75" thickBot="1">
      <c r="A74" s="186" t="s">
        <v>98</v>
      </c>
      <c r="B74" s="187">
        <v>1</v>
      </c>
      <c r="C74" s="166">
        <f>ROUND(C77*B74,0)</f>
        <v>0</v>
      </c>
      <c r="D74" s="188" t="s">
        <v>60</v>
      </c>
      <c r="E74" s="166">
        <v>0</v>
      </c>
      <c r="F74" s="166">
        <v>0</v>
      </c>
      <c r="G74" s="166">
        <v>0</v>
      </c>
      <c r="H74" s="166">
        <f>C74</f>
        <v>0</v>
      </c>
      <c r="I74" s="166">
        <v>0</v>
      </c>
      <c r="J74" s="113"/>
    </row>
    <row r="75" spans="1:10" s="110" customFormat="1" ht="16.5" thickBot="1">
      <c r="A75" s="164" t="s">
        <v>37</v>
      </c>
      <c r="B75" s="165">
        <f>SUM(B65:B74)</f>
        <v>1</v>
      </c>
      <c r="C75" s="166">
        <f>Claim!G74</f>
        <v>0</v>
      </c>
      <c r="D75" s="166"/>
      <c r="E75" s="166">
        <f>E74</f>
        <v>0</v>
      </c>
      <c r="F75" s="166">
        <f t="shared" ref="F75:I75" si="0">F74</f>
        <v>0</v>
      </c>
      <c r="G75" s="166">
        <f t="shared" si="0"/>
        <v>0</v>
      </c>
      <c r="H75" s="166">
        <f t="shared" si="0"/>
        <v>0</v>
      </c>
      <c r="I75" s="166">
        <f t="shared" si="0"/>
        <v>0</v>
      </c>
      <c r="J75" s="113"/>
    </row>
    <row r="76" spans="1:10" s="110" customFormat="1" ht="16.5" thickBot="1">
      <c r="A76" s="167" t="s">
        <v>75</v>
      </c>
      <c r="B76" s="168"/>
      <c r="C76" s="169"/>
      <c r="D76" s="170"/>
      <c r="E76" s="171"/>
      <c r="F76" s="166">
        <f>-H76</f>
        <v>0</v>
      </c>
      <c r="G76" s="171"/>
      <c r="H76" s="166">
        <f>-H75</f>
        <v>0</v>
      </c>
      <c r="I76" s="172"/>
      <c r="J76" s="113"/>
    </row>
    <row r="77" spans="1:10" s="110" customFormat="1" ht="16.5" thickBot="1">
      <c r="A77" s="167" t="s">
        <v>104</v>
      </c>
      <c r="B77" s="168"/>
      <c r="C77" s="166">
        <f>SUM(C75:C76)</f>
        <v>0</v>
      </c>
      <c r="D77" s="166"/>
      <c r="E77" s="166">
        <f>SUM(E75:E76)</f>
        <v>0</v>
      </c>
      <c r="F77" s="166">
        <f>SUM(F75:F76)</f>
        <v>0</v>
      </c>
      <c r="G77" s="166">
        <f>SUM(G75:G76)</f>
        <v>0</v>
      </c>
      <c r="H77" s="166">
        <f>SUM(H75:H76)</f>
        <v>0</v>
      </c>
      <c r="I77" s="166">
        <f>SUM(I75:I76)</f>
        <v>0</v>
      </c>
      <c r="J77" s="113"/>
    </row>
    <row r="78" spans="1:10" s="110" customFormat="1" ht="15.75" thickBot="1">
      <c r="A78" s="175" t="s">
        <v>32</v>
      </c>
      <c r="B78" s="176"/>
      <c r="C78" s="177"/>
      <c r="D78" s="178"/>
      <c r="E78" s="179"/>
      <c r="F78" s="288">
        <f>SUM(F77:G77)</f>
        <v>0</v>
      </c>
      <c r="G78" s="288"/>
      <c r="H78" s="179"/>
      <c r="I78" s="180"/>
      <c r="J78" s="113"/>
    </row>
    <row r="79" spans="1:10" s="110" customFormat="1" ht="18" customHeight="1" thickBot="1">
      <c r="A79" s="181"/>
      <c r="B79" s="182"/>
      <c r="C79" s="183"/>
      <c r="D79" s="183"/>
      <c r="E79" s="184"/>
      <c r="F79" s="185"/>
      <c r="G79" s="185"/>
      <c r="H79" s="184"/>
      <c r="I79" s="189"/>
      <c r="J79" s="113"/>
    </row>
    <row r="80" spans="1:10" s="110" customFormat="1" ht="15.75">
      <c r="A80" s="280" t="s">
        <v>72</v>
      </c>
      <c r="B80" s="281"/>
      <c r="C80" s="281"/>
      <c r="D80" s="281"/>
      <c r="E80" s="281"/>
      <c r="F80" s="281"/>
      <c r="G80" s="281"/>
      <c r="H80" s="281"/>
      <c r="I80" s="282"/>
      <c r="J80" s="113"/>
    </row>
    <row r="81" spans="1:11" s="110" customFormat="1" ht="16.5" thickBot="1">
      <c r="A81" s="283" t="s">
        <v>221</v>
      </c>
      <c r="B81" s="284"/>
      <c r="C81" s="284"/>
      <c r="D81" s="284"/>
      <c r="E81" s="284"/>
      <c r="F81" s="284"/>
      <c r="G81" s="284"/>
      <c r="H81" s="284"/>
      <c r="I81" s="285"/>
      <c r="J81" s="113"/>
    </row>
    <row r="82" spans="1:11" s="110" customFormat="1" ht="15.75">
      <c r="A82" s="190"/>
      <c r="B82" s="190"/>
      <c r="C82" s="191"/>
      <c r="D82" s="191" t="s">
        <v>30</v>
      </c>
      <c r="E82" s="191"/>
      <c r="F82" s="191" t="s">
        <v>31</v>
      </c>
      <c r="G82" s="191" t="s">
        <v>31</v>
      </c>
      <c r="H82" s="191" t="s">
        <v>29</v>
      </c>
      <c r="I82" s="191"/>
    </row>
    <row r="83" spans="1:11" s="110" customFormat="1" ht="15.75">
      <c r="A83" s="149"/>
      <c r="B83" s="149" t="s">
        <v>15</v>
      </c>
      <c r="C83" s="150" t="s">
        <v>15</v>
      </c>
      <c r="D83" s="150" t="s">
        <v>16</v>
      </c>
      <c r="E83" s="150" t="s">
        <v>17</v>
      </c>
      <c r="F83" s="150" t="s">
        <v>18</v>
      </c>
      <c r="G83" s="150" t="s">
        <v>19</v>
      </c>
      <c r="H83" s="150" t="s">
        <v>20</v>
      </c>
      <c r="I83" s="150" t="s">
        <v>51</v>
      </c>
    </row>
    <row r="84" spans="1:11" s="110" customFormat="1" ht="16.5" thickBot="1">
      <c r="A84" s="151" t="s">
        <v>15</v>
      </c>
      <c r="B84" s="151" t="s">
        <v>21</v>
      </c>
      <c r="C84" s="152" t="s">
        <v>22</v>
      </c>
      <c r="D84" s="153" t="s">
        <v>87</v>
      </c>
      <c r="E84" s="152" t="s">
        <v>23</v>
      </c>
      <c r="F84" s="152" t="s">
        <v>23</v>
      </c>
      <c r="G84" s="152" t="s">
        <v>23</v>
      </c>
      <c r="H84" s="152" t="s">
        <v>23</v>
      </c>
      <c r="I84" s="152" t="s">
        <v>23</v>
      </c>
    </row>
    <row r="85" spans="1:11" s="110" customFormat="1">
      <c r="A85" s="154" t="s">
        <v>34</v>
      </c>
      <c r="B85" s="155">
        <v>0.32990000000000003</v>
      </c>
      <c r="C85" s="156">
        <f>ROUND(C95*B85,0)</f>
        <v>0</v>
      </c>
      <c r="D85" s="157" t="s">
        <v>58</v>
      </c>
      <c r="E85" s="156">
        <f>C85</f>
        <v>0</v>
      </c>
      <c r="F85" s="158">
        <v>0</v>
      </c>
      <c r="G85" s="156">
        <v>0</v>
      </c>
      <c r="H85" s="156">
        <v>0</v>
      </c>
      <c r="I85" s="156">
        <v>0</v>
      </c>
    </row>
    <row r="86" spans="1:11" s="110" customFormat="1">
      <c r="A86" s="159" t="s">
        <v>47</v>
      </c>
      <c r="B86" s="160">
        <v>0.307</v>
      </c>
      <c r="C86" s="158">
        <f>ROUND(C95*B86,0)</f>
        <v>0</v>
      </c>
      <c r="D86" s="157" t="s">
        <v>68</v>
      </c>
      <c r="E86" s="158">
        <f>ROUNDDOWN($C86*0.5,0)</f>
        <v>0</v>
      </c>
      <c r="F86" s="158">
        <f>C86-E86-G86-H86</f>
        <v>0</v>
      </c>
      <c r="G86" s="158">
        <v>0</v>
      </c>
      <c r="H86" s="158">
        <v>0</v>
      </c>
      <c r="I86" s="158">
        <v>0</v>
      </c>
    </row>
    <row r="87" spans="1:11" s="110" customFormat="1">
      <c r="A87" s="159" t="s">
        <v>48</v>
      </c>
      <c r="B87" s="160">
        <v>2.3E-3</v>
      </c>
      <c r="C87" s="158">
        <f>ROUND(C95*B87,0)</f>
        <v>0</v>
      </c>
      <c r="D87" s="157" t="s">
        <v>59</v>
      </c>
      <c r="E87" s="158">
        <v>0</v>
      </c>
      <c r="F87" s="158">
        <f>C87</f>
        <v>0</v>
      </c>
      <c r="G87" s="158">
        <v>0</v>
      </c>
      <c r="H87" s="158">
        <v>0</v>
      </c>
      <c r="I87" s="158">
        <v>0</v>
      </c>
      <c r="J87" s="113"/>
      <c r="K87" s="113"/>
    </row>
    <row r="88" spans="1:11" s="110" customFormat="1">
      <c r="A88" s="159" t="s">
        <v>27</v>
      </c>
      <c r="B88" s="160">
        <v>0.31569999999999998</v>
      </c>
      <c r="C88" s="158">
        <f>ROUND(C95-C85-C86-C87-C89-C90-C91-C92-C93-C94,0)</f>
        <v>0</v>
      </c>
      <c r="D88" s="157" t="s">
        <v>89</v>
      </c>
      <c r="E88" s="158">
        <f>ROUNDDOWN($C88*0.5,0)</f>
        <v>0</v>
      </c>
      <c r="F88" s="158">
        <v>0</v>
      </c>
      <c r="G88" s="158">
        <f>C88-E88-F88-H88</f>
        <v>0</v>
      </c>
      <c r="H88" s="158">
        <v>0</v>
      </c>
      <c r="I88" s="158">
        <v>0</v>
      </c>
    </row>
    <row r="89" spans="1:11" s="110" customFormat="1">
      <c r="A89" s="159" t="s">
        <v>24</v>
      </c>
      <c r="B89" s="160">
        <v>3.2099999999999997E-2</v>
      </c>
      <c r="C89" s="158">
        <f>ROUND(C95*B89,0)</f>
        <v>0</v>
      </c>
      <c r="D89" s="157" t="s">
        <v>59</v>
      </c>
      <c r="E89" s="158">
        <v>0</v>
      </c>
      <c r="F89" s="158">
        <f>C89</f>
        <v>0</v>
      </c>
      <c r="G89" s="158">
        <v>0</v>
      </c>
      <c r="H89" s="158">
        <v>0</v>
      </c>
      <c r="I89" s="158">
        <v>0</v>
      </c>
    </row>
    <row r="90" spans="1:11" s="110" customFormat="1">
      <c r="A90" s="159" t="s">
        <v>28</v>
      </c>
      <c r="B90" s="160">
        <v>0</v>
      </c>
      <c r="C90" s="158">
        <f>ROUND(C95*B90,0)</f>
        <v>0</v>
      </c>
      <c r="D90" s="157" t="s">
        <v>58</v>
      </c>
      <c r="E90" s="158">
        <f>C90</f>
        <v>0</v>
      </c>
      <c r="F90" s="158">
        <v>0</v>
      </c>
      <c r="G90" s="158">
        <v>0</v>
      </c>
      <c r="H90" s="158">
        <v>0</v>
      </c>
      <c r="I90" s="158">
        <v>0</v>
      </c>
    </row>
    <row r="91" spans="1:11" s="110" customFormat="1">
      <c r="A91" s="159" t="s">
        <v>26</v>
      </c>
      <c r="B91" s="160">
        <v>6.9999999999999999E-4</v>
      </c>
      <c r="C91" s="158">
        <f>ROUND(C95*B91,0)</f>
        <v>0</v>
      </c>
      <c r="D91" s="157" t="s">
        <v>59</v>
      </c>
      <c r="E91" s="158">
        <v>0</v>
      </c>
      <c r="F91" s="158">
        <f>C91</f>
        <v>0</v>
      </c>
      <c r="G91" s="158">
        <v>0</v>
      </c>
      <c r="H91" s="158">
        <v>0</v>
      </c>
      <c r="I91" s="158">
        <v>0</v>
      </c>
    </row>
    <row r="92" spans="1:11" s="110" customFormat="1">
      <c r="A92" s="159" t="s">
        <v>25</v>
      </c>
      <c r="B92" s="160">
        <v>1.1999999999999999E-3</v>
      </c>
      <c r="C92" s="158">
        <f>ROUND(C95*B92,0)</f>
        <v>0</v>
      </c>
      <c r="D92" s="157" t="s">
        <v>59</v>
      </c>
      <c r="E92" s="158">
        <v>0</v>
      </c>
      <c r="F92" s="158">
        <f>C92</f>
        <v>0</v>
      </c>
      <c r="G92" s="158">
        <v>0</v>
      </c>
      <c r="H92" s="158">
        <v>0</v>
      </c>
      <c r="I92" s="158">
        <v>0</v>
      </c>
    </row>
    <row r="93" spans="1:11" s="110" customFormat="1">
      <c r="A93" s="159" t="s">
        <v>36</v>
      </c>
      <c r="B93" s="160">
        <v>0</v>
      </c>
      <c r="C93" s="158">
        <f>ROUND(C95*B93,0)</f>
        <v>0</v>
      </c>
      <c r="D93" s="157" t="s">
        <v>70</v>
      </c>
      <c r="E93" s="158">
        <v>0</v>
      </c>
      <c r="F93" s="158">
        <v>0</v>
      </c>
      <c r="G93" s="158">
        <f>C93</f>
        <v>0</v>
      </c>
      <c r="H93" s="158">
        <v>0</v>
      </c>
      <c r="I93" s="158">
        <v>0</v>
      </c>
    </row>
    <row r="94" spans="1:11" s="110" customFormat="1" ht="15.75" thickBot="1">
      <c r="A94" s="161" t="s">
        <v>98</v>
      </c>
      <c r="B94" s="162">
        <v>1.11E-2</v>
      </c>
      <c r="C94" s="158">
        <f>ROUND(C95*B94,0)</f>
        <v>0</v>
      </c>
      <c r="D94" s="163" t="s">
        <v>60</v>
      </c>
      <c r="E94" s="158">
        <v>0</v>
      </c>
      <c r="F94" s="158">
        <v>0</v>
      </c>
      <c r="G94" s="158">
        <v>0</v>
      </c>
      <c r="H94" s="158">
        <f>C94</f>
        <v>0</v>
      </c>
      <c r="I94" s="158">
        <v>0</v>
      </c>
    </row>
    <row r="95" spans="1:11" s="110" customFormat="1" ht="16.5" thickBot="1">
      <c r="A95" s="164" t="s">
        <v>37</v>
      </c>
      <c r="B95" s="165">
        <f>SUM(B85:B94)</f>
        <v>1</v>
      </c>
      <c r="C95" s="166">
        <f>Claim!G89</f>
        <v>0</v>
      </c>
      <c r="D95" s="166"/>
      <c r="E95" s="166">
        <f>SUM(E85:E94)</f>
        <v>0</v>
      </c>
      <c r="F95" s="166">
        <f>SUM(F85:F94)</f>
        <v>0</v>
      </c>
      <c r="G95" s="166">
        <f>SUM(G85:G94)</f>
        <v>0</v>
      </c>
      <c r="H95" s="166">
        <f>SUM(H85:H94)</f>
        <v>0</v>
      </c>
      <c r="I95" s="166">
        <v>0</v>
      </c>
    </row>
    <row r="96" spans="1:11" s="110" customFormat="1" ht="16.5" thickBot="1">
      <c r="A96" s="167" t="s">
        <v>75</v>
      </c>
      <c r="B96" s="168"/>
      <c r="C96" s="169"/>
      <c r="D96" s="170"/>
      <c r="E96" s="171"/>
      <c r="F96" s="166">
        <f>-H96</f>
        <v>0</v>
      </c>
      <c r="G96" s="171"/>
      <c r="H96" s="166">
        <f>-H95</f>
        <v>0</v>
      </c>
      <c r="I96" s="172"/>
    </row>
    <row r="97" spans="1:9" s="110" customFormat="1" ht="16.5" thickBot="1">
      <c r="A97" s="167" t="s">
        <v>73</v>
      </c>
      <c r="B97" s="168"/>
      <c r="C97" s="166">
        <f>SUM(C95:C96)</f>
        <v>0</v>
      </c>
      <c r="D97" s="166"/>
      <c r="E97" s="166">
        <f>SUM(E95:E96)</f>
        <v>0</v>
      </c>
      <c r="F97" s="166">
        <f>SUM(F95:F96)</f>
        <v>0</v>
      </c>
      <c r="G97" s="166">
        <f>SUM(G95:G96)</f>
        <v>0</v>
      </c>
      <c r="H97" s="166">
        <f>SUM(H95:H96)</f>
        <v>0</v>
      </c>
      <c r="I97" s="166">
        <f>SUM(I95:I96)</f>
        <v>0</v>
      </c>
    </row>
    <row r="98" spans="1:9" s="110" customFormat="1" ht="15.75" thickBot="1">
      <c r="A98" s="175" t="s">
        <v>32</v>
      </c>
      <c r="B98" s="176"/>
      <c r="C98" s="177"/>
      <c r="D98" s="178"/>
      <c r="E98" s="179"/>
      <c r="F98" s="288">
        <f>SUM(F97:G97)</f>
        <v>0</v>
      </c>
      <c r="G98" s="288"/>
      <c r="H98" s="179"/>
      <c r="I98" s="180"/>
    </row>
    <row r="99" spans="1:9" s="110" customFormat="1" ht="15.75" thickBot="1">
      <c r="A99" s="181"/>
      <c r="B99" s="182"/>
      <c r="C99" s="183"/>
      <c r="D99" s="183"/>
      <c r="E99" s="184"/>
      <c r="F99" s="185"/>
      <c r="G99" s="185"/>
      <c r="H99" s="184"/>
      <c r="I99" s="184"/>
    </row>
    <row r="100" spans="1:9" s="110" customFormat="1" ht="15" customHeight="1">
      <c r="A100" s="280" t="s">
        <v>95</v>
      </c>
      <c r="B100" s="281"/>
      <c r="C100" s="281"/>
      <c r="D100" s="281"/>
      <c r="E100" s="281"/>
      <c r="F100" s="281"/>
      <c r="G100" s="281"/>
      <c r="H100" s="281"/>
      <c r="I100" s="282"/>
    </row>
    <row r="101" spans="1:9" s="110" customFormat="1" ht="16.5" thickBot="1">
      <c r="A101" s="283" t="s">
        <v>221</v>
      </c>
      <c r="B101" s="284"/>
      <c r="C101" s="284"/>
      <c r="D101" s="284"/>
      <c r="E101" s="284"/>
      <c r="F101" s="284"/>
      <c r="G101" s="284"/>
      <c r="H101" s="284"/>
      <c r="I101" s="285"/>
    </row>
    <row r="102" spans="1:9" s="110" customFormat="1" ht="15.75">
      <c r="A102" s="190"/>
      <c r="B102" s="190"/>
      <c r="C102" s="191"/>
      <c r="D102" s="191" t="s">
        <v>30</v>
      </c>
      <c r="E102" s="191"/>
      <c r="F102" s="191" t="s">
        <v>31</v>
      </c>
      <c r="G102" s="191" t="s">
        <v>31</v>
      </c>
      <c r="H102" s="191" t="s">
        <v>29</v>
      </c>
      <c r="I102" s="191"/>
    </row>
    <row r="103" spans="1:9" s="110" customFormat="1" ht="15.75">
      <c r="A103" s="149"/>
      <c r="B103" s="149" t="s">
        <v>15</v>
      </c>
      <c r="C103" s="150" t="s">
        <v>15</v>
      </c>
      <c r="D103" s="150" t="s">
        <v>16</v>
      </c>
      <c r="E103" s="150" t="s">
        <v>17</v>
      </c>
      <c r="F103" s="150" t="s">
        <v>18</v>
      </c>
      <c r="G103" s="150" t="s">
        <v>19</v>
      </c>
      <c r="H103" s="150" t="s">
        <v>20</v>
      </c>
      <c r="I103" s="150" t="s">
        <v>51</v>
      </c>
    </row>
    <row r="104" spans="1:9" s="110" customFormat="1" ht="16.5" thickBot="1">
      <c r="A104" s="151" t="s">
        <v>15</v>
      </c>
      <c r="B104" s="151" t="s">
        <v>21</v>
      </c>
      <c r="C104" s="152" t="s">
        <v>22</v>
      </c>
      <c r="D104" s="153" t="s">
        <v>87</v>
      </c>
      <c r="E104" s="152" t="s">
        <v>23</v>
      </c>
      <c r="F104" s="152" t="s">
        <v>23</v>
      </c>
      <c r="G104" s="152" t="s">
        <v>23</v>
      </c>
      <c r="H104" s="152" t="s">
        <v>23</v>
      </c>
      <c r="I104" s="152" t="s">
        <v>23</v>
      </c>
    </row>
    <row r="105" spans="1:9" s="110" customFormat="1">
      <c r="A105" s="154" t="s">
        <v>34</v>
      </c>
      <c r="B105" s="155">
        <v>3.5400000000000001E-2</v>
      </c>
      <c r="C105" s="156">
        <f>ROUND(C115*B105,0)</f>
        <v>0</v>
      </c>
      <c r="D105" s="157" t="s">
        <v>58</v>
      </c>
      <c r="E105" s="156">
        <f>C105</f>
        <v>0</v>
      </c>
      <c r="F105" s="158">
        <v>0</v>
      </c>
      <c r="G105" s="156">
        <v>0</v>
      </c>
      <c r="H105" s="156">
        <v>0</v>
      </c>
      <c r="I105" s="156">
        <v>0</v>
      </c>
    </row>
    <row r="106" spans="1:9" s="110" customFormat="1">
      <c r="A106" s="159" t="s">
        <v>47</v>
      </c>
      <c r="B106" s="160">
        <v>0.22420000000000001</v>
      </c>
      <c r="C106" s="158">
        <f>ROUND(C115*B106,0)</f>
        <v>0</v>
      </c>
      <c r="D106" s="157" t="s">
        <v>99</v>
      </c>
      <c r="E106" s="158">
        <f>ROUNDDOWN($C106*0.5,0)</f>
        <v>0</v>
      </c>
      <c r="F106" s="158">
        <f>C106-E106-G106-H106</f>
        <v>0</v>
      </c>
      <c r="G106" s="158">
        <v>0</v>
      </c>
      <c r="H106" s="158">
        <f>ROUND($C106*0.15,0)</f>
        <v>0</v>
      </c>
      <c r="I106" s="158">
        <v>0</v>
      </c>
    </row>
    <row r="107" spans="1:9" s="110" customFormat="1">
      <c r="A107" s="159" t="s">
        <v>48</v>
      </c>
      <c r="B107" s="160">
        <v>2.5000000000000001E-3</v>
      </c>
      <c r="C107" s="158">
        <f>ROUND(C115*B107,0)</f>
        <v>0</v>
      </c>
      <c r="D107" s="157" t="s">
        <v>59</v>
      </c>
      <c r="E107" s="158">
        <v>0</v>
      </c>
      <c r="F107" s="158">
        <f>C107</f>
        <v>0</v>
      </c>
      <c r="G107" s="158">
        <v>0</v>
      </c>
      <c r="H107" s="158">
        <v>0</v>
      </c>
      <c r="I107" s="158">
        <v>0</v>
      </c>
    </row>
    <row r="108" spans="1:9" s="110" customFormat="1">
      <c r="A108" s="159" t="s">
        <v>27</v>
      </c>
      <c r="B108" s="160">
        <v>0.72640000000000005</v>
      </c>
      <c r="C108" s="158">
        <f>ROUND(C115-C105-C106-C107-C109-C110-C111-C112-C113-C114,0)</f>
        <v>0</v>
      </c>
      <c r="D108" s="157" t="s">
        <v>89</v>
      </c>
      <c r="E108" s="158">
        <f>ROUNDDOWN($C108*0.5,0)</f>
        <v>0</v>
      </c>
      <c r="F108" s="158">
        <v>0</v>
      </c>
      <c r="G108" s="158">
        <f>C108-E108-F108-H108</f>
        <v>0</v>
      </c>
      <c r="H108" s="158">
        <v>0</v>
      </c>
      <c r="I108" s="158">
        <v>0</v>
      </c>
    </row>
    <row r="109" spans="1:9" s="110" customFormat="1">
      <c r="A109" s="159" t="s">
        <v>24</v>
      </c>
      <c r="B109" s="160">
        <v>2E-3</v>
      </c>
      <c r="C109" s="158">
        <f>ROUND(C115*B109,0)</f>
        <v>0</v>
      </c>
      <c r="D109" s="157" t="s">
        <v>97</v>
      </c>
      <c r="E109" s="158">
        <v>0</v>
      </c>
      <c r="F109" s="158">
        <f>C109-E109-G109-H109</f>
        <v>0</v>
      </c>
      <c r="G109" s="158">
        <v>0</v>
      </c>
      <c r="H109" s="158">
        <f>ROUND($C109*0.3,0)</f>
        <v>0</v>
      </c>
      <c r="I109" s="158">
        <v>0</v>
      </c>
    </row>
    <row r="110" spans="1:9" s="110" customFormat="1">
      <c r="A110" s="159" t="s">
        <v>28</v>
      </c>
      <c r="B110" s="160">
        <v>0</v>
      </c>
      <c r="C110" s="158">
        <f>ROUND(C115*B110,0)</f>
        <v>0</v>
      </c>
      <c r="D110" s="157" t="s">
        <v>58</v>
      </c>
      <c r="E110" s="158">
        <f>C110</f>
        <v>0</v>
      </c>
      <c r="F110" s="158">
        <v>0</v>
      </c>
      <c r="G110" s="158">
        <v>0</v>
      </c>
      <c r="H110" s="158">
        <v>0</v>
      </c>
      <c r="I110" s="158">
        <v>0</v>
      </c>
    </row>
    <row r="111" spans="1:9" s="110" customFormat="1">
      <c r="A111" s="159" t="s">
        <v>26</v>
      </c>
      <c r="B111" s="160">
        <v>8.0000000000000004E-4</v>
      </c>
      <c r="C111" s="158">
        <f>ROUND(C115*B111,0)</f>
        <v>0</v>
      </c>
      <c r="D111" s="157" t="s">
        <v>59</v>
      </c>
      <c r="E111" s="158">
        <v>0</v>
      </c>
      <c r="F111" s="158">
        <f>C111</f>
        <v>0</v>
      </c>
      <c r="G111" s="158">
        <v>0</v>
      </c>
      <c r="H111" s="158">
        <v>0</v>
      </c>
      <c r="I111" s="158">
        <v>0</v>
      </c>
    </row>
    <row r="112" spans="1:9" s="110" customFormat="1">
      <c r="A112" s="159" t="s">
        <v>25</v>
      </c>
      <c r="B112" s="160">
        <v>1.2999999999999999E-3</v>
      </c>
      <c r="C112" s="158">
        <f>ROUND(C115*B112,0)</f>
        <v>0</v>
      </c>
      <c r="D112" s="157" t="s">
        <v>59</v>
      </c>
      <c r="E112" s="158">
        <v>0</v>
      </c>
      <c r="F112" s="158">
        <f>C112</f>
        <v>0</v>
      </c>
      <c r="G112" s="158">
        <v>0</v>
      </c>
      <c r="H112" s="158">
        <v>0</v>
      </c>
      <c r="I112" s="158">
        <v>0</v>
      </c>
    </row>
    <row r="113" spans="1:9" s="110" customFormat="1">
      <c r="A113" s="159" t="s">
        <v>36</v>
      </c>
      <c r="B113" s="160">
        <v>0</v>
      </c>
      <c r="C113" s="158">
        <f>ROUND(C115*B113,0)</f>
        <v>0</v>
      </c>
      <c r="D113" s="157" t="s">
        <v>70</v>
      </c>
      <c r="E113" s="158">
        <v>0</v>
      </c>
      <c r="F113" s="158">
        <v>0</v>
      </c>
      <c r="G113" s="158">
        <f>C113</f>
        <v>0</v>
      </c>
      <c r="H113" s="158">
        <v>0</v>
      </c>
      <c r="I113" s="158">
        <v>0</v>
      </c>
    </row>
    <row r="114" spans="1:9" s="110" customFormat="1" ht="15.75" thickBot="1">
      <c r="A114" s="161" t="s">
        <v>98</v>
      </c>
      <c r="B114" s="162">
        <v>7.4000000000000003E-3</v>
      </c>
      <c r="C114" s="158">
        <f>ROUND(C115*B114,0)</f>
        <v>0</v>
      </c>
      <c r="D114" s="163" t="s">
        <v>60</v>
      </c>
      <c r="E114" s="158">
        <v>0</v>
      </c>
      <c r="F114" s="158">
        <v>0</v>
      </c>
      <c r="G114" s="158">
        <v>0</v>
      </c>
      <c r="H114" s="158">
        <f>C114</f>
        <v>0</v>
      </c>
      <c r="I114" s="158">
        <v>0</v>
      </c>
    </row>
    <row r="115" spans="1:9" s="110" customFormat="1" ht="16.5" thickBot="1">
      <c r="A115" s="164" t="s">
        <v>37</v>
      </c>
      <c r="B115" s="165">
        <f>SUM(B105:B114)</f>
        <v>1</v>
      </c>
      <c r="C115" s="166">
        <f>Claim!G98</f>
        <v>0</v>
      </c>
      <c r="D115" s="166"/>
      <c r="E115" s="166">
        <f>SUM(E105:E114)</f>
        <v>0</v>
      </c>
      <c r="F115" s="166">
        <f>SUM(F105:F114)</f>
        <v>0</v>
      </c>
      <c r="G115" s="166">
        <f>SUM(G105:G114)</f>
        <v>0</v>
      </c>
      <c r="H115" s="166">
        <f>SUM(H105:H114)</f>
        <v>0</v>
      </c>
      <c r="I115" s="166">
        <v>0</v>
      </c>
    </row>
    <row r="116" spans="1:9" s="110" customFormat="1" ht="16.5" thickBot="1">
      <c r="A116" s="167" t="s">
        <v>108</v>
      </c>
      <c r="B116" s="168"/>
      <c r="C116" s="169"/>
      <c r="D116" s="170"/>
      <c r="E116" s="171"/>
      <c r="F116" s="166">
        <f>-H116</f>
        <v>0</v>
      </c>
      <c r="G116" s="171"/>
      <c r="H116" s="166">
        <f>-H115</f>
        <v>0</v>
      </c>
      <c r="I116" s="172"/>
    </row>
    <row r="117" spans="1:9" s="110" customFormat="1" ht="16.5" thickBot="1">
      <c r="A117" s="167" t="s">
        <v>107</v>
      </c>
      <c r="B117" s="168"/>
      <c r="C117" s="166">
        <f>SUM(C115:C116)</f>
        <v>0</v>
      </c>
      <c r="D117" s="166"/>
      <c r="E117" s="166">
        <f>SUM(E115:E116)</f>
        <v>0</v>
      </c>
      <c r="F117" s="166">
        <f>SUM(F115:F116)</f>
        <v>0</v>
      </c>
      <c r="G117" s="166">
        <f>SUM(G115:G116)</f>
        <v>0</v>
      </c>
      <c r="H117" s="166">
        <f>SUM(H115:H116)</f>
        <v>0</v>
      </c>
      <c r="I117" s="166">
        <f>SUM(I115:I116)</f>
        <v>0</v>
      </c>
    </row>
    <row r="118" spans="1:9" s="110" customFormat="1" ht="15.75" thickBot="1">
      <c r="A118" s="175" t="s">
        <v>32</v>
      </c>
      <c r="B118" s="176"/>
      <c r="C118" s="177"/>
      <c r="D118" s="178"/>
      <c r="E118" s="179"/>
      <c r="F118" s="288">
        <f>SUM(F117:G117)</f>
        <v>0</v>
      </c>
      <c r="G118" s="288"/>
      <c r="H118" s="179"/>
      <c r="I118" s="180"/>
    </row>
    <row r="119" spans="1:9" s="110" customFormat="1" ht="16.5" thickBot="1">
      <c r="A119" s="192"/>
      <c r="B119" s="193"/>
      <c r="C119" s="194"/>
      <c r="D119" s="194"/>
      <c r="E119" s="194"/>
      <c r="F119" s="194"/>
      <c r="G119" s="194"/>
      <c r="H119" s="194"/>
      <c r="I119" s="194"/>
    </row>
    <row r="120" spans="1:9" s="110" customFormat="1" ht="15.75">
      <c r="A120" s="280" t="s">
        <v>116</v>
      </c>
      <c r="B120" s="281"/>
      <c r="C120" s="281"/>
      <c r="D120" s="281"/>
      <c r="E120" s="281"/>
      <c r="F120" s="281"/>
      <c r="G120" s="281"/>
      <c r="H120" s="281"/>
      <c r="I120" s="282"/>
    </row>
    <row r="121" spans="1:9" s="110" customFormat="1" ht="16.5" thickBot="1">
      <c r="A121" s="283" t="s">
        <v>221</v>
      </c>
      <c r="B121" s="284"/>
      <c r="C121" s="284"/>
      <c r="D121" s="284"/>
      <c r="E121" s="284"/>
      <c r="F121" s="284"/>
      <c r="G121" s="284"/>
      <c r="H121" s="284"/>
      <c r="I121" s="285"/>
    </row>
    <row r="122" spans="1:9" s="110" customFormat="1" ht="15.75">
      <c r="A122" s="149"/>
      <c r="B122" s="149"/>
      <c r="C122" s="150"/>
      <c r="D122" s="150" t="s">
        <v>30</v>
      </c>
      <c r="E122" s="150"/>
      <c r="F122" s="150" t="s">
        <v>31</v>
      </c>
      <c r="G122" s="150" t="s">
        <v>31</v>
      </c>
      <c r="H122" s="150" t="s">
        <v>29</v>
      </c>
      <c r="I122" s="150"/>
    </row>
    <row r="123" spans="1:9" s="110" customFormat="1" ht="15.75">
      <c r="A123" s="149"/>
      <c r="B123" s="149" t="s">
        <v>15</v>
      </c>
      <c r="C123" s="150" t="s">
        <v>15</v>
      </c>
      <c r="D123" s="150" t="s">
        <v>16</v>
      </c>
      <c r="E123" s="150" t="s">
        <v>17</v>
      </c>
      <c r="F123" s="150" t="s">
        <v>18</v>
      </c>
      <c r="G123" s="150" t="s">
        <v>19</v>
      </c>
      <c r="H123" s="150" t="s">
        <v>20</v>
      </c>
      <c r="I123" s="150" t="s">
        <v>51</v>
      </c>
    </row>
    <row r="124" spans="1:9" s="110" customFormat="1" ht="16.5" thickBot="1">
      <c r="A124" s="151" t="s">
        <v>15</v>
      </c>
      <c r="B124" s="151" t="s">
        <v>21</v>
      </c>
      <c r="C124" s="152" t="s">
        <v>22</v>
      </c>
      <c r="D124" s="153" t="s">
        <v>87</v>
      </c>
      <c r="E124" s="152" t="s">
        <v>23</v>
      </c>
      <c r="F124" s="152" t="s">
        <v>23</v>
      </c>
      <c r="G124" s="152" t="s">
        <v>23</v>
      </c>
      <c r="H124" s="152" t="s">
        <v>23</v>
      </c>
      <c r="I124" s="152" t="s">
        <v>23</v>
      </c>
    </row>
    <row r="125" spans="1:9" s="110" customFormat="1" ht="15.75" thickBot="1">
      <c r="A125" s="186" t="s">
        <v>27</v>
      </c>
      <c r="B125" s="187">
        <v>1</v>
      </c>
      <c r="C125" s="166">
        <f>ROUND(C128*B125,0)</f>
        <v>0</v>
      </c>
      <c r="D125" s="188" t="s">
        <v>117</v>
      </c>
      <c r="E125" s="158">
        <f>ROUNDDOWN($C125*0.75,0)</f>
        <v>0</v>
      </c>
      <c r="F125" s="166">
        <v>0</v>
      </c>
      <c r="G125" s="158">
        <f>C125-E125-F125-H125-I125</f>
        <v>0</v>
      </c>
      <c r="H125" s="166">
        <f>0</f>
        <v>0</v>
      </c>
      <c r="I125" s="166">
        <v>0</v>
      </c>
    </row>
    <row r="126" spans="1:9" s="110" customFormat="1" ht="16.5" thickBot="1">
      <c r="A126" s="164" t="s">
        <v>37</v>
      </c>
      <c r="B126" s="165">
        <f>SUM(B116:B125)</f>
        <v>1</v>
      </c>
      <c r="C126" s="166">
        <f>Claim!G106</f>
        <v>0</v>
      </c>
      <c r="D126" s="166"/>
      <c r="E126" s="166">
        <f>E125</f>
        <v>0</v>
      </c>
      <c r="F126" s="166">
        <f t="shared" ref="F126:I126" si="1">F125</f>
        <v>0</v>
      </c>
      <c r="G126" s="166">
        <f t="shared" si="1"/>
        <v>0</v>
      </c>
      <c r="H126" s="166">
        <f t="shared" si="1"/>
        <v>0</v>
      </c>
      <c r="I126" s="166">
        <f t="shared" si="1"/>
        <v>0</v>
      </c>
    </row>
    <row r="127" spans="1:9" s="110" customFormat="1" ht="16.5" thickBot="1">
      <c r="A127" s="167" t="s">
        <v>75</v>
      </c>
      <c r="B127" s="168"/>
      <c r="C127" s="169"/>
      <c r="D127" s="170"/>
      <c r="E127" s="171"/>
      <c r="F127" s="166">
        <f>-H127</f>
        <v>0</v>
      </c>
      <c r="G127" s="171"/>
      <c r="H127" s="166">
        <f>-H126</f>
        <v>0</v>
      </c>
      <c r="I127" s="172"/>
    </row>
    <row r="128" spans="1:9" s="110" customFormat="1" ht="16.5" thickBot="1">
      <c r="A128" s="167" t="s">
        <v>118</v>
      </c>
      <c r="B128" s="168"/>
      <c r="C128" s="166">
        <f>SUM(C126:C127)</f>
        <v>0</v>
      </c>
      <c r="D128" s="166"/>
      <c r="E128" s="166">
        <f>SUM(E126:E127)</f>
        <v>0</v>
      </c>
      <c r="F128" s="166">
        <f>SUM(F126:F127)</f>
        <v>0</v>
      </c>
      <c r="G128" s="166">
        <f>SUM(G126:G127)</f>
        <v>0</v>
      </c>
      <c r="H128" s="166">
        <f>SUM(H126:H127)</f>
        <v>0</v>
      </c>
      <c r="I128" s="166">
        <f>SUM(I126:I127)</f>
        <v>0</v>
      </c>
    </row>
    <row r="129" spans="1:10" s="110" customFormat="1" ht="15.75" thickBot="1">
      <c r="A129" s="175" t="s">
        <v>32</v>
      </c>
      <c r="B129" s="176"/>
      <c r="C129" s="177"/>
      <c r="D129" s="178"/>
      <c r="E129" s="179"/>
      <c r="F129" s="286">
        <f>SUM(F128:G128)</f>
        <v>0</v>
      </c>
      <c r="G129" s="287"/>
      <c r="H129" s="179"/>
      <c r="I129" s="180"/>
    </row>
    <row r="130" spans="1:10" s="110" customFormat="1" ht="16.5" thickBot="1">
      <c r="A130" s="192"/>
      <c r="B130" s="193"/>
      <c r="C130" s="194"/>
      <c r="D130" s="194"/>
      <c r="E130" s="194"/>
      <c r="F130" s="194"/>
      <c r="G130" s="194"/>
      <c r="H130" s="194"/>
      <c r="I130" s="194"/>
    </row>
    <row r="131" spans="1:10" s="110" customFormat="1" ht="15.75">
      <c r="A131" s="293" t="s">
        <v>61</v>
      </c>
      <c r="B131" s="294"/>
      <c r="C131" s="294"/>
      <c r="D131" s="294"/>
      <c r="E131" s="294"/>
      <c r="F131" s="294"/>
      <c r="G131" s="294"/>
      <c r="H131" s="294"/>
      <c r="I131" s="295"/>
    </row>
    <row r="132" spans="1:10" s="110" customFormat="1" ht="16.5" thickBot="1">
      <c r="A132" s="283" t="s">
        <v>221</v>
      </c>
      <c r="B132" s="284"/>
      <c r="C132" s="284"/>
      <c r="D132" s="284"/>
      <c r="E132" s="284"/>
      <c r="F132" s="284"/>
      <c r="G132" s="284"/>
      <c r="H132" s="284"/>
      <c r="I132" s="285"/>
      <c r="J132" s="113"/>
    </row>
    <row r="133" spans="1:10" s="110" customFormat="1" ht="15.75">
      <c r="A133" s="149"/>
      <c r="B133" s="149"/>
      <c r="C133" s="150" t="s">
        <v>29</v>
      </c>
      <c r="D133" s="150" t="s">
        <v>30</v>
      </c>
      <c r="E133" s="150"/>
      <c r="F133" s="150" t="s">
        <v>31</v>
      </c>
      <c r="G133" s="150" t="s">
        <v>31</v>
      </c>
      <c r="H133" s="150" t="s">
        <v>29</v>
      </c>
      <c r="I133" s="150"/>
      <c r="J133" s="114"/>
    </row>
    <row r="134" spans="1:10" s="110" customFormat="1" ht="15.75">
      <c r="A134" s="149"/>
      <c r="B134" s="149" t="s">
        <v>15</v>
      </c>
      <c r="C134" s="150" t="s">
        <v>15</v>
      </c>
      <c r="D134" s="150" t="s">
        <v>16</v>
      </c>
      <c r="E134" s="150" t="s">
        <v>17</v>
      </c>
      <c r="F134" s="150" t="s">
        <v>18</v>
      </c>
      <c r="G134" s="150" t="s">
        <v>19</v>
      </c>
      <c r="H134" s="150" t="s">
        <v>20</v>
      </c>
      <c r="I134" s="150" t="s">
        <v>51</v>
      </c>
      <c r="J134" s="113"/>
    </row>
    <row r="135" spans="1:10" s="110" customFormat="1" ht="16.5" thickBot="1">
      <c r="A135" s="151" t="s">
        <v>15</v>
      </c>
      <c r="B135" s="151" t="s">
        <v>21</v>
      </c>
      <c r="C135" s="152" t="s">
        <v>22</v>
      </c>
      <c r="D135" s="153" t="s">
        <v>87</v>
      </c>
      <c r="E135" s="152" t="s">
        <v>23</v>
      </c>
      <c r="F135" s="152" t="s">
        <v>23</v>
      </c>
      <c r="G135" s="152" t="s">
        <v>23</v>
      </c>
      <c r="H135" s="152" t="s">
        <v>23</v>
      </c>
      <c r="I135" s="152" t="s">
        <v>23</v>
      </c>
      <c r="J135" s="113"/>
    </row>
    <row r="136" spans="1:10" s="110" customFormat="1">
      <c r="A136" s="195" t="s">
        <v>34</v>
      </c>
      <c r="B136" s="155"/>
      <c r="C136" s="158">
        <f t="shared" ref="C136:C145" si="2">SUMIF($A$12:$A$125,$A136,C$12:C$125)</f>
        <v>0</v>
      </c>
      <c r="D136" s="157"/>
      <c r="E136" s="158">
        <f t="shared" ref="E136:I145" si="3">SUMIF($A$12:$A$125,$A136,E$12:E$125)</f>
        <v>0</v>
      </c>
      <c r="F136" s="158">
        <f t="shared" si="3"/>
        <v>0</v>
      </c>
      <c r="G136" s="158">
        <f t="shared" si="3"/>
        <v>0</v>
      </c>
      <c r="H136" s="158">
        <f t="shared" si="3"/>
        <v>0</v>
      </c>
      <c r="I136" s="158">
        <f t="shared" si="3"/>
        <v>0</v>
      </c>
    </row>
    <row r="137" spans="1:10" s="110" customFormat="1">
      <c r="A137" s="159" t="s">
        <v>47</v>
      </c>
      <c r="B137" s="160"/>
      <c r="C137" s="158">
        <f t="shared" si="2"/>
        <v>0</v>
      </c>
      <c r="D137" s="157"/>
      <c r="E137" s="158">
        <f t="shared" si="3"/>
        <v>0</v>
      </c>
      <c r="F137" s="158">
        <f t="shared" si="3"/>
        <v>0</v>
      </c>
      <c r="G137" s="158">
        <f t="shared" si="3"/>
        <v>0</v>
      </c>
      <c r="H137" s="158">
        <f t="shared" si="3"/>
        <v>0</v>
      </c>
      <c r="I137" s="158">
        <f t="shared" si="3"/>
        <v>0</v>
      </c>
    </row>
    <row r="138" spans="1:10" s="110" customFormat="1">
      <c r="A138" s="159" t="s">
        <v>48</v>
      </c>
      <c r="B138" s="160"/>
      <c r="C138" s="158">
        <f t="shared" si="2"/>
        <v>0</v>
      </c>
      <c r="D138" s="157"/>
      <c r="E138" s="158">
        <f t="shared" si="3"/>
        <v>0</v>
      </c>
      <c r="F138" s="158">
        <f t="shared" si="3"/>
        <v>0</v>
      </c>
      <c r="G138" s="158">
        <f t="shared" si="3"/>
        <v>0</v>
      </c>
      <c r="H138" s="158">
        <f t="shared" si="3"/>
        <v>0</v>
      </c>
      <c r="I138" s="158">
        <f t="shared" si="3"/>
        <v>0</v>
      </c>
    </row>
    <row r="139" spans="1:10" s="110" customFormat="1">
      <c r="A139" s="159" t="s">
        <v>27</v>
      </c>
      <c r="B139" s="160"/>
      <c r="C139" s="158">
        <f>SUMIF($A$12:$A$125,$A139,C$12:C$125)</f>
        <v>0</v>
      </c>
      <c r="D139" s="157"/>
      <c r="E139" s="158">
        <f t="shared" si="3"/>
        <v>0</v>
      </c>
      <c r="F139" s="158">
        <f t="shared" si="3"/>
        <v>0</v>
      </c>
      <c r="G139" s="158">
        <f t="shared" si="3"/>
        <v>0</v>
      </c>
      <c r="H139" s="158">
        <f t="shared" si="3"/>
        <v>0</v>
      </c>
      <c r="I139" s="158">
        <f>SUMIF($A$12:$A$125,$A139,I$12:I$125)</f>
        <v>0</v>
      </c>
    </row>
    <row r="140" spans="1:10" s="110" customFormat="1">
      <c r="A140" s="159" t="s">
        <v>24</v>
      </c>
      <c r="B140" s="160"/>
      <c r="C140" s="158">
        <f t="shared" si="2"/>
        <v>0</v>
      </c>
      <c r="D140" s="157"/>
      <c r="E140" s="158">
        <f t="shared" si="3"/>
        <v>0</v>
      </c>
      <c r="F140" s="158">
        <f t="shared" si="3"/>
        <v>0</v>
      </c>
      <c r="G140" s="158">
        <f t="shared" si="3"/>
        <v>0</v>
      </c>
      <c r="H140" s="158">
        <f t="shared" si="3"/>
        <v>0</v>
      </c>
      <c r="I140" s="158">
        <f t="shared" si="3"/>
        <v>0</v>
      </c>
    </row>
    <row r="141" spans="1:10" s="110" customFormat="1">
      <c r="A141" s="159" t="s">
        <v>28</v>
      </c>
      <c r="B141" s="160"/>
      <c r="C141" s="158">
        <f t="shared" si="2"/>
        <v>0</v>
      </c>
      <c r="D141" s="157"/>
      <c r="E141" s="158">
        <f t="shared" si="3"/>
        <v>0</v>
      </c>
      <c r="F141" s="158">
        <f t="shared" si="3"/>
        <v>0</v>
      </c>
      <c r="G141" s="158">
        <f t="shared" si="3"/>
        <v>0</v>
      </c>
      <c r="H141" s="158">
        <f t="shared" si="3"/>
        <v>0</v>
      </c>
      <c r="I141" s="158">
        <f t="shared" si="3"/>
        <v>0</v>
      </c>
    </row>
    <row r="142" spans="1:10" s="110" customFormat="1">
      <c r="A142" s="159" t="s">
        <v>26</v>
      </c>
      <c r="B142" s="160"/>
      <c r="C142" s="158">
        <f t="shared" si="2"/>
        <v>0</v>
      </c>
      <c r="D142" s="157"/>
      <c r="E142" s="158">
        <f t="shared" si="3"/>
        <v>0</v>
      </c>
      <c r="F142" s="158">
        <f t="shared" si="3"/>
        <v>0</v>
      </c>
      <c r="G142" s="158">
        <f t="shared" si="3"/>
        <v>0</v>
      </c>
      <c r="H142" s="158">
        <f t="shared" si="3"/>
        <v>0</v>
      </c>
      <c r="I142" s="158">
        <f t="shared" si="3"/>
        <v>0</v>
      </c>
    </row>
    <row r="143" spans="1:10" s="110" customFormat="1">
      <c r="A143" s="159" t="s">
        <v>25</v>
      </c>
      <c r="B143" s="160"/>
      <c r="C143" s="158">
        <f t="shared" si="2"/>
        <v>0</v>
      </c>
      <c r="D143" s="157"/>
      <c r="E143" s="158">
        <f t="shared" si="3"/>
        <v>0</v>
      </c>
      <c r="F143" s="158">
        <f t="shared" si="3"/>
        <v>0</v>
      </c>
      <c r="G143" s="158">
        <f t="shared" si="3"/>
        <v>0</v>
      </c>
      <c r="H143" s="158">
        <f t="shared" si="3"/>
        <v>0</v>
      </c>
      <c r="I143" s="158">
        <f t="shared" si="3"/>
        <v>0</v>
      </c>
    </row>
    <row r="144" spans="1:10" s="110" customFormat="1">
      <c r="A144" s="159" t="s">
        <v>36</v>
      </c>
      <c r="B144" s="160"/>
      <c r="C144" s="158">
        <f t="shared" si="2"/>
        <v>0</v>
      </c>
      <c r="D144" s="157"/>
      <c r="E144" s="158">
        <f t="shared" si="3"/>
        <v>0</v>
      </c>
      <c r="F144" s="158">
        <f t="shared" si="3"/>
        <v>0</v>
      </c>
      <c r="G144" s="158">
        <f t="shared" si="3"/>
        <v>0</v>
      </c>
      <c r="H144" s="158">
        <f t="shared" si="3"/>
        <v>0</v>
      </c>
      <c r="I144" s="158">
        <f t="shared" si="3"/>
        <v>0</v>
      </c>
    </row>
    <row r="145" spans="1:9" s="110" customFormat="1" ht="15.75" thickBot="1">
      <c r="A145" s="159" t="s">
        <v>98</v>
      </c>
      <c r="B145" s="140"/>
      <c r="C145" s="158">
        <f t="shared" si="2"/>
        <v>0</v>
      </c>
      <c r="D145" s="157"/>
      <c r="E145" s="158">
        <f t="shared" si="3"/>
        <v>0</v>
      </c>
      <c r="F145" s="158">
        <f t="shared" si="3"/>
        <v>0</v>
      </c>
      <c r="G145" s="158">
        <f t="shared" si="3"/>
        <v>0</v>
      </c>
      <c r="H145" s="158">
        <f t="shared" si="3"/>
        <v>0</v>
      </c>
      <c r="I145" s="158">
        <f t="shared" si="3"/>
        <v>0</v>
      </c>
    </row>
    <row r="146" spans="1:9" s="110" customFormat="1" ht="16.5" thickBot="1">
      <c r="A146" s="196" t="s">
        <v>38</v>
      </c>
      <c r="B146" s="197"/>
      <c r="C146" s="166">
        <f>SUM(C136:C145)</f>
        <v>0</v>
      </c>
      <c r="D146" s="166"/>
      <c r="E146" s="166">
        <f>SUM(E136:E145)</f>
        <v>0</v>
      </c>
      <c r="F146" s="166">
        <f>SUM(F136:F145)</f>
        <v>0</v>
      </c>
      <c r="G146" s="166">
        <f>SUM(G136:G145)</f>
        <v>0</v>
      </c>
      <c r="H146" s="198">
        <f>SUM(H136:H145)</f>
        <v>0</v>
      </c>
      <c r="I146" s="166">
        <f>SUM(I136:I145)</f>
        <v>0</v>
      </c>
    </row>
    <row r="147" spans="1:9" s="110" customFormat="1" ht="16.5" thickBot="1">
      <c r="A147" s="167" t="s">
        <v>76</v>
      </c>
      <c r="B147" s="168"/>
      <c r="C147" s="166"/>
      <c r="D147" s="166"/>
      <c r="E147" s="166"/>
      <c r="F147" s="198">
        <f>F23</f>
        <v>0</v>
      </c>
      <c r="G147" s="166"/>
      <c r="H147" s="198">
        <f>H23</f>
        <v>0</v>
      </c>
      <c r="I147" s="166"/>
    </row>
    <row r="148" spans="1:9" s="110" customFormat="1" ht="16.5" thickBot="1">
      <c r="A148" s="167" t="s">
        <v>106</v>
      </c>
      <c r="B148" s="168"/>
      <c r="C148" s="166"/>
      <c r="D148" s="166"/>
      <c r="E148" s="166"/>
      <c r="F148" s="198">
        <f>F116</f>
        <v>0</v>
      </c>
      <c r="G148" s="166"/>
      <c r="H148" s="198">
        <f>H116</f>
        <v>0</v>
      </c>
      <c r="I148" s="166"/>
    </row>
    <row r="149" spans="1:9" s="110" customFormat="1" ht="16.5" thickBot="1">
      <c r="A149" s="164" t="s">
        <v>37</v>
      </c>
      <c r="B149" s="173"/>
      <c r="C149" s="172">
        <f>SUM(C146:C147)</f>
        <v>0</v>
      </c>
      <c r="D149" s="174"/>
      <c r="E149" s="172">
        <f>SUM(E146:E147)</f>
        <v>0</v>
      </c>
      <c r="F149" s="172">
        <f>SUM(F146:F148)</f>
        <v>0</v>
      </c>
      <c r="G149" s="172">
        <f>SUM(G146:G147)</f>
        <v>0</v>
      </c>
      <c r="H149" s="172">
        <f>SUM(H146:H148)</f>
        <v>0</v>
      </c>
      <c r="I149" s="172">
        <f>SUM(I146:I147)</f>
        <v>0</v>
      </c>
    </row>
    <row r="150" spans="1:9" s="110" customFormat="1" ht="16.5" thickBot="1">
      <c r="A150" s="167" t="s">
        <v>75</v>
      </c>
      <c r="B150" s="168"/>
      <c r="C150" s="169"/>
      <c r="D150" s="170"/>
      <c r="E150" s="171"/>
      <c r="F150" s="166">
        <f>-H150</f>
        <v>0</v>
      </c>
      <c r="G150" s="171"/>
      <c r="H150" s="166">
        <f>-H149</f>
        <v>0</v>
      </c>
      <c r="I150" s="166"/>
    </row>
    <row r="151" spans="1:9" s="110" customFormat="1" ht="16.5" thickBot="1">
      <c r="A151" s="167" t="s">
        <v>42</v>
      </c>
      <c r="B151" s="168"/>
      <c r="C151" s="172">
        <f>SUM(C149:C150)</f>
        <v>0</v>
      </c>
      <c r="D151" s="172"/>
      <c r="E151" s="172">
        <f>SUM(E149:E150)</f>
        <v>0</v>
      </c>
      <c r="F151" s="172">
        <f>SUM(F149:F150)</f>
        <v>0</v>
      </c>
      <c r="G151" s="172">
        <f>SUM(G149:G150)</f>
        <v>0</v>
      </c>
      <c r="H151" s="172">
        <f>SUM(H149:H150)</f>
        <v>0</v>
      </c>
      <c r="I151" s="172">
        <f>SUM(I146:I150)</f>
        <v>0</v>
      </c>
    </row>
    <row r="152" spans="1:9" s="110" customFormat="1" ht="15.75" thickBot="1">
      <c r="A152" s="175" t="s">
        <v>32</v>
      </c>
      <c r="B152" s="199"/>
      <c r="C152" s="200"/>
      <c r="D152" s="200"/>
      <c r="E152" s="180"/>
      <c r="F152" s="292">
        <f>SUM(F151:G151)</f>
        <v>0</v>
      </c>
      <c r="G152" s="292"/>
      <c r="H152" s="201"/>
      <c r="I152" s="180"/>
    </row>
    <row r="153" spans="1:9" s="110" customFormat="1">
      <c r="A153" s="181"/>
      <c r="B153" s="182"/>
      <c r="C153" s="183"/>
      <c r="D153" s="183"/>
      <c r="E153" s="184"/>
      <c r="F153" s="185"/>
      <c r="G153" s="185"/>
      <c r="H153" s="184"/>
      <c r="I153" s="140"/>
    </row>
    <row r="154" spans="1:9" s="110" customFormat="1">
      <c r="A154" s="140"/>
      <c r="B154" s="140"/>
      <c r="C154" s="140"/>
      <c r="D154" s="140"/>
      <c r="E154" s="252"/>
      <c r="F154" s="252"/>
      <c r="G154" s="252"/>
      <c r="H154" s="252"/>
      <c r="I154" s="252"/>
    </row>
    <row r="155" spans="1:9" s="110" customFormat="1">
      <c r="A155" s="140"/>
      <c r="B155" s="140"/>
      <c r="C155" s="140"/>
      <c r="D155" s="140"/>
      <c r="E155" s="252"/>
      <c r="F155" s="252"/>
      <c r="G155" s="252"/>
      <c r="H155" s="252"/>
      <c r="I155" s="252"/>
    </row>
    <row r="156" spans="1:9" s="110" customFormat="1">
      <c r="A156" s="140"/>
      <c r="B156" s="140"/>
      <c r="C156" s="140"/>
      <c r="D156" s="140"/>
      <c r="E156" s="252"/>
      <c r="F156" s="252"/>
      <c r="G156" s="252"/>
      <c r="H156" s="252"/>
      <c r="I156" s="252"/>
    </row>
    <row r="157" spans="1:9" s="110" customFormat="1">
      <c r="A157" s="140"/>
      <c r="B157" s="140"/>
      <c r="C157" s="140"/>
      <c r="D157" s="140"/>
      <c r="E157" s="140"/>
      <c r="F157" s="140"/>
      <c r="G157" s="140"/>
      <c r="H157" s="140"/>
      <c r="I157" s="140"/>
    </row>
    <row r="158" spans="1:9" s="110" customFormat="1">
      <c r="A158" s="140"/>
      <c r="B158" s="140"/>
      <c r="C158" s="140"/>
      <c r="D158" s="140"/>
      <c r="E158" s="140"/>
      <c r="F158" s="140"/>
      <c r="G158" s="140"/>
      <c r="H158" s="140"/>
      <c r="I158" s="140"/>
    </row>
    <row r="159" spans="1:9" s="110" customFormat="1">
      <c r="A159" s="140"/>
      <c r="B159" s="140"/>
      <c r="C159" s="140"/>
      <c r="D159" s="140"/>
      <c r="E159" s="140"/>
      <c r="F159" s="140"/>
      <c r="G159" s="140"/>
      <c r="H159" s="140"/>
      <c r="I159" s="140"/>
    </row>
    <row r="160" spans="1:9" s="110" customFormat="1">
      <c r="A160" s="140"/>
      <c r="B160" s="140"/>
      <c r="C160" s="140"/>
      <c r="D160" s="140"/>
      <c r="E160" s="140"/>
      <c r="F160" s="140"/>
      <c r="G160" s="140"/>
      <c r="H160" s="140"/>
      <c r="I160" s="140"/>
    </row>
    <row r="161" spans="1:9" s="110" customFormat="1">
      <c r="A161" s="140"/>
      <c r="B161" s="140"/>
      <c r="C161" s="140"/>
      <c r="D161" s="140"/>
      <c r="E161" s="140"/>
      <c r="F161" s="140"/>
      <c r="G161" s="140"/>
      <c r="H161" s="140"/>
      <c r="I161" s="140"/>
    </row>
    <row r="162" spans="1:9" s="110" customFormat="1">
      <c r="A162" s="140"/>
      <c r="B162" s="140"/>
      <c r="C162" s="140"/>
      <c r="D162" s="140"/>
      <c r="E162" s="140"/>
      <c r="F162" s="140"/>
      <c r="G162" s="140"/>
      <c r="H162" s="140"/>
      <c r="I162" s="140"/>
    </row>
    <row r="163" spans="1:9" s="110" customFormat="1">
      <c r="A163" s="140"/>
      <c r="B163" s="140"/>
      <c r="C163" s="140"/>
      <c r="D163" s="140"/>
      <c r="E163" s="140"/>
      <c r="F163" s="140"/>
      <c r="G163" s="140"/>
      <c r="H163" s="140"/>
      <c r="I163" s="140"/>
    </row>
    <row r="164" spans="1:9" s="110" customFormat="1">
      <c r="A164" s="140"/>
      <c r="B164" s="140"/>
      <c r="C164" s="140"/>
      <c r="D164" s="140"/>
      <c r="E164" s="140"/>
      <c r="F164" s="140"/>
      <c r="G164" s="140"/>
      <c r="H164" s="140"/>
      <c r="I164" s="140"/>
    </row>
    <row r="165" spans="1:9" s="110" customFormat="1">
      <c r="A165" s="140"/>
      <c r="B165" s="140"/>
      <c r="C165" s="140"/>
      <c r="D165" s="140"/>
      <c r="E165" s="140"/>
      <c r="F165" s="140"/>
      <c r="G165" s="140"/>
      <c r="H165" s="140"/>
      <c r="I165" s="140"/>
    </row>
    <row r="166" spans="1:9" s="110" customFormat="1">
      <c r="A166" s="140"/>
      <c r="B166" s="140"/>
      <c r="C166" s="140"/>
      <c r="D166" s="140"/>
      <c r="E166" s="140"/>
      <c r="F166" s="140"/>
      <c r="G166" s="140"/>
      <c r="H166" s="140"/>
      <c r="I166" s="140"/>
    </row>
    <row r="167" spans="1:9" s="110" customFormat="1">
      <c r="A167" s="140"/>
      <c r="B167" s="140"/>
      <c r="C167" s="140"/>
      <c r="D167" s="140"/>
      <c r="E167" s="140"/>
      <c r="F167" s="140"/>
      <c r="G167" s="140"/>
      <c r="H167" s="140"/>
      <c r="I167" s="140"/>
    </row>
    <row r="168" spans="1:9" s="110" customFormat="1">
      <c r="A168" s="140"/>
      <c r="B168" s="140"/>
      <c r="C168" s="140"/>
      <c r="D168" s="140"/>
      <c r="E168" s="140"/>
      <c r="F168" s="140"/>
      <c r="G168" s="140"/>
      <c r="H168" s="140"/>
      <c r="I168" s="140"/>
    </row>
    <row r="169" spans="1:9" s="110" customFormat="1">
      <c r="A169" s="140"/>
      <c r="B169" s="140"/>
      <c r="C169" s="140"/>
      <c r="D169" s="140"/>
      <c r="E169" s="140"/>
      <c r="F169" s="140"/>
      <c r="G169" s="140"/>
      <c r="H169" s="140"/>
      <c r="I169" s="140"/>
    </row>
    <row r="170" spans="1:9" s="110" customFormat="1">
      <c r="A170" s="140"/>
      <c r="B170" s="140"/>
      <c r="C170" s="140"/>
      <c r="D170" s="140"/>
      <c r="E170" s="140"/>
      <c r="F170" s="140"/>
      <c r="G170" s="140"/>
      <c r="H170" s="140"/>
      <c r="I170" s="140"/>
    </row>
    <row r="171" spans="1:9" s="110" customFormat="1">
      <c r="A171" s="140"/>
      <c r="B171" s="140"/>
      <c r="C171" s="140"/>
      <c r="D171" s="140"/>
      <c r="E171" s="140"/>
      <c r="F171" s="140"/>
      <c r="G171" s="140"/>
      <c r="H171" s="140"/>
      <c r="I171" s="140"/>
    </row>
    <row r="172" spans="1:9" s="110" customFormat="1">
      <c r="A172" s="140"/>
      <c r="B172" s="140"/>
      <c r="C172" s="140"/>
      <c r="D172" s="140"/>
      <c r="E172" s="140"/>
      <c r="F172" s="140"/>
      <c r="G172" s="140"/>
      <c r="H172" s="140"/>
      <c r="I172" s="140"/>
    </row>
    <row r="173" spans="1:9" s="110" customFormat="1">
      <c r="A173" s="140"/>
      <c r="B173" s="140"/>
      <c r="C173" s="140"/>
      <c r="D173" s="140"/>
      <c r="E173" s="140"/>
      <c r="F173" s="140"/>
      <c r="G173" s="140"/>
      <c r="H173" s="140"/>
      <c r="I173" s="140"/>
    </row>
    <row r="174" spans="1:9" s="110" customFormat="1">
      <c r="A174" s="140"/>
      <c r="B174" s="140"/>
      <c r="C174" s="140"/>
      <c r="D174" s="140"/>
      <c r="E174" s="140"/>
      <c r="F174" s="140"/>
      <c r="G174" s="140"/>
      <c r="H174" s="140"/>
      <c r="I174" s="140"/>
    </row>
    <row r="175" spans="1:9" s="110" customFormat="1">
      <c r="A175" s="140"/>
      <c r="B175" s="140"/>
      <c r="C175" s="140"/>
      <c r="D175" s="140"/>
      <c r="E175" s="140"/>
      <c r="F175" s="140"/>
      <c r="G175" s="140"/>
      <c r="H175" s="140"/>
      <c r="I175" s="140"/>
    </row>
    <row r="176" spans="1:9" s="110" customFormat="1">
      <c r="A176" s="140"/>
      <c r="B176" s="140"/>
      <c r="C176" s="140"/>
      <c r="D176" s="140"/>
      <c r="E176" s="140"/>
      <c r="F176" s="140"/>
      <c r="G176" s="140"/>
      <c r="H176" s="140"/>
      <c r="I176" s="140"/>
    </row>
    <row r="177" spans="1:9" s="110" customFormat="1">
      <c r="A177" s="140"/>
      <c r="B177" s="140"/>
      <c r="C177" s="140"/>
      <c r="D177" s="140"/>
      <c r="E177" s="140"/>
      <c r="F177" s="140"/>
      <c r="G177" s="140"/>
      <c r="H177" s="140"/>
      <c r="I177" s="140"/>
    </row>
    <row r="178" spans="1:9" s="110" customFormat="1">
      <c r="A178" s="140"/>
      <c r="B178" s="140"/>
      <c r="C178" s="140"/>
      <c r="D178" s="140"/>
      <c r="E178" s="140"/>
      <c r="F178" s="140"/>
      <c r="G178" s="140"/>
      <c r="H178" s="140"/>
      <c r="I178" s="140"/>
    </row>
    <row r="179" spans="1:9" s="110" customFormat="1">
      <c r="A179" s="140"/>
      <c r="B179" s="140"/>
      <c r="C179" s="140"/>
      <c r="D179" s="140"/>
      <c r="E179" s="140"/>
      <c r="F179" s="140"/>
      <c r="G179" s="140"/>
      <c r="H179" s="140"/>
      <c r="I179" s="140"/>
    </row>
    <row r="180" spans="1:9" s="110" customFormat="1">
      <c r="A180" s="140"/>
      <c r="B180" s="140"/>
      <c r="C180" s="140"/>
      <c r="D180" s="140"/>
      <c r="E180" s="140"/>
      <c r="F180" s="140"/>
      <c r="G180" s="140"/>
      <c r="H180" s="140"/>
      <c r="I180" s="140"/>
    </row>
    <row r="181" spans="1:9" s="110" customFormat="1">
      <c r="A181" s="140"/>
      <c r="B181" s="140"/>
      <c r="C181" s="140"/>
      <c r="D181" s="140"/>
      <c r="E181" s="140"/>
      <c r="F181" s="140"/>
      <c r="G181" s="140"/>
      <c r="H181" s="140"/>
      <c r="I181" s="140"/>
    </row>
    <row r="182" spans="1:9" s="110" customFormat="1">
      <c r="A182" s="140"/>
      <c r="B182" s="140"/>
      <c r="C182" s="140"/>
      <c r="D182" s="140"/>
      <c r="E182" s="140"/>
      <c r="F182" s="140"/>
      <c r="G182" s="140"/>
      <c r="H182" s="140"/>
      <c r="I182" s="140"/>
    </row>
    <row r="183" spans="1:9" s="110" customFormat="1">
      <c r="A183" s="140"/>
      <c r="B183" s="140"/>
      <c r="C183" s="140"/>
      <c r="D183" s="140"/>
      <c r="E183" s="140"/>
      <c r="F183" s="140"/>
      <c r="G183" s="140"/>
      <c r="H183" s="140"/>
      <c r="I183" s="140"/>
    </row>
    <row r="184" spans="1:9" s="110" customFormat="1">
      <c r="A184" s="140"/>
      <c r="B184" s="140"/>
      <c r="C184" s="140"/>
      <c r="D184" s="140"/>
      <c r="E184" s="140"/>
      <c r="F184" s="140"/>
      <c r="G184" s="140"/>
      <c r="H184" s="140"/>
      <c r="I184" s="140"/>
    </row>
    <row r="185" spans="1:9" s="110" customFormat="1">
      <c r="A185" s="140"/>
      <c r="B185" s="140"/>
      <c r="C185" s="140"/>
      <c r="D185" s="140"/>
      <c r="E185" s="140"/>
      <c r="F185" s="140"/>
      <c r="G185" s="140"/>
      <c r="H185" s="140"/>
      <c r="I185" s="140"/>
    </row>
    <row r="186" spans="1:9" s="110" customFormat="1">
      <c r="A186" s="140"/>
      <c r="B186" s="140"/>
      <c r="C186" s="140"/>
      <c r="D186" s="140"/>
      <c r="E186" s="140"/>
      <c r="F186" s="140"/>
      <c r="G186" s="140"/>
      <c r="H186" s="140"/>
      <c r="I186" s="140"/>
    </row>
    <row r="187" spans="1:9" s="110" customFormat="1">
      <c r="A187" s="140"/>
      <c r="B187" s="140"/>
      <c r="C187" s="140"/>
      <c r="D187" s="140"/>
      <c r="E187" s="140"/>
      <c r="F187" s="140"/>
      <c r="G187" s="140"/>
      <c r="H187" s="140"/>
      <c r="I187" s="140"/>
    </row>
    <row r="188" spans="1:9" s="110" customFormat="1">
      <c r="A188" s="140"/>
      <c r="B188" s="140"/>
      <c r="C188" s="140"/>
      <c r="D188" s="140"/>
      <c r="E188" s="140"/>
      <c r="F188" s="140"/>
      <c r="G188" s="140"/>
      <c r="H188" s="140"/>
      <c r="I188" s="140"/>
    </row>
    <row r="189" spans="1:9" s="110" customFormat="1">
      <c r="A189" s="140"/>
      <c r="B189" s="140"/>
      <c r="C189" s="140"/>
      <c r="D189" s="140"/>
      <c r="E189" s="140"/>
      <c r="F189" s="140"/>
      <c r="G189" s="140"/>
      <c r="H189" s="140"/>
      <c r="I189" s="140"/>
    </row>
    <row r="190" spans="1:9" s="110" customFormat="1">
      <c r="A190" s="140"/>
      <c r="B190" s="140"/>
      <c r="C190" s="140"/>
      <c r="D190" s="140"/>
      <c r="E190" s="140"/>
      <c r="F190" s="140"/>
      <c r="G190" s="140"/>
      <c r="H190" s="140"/>
      <c r="I190" s="140"/>
    </row>
    <row r="191" spans="1:9" s="110" customFormat="1">
      <c r="A191" s="140"/>
      <c r="B191" s="140"/>
      <c r="C191" s="140"/>
      <c r="D191" s="140"/>
      <c r="E191" s="140"/>
      <c r="F191" s="140"/>
      <c r="G191" s="140"/>
      <c r="H191" s="140"/>
      <c r="I191" s="140"/>
    </row>
    <row r="192" spans="1:9" s="110" customFormat="1">
      <c r="A192" s="140"/>
      <c r="B192" s="140"/>
      <c r="C192" s="140"/>
      <c r="D192" s="140"/>
      <c r="E192" s="140"/>
      <c r="F192" s="140"/>
      <c r="G192" s="140"/>
      <c r="H192" s="140"/>
      <c r="I192" s="140"/>
    </row>
    <row r="193" spans="1:9" s="110" customFormat="1">
      <c r="A193" s="140"/>
      <c r="B193" s="140"/>
      <c r="C193" s="140"/>
      <c r="D193" s="140"/>
      <c r="E193" s="140"/>
      <c r="F193" s="140"/>
      <c r="G193" s="140"/>
      <c r="H193" s="140"/>
      <c r="I193" s="140"/>
    </row>
    <row r="194" spans="1:9" s="110" customFormat="1">
      <c r="A194" s="140"/>
      <c r="B194" s="140"/>
      <c r="C194" s="140"/>
      <c r="D194" s="140"/>
      <c r="E194" s="140"/>
      <c r="F194" s="140"/>
      <c r="G194" s="140"/>
      <c r="H194" s="140"/>
      <c r="I194" s="140"/>
    </row>
    <row r="195" spans="1:9" s="110" customFormat="1">
      <c r="A195" s="140"/>
      <c r="B195" s="140"/>
      <c r="C195" s="140"/>
      <c r="D195" s="140"/>
      <c r="E195" s="140"/>
      <c r="F195" s="140"/>
      <c r="G195" s="140"/>
      <c r="H195" s="140"/>
      <c r="I195" s="140"/>
    </row>
    <row r="196" spans="1:9" s="110" customFormat="1">
      <c r="A196" s="140"/>
      <c r="B196" s="140"/>
      <c r="C196" s="140"/>
      <c r="D196" s="140"/>
      <c r="E196" s="140"/>
      <c r="F196" s="140"/>
      <c r="G196" s="140"/>
      <c r="H196" s="140"/>
      <c r="I196" s="140"/>
    </row>
    <row r="197" spans="1:9" s="110" customFormat="1">
      <c r="A197" s="140"/>
      <c r="B197" s="140"/>
      <c r="C197" s="140"/>
      <c r="D197" s="140"/>
      <c r="E197" s="140"/>
      <c r="F197" s="140"/>
      <c r="G197" s="140"/>
      <c r="H197" s="140"/>
      <c r="I197" s="140"/>
    </row>
    <row r="198" spans="1:9" s="110" customFormat="1">
      <c r="A198" s="140"/>
      <c r="B198" s="140"/>
      <c r="C198" s="140"/>
      <c r="D198" s="140"/>
      <c r="E198" s="140"/>
      <c r="F198" s="140"/>
      <c r="G198" s="140"/>
      <c r="H198" s="140"/>
      <c r="I198" s="140"/>
    </row>
    <row r="199" spans="1:9" s="110" customFormat="1">
      <c r="A199" s="140"/>
      <c r="B199" s="140"/>
      <c r="C199" s="140"/>
      <c r="D199" s="140"/>
      <c r="E199" s="140"/>
      <c r="F199" s="140"/>
      <c r="G199" s="140"/>
      <c r="H199" s="140"/>
      <c r="I199" s="140"/>
    </row>
    <row r="200" spans="1:9" s="110" customFormat="1">
      <c r="A200" s="140"/>
      <c r="B200" s="140"/>
      <c r="C200" s="140"/>
      <c r="D200" s="140"/>
      <c r="E200" s="140"/>
      <c r="F200" s="140"/>
      <c r="G200" s="140"/>
      <c r="H200" s="140"/>
      <c r="I200" s="140"/>
    </row>
    <row r="201" spans="1:9" s="110" customFormat="1">
      <c r="A201" s="140"/>
      <c r="B201" s="140"/>
      <c r="C201" s="140"/>
      <c r="D201" s="140"/>
      <c r="E201" s="140"/>
      <c r="F201" s="140"/>
      <c r="G201" s="140"/>
      <c r="H201" s="140"/>
      <c r="I201" s="140"/>
    </row>
    <row r="202" spans="1:9" s="110" customFormat="1">
      <c r="A202" s="140"/>
      <c r="B202" s="140"/>
      <c r="C202" s="140"/>
      <c r="D202" s="140"/>
      <c r="E202" s="140"/>
      <c r="F202" s="140"/>
      <c r="G202" s="140"/>
      <c r="H202" s="140"/>
      <c r="I202" s="140"/>
    </row>
    <row r="203" spans="1:9" s="110" customFormat="1">
      <c r="A203" s="140"/>
      <c r="B203" s="140"/>
      <c r="C203" s="140"/>
      <c r="D203" s="140"/>
      <c r="E203" s="140"/>
      <c r="F203" s="140"/>
      <c r="G203" s="140"/>
      <c r="H203" s="140"/>
      <c r="I203" s="140"/>
    </row>
    <row r="204" spans="1:9" s="110" customFormat="1">
      <c r="A204" s="140"/>
      <c r="B204" s="140"/>
      <c r="C204" s="140"/>
      <c r="D204" s="140"/>
      <c r="E204" s="140"/>
      <c r="F204" s="140"/>
      <c r="G204" s="140"/>
      <c r="H204" s="140"/>
      <c r="I204" s="140"/>
    </row>
    <row r="205" spans="1:9" s="110" customFormat="1">
      <c r="A205" s="140"/>
      <c r="B205" s="140"/>
      <c r="C205" s="140"/>
      <c r="D205" s="140"/>
      <c r="E205" s="140"/>
      <c r="F205" s="140"/>
      <c r="G205" s="140"/>
      <c r="H205" s="140"/>
      <c r="I205" s="140"/>
    </row>
    <row r="206" spans="1:9" s="110" customFormat="1">
      <c r="A206" s="140"/>
      <c r="B206" s="140"/>
      <c r="C206" s="140"/>
      <c r="D206" s="140"/>
      <c r="E206" s="140"/>
      <c r="F206" s="140"/>
      <c r="G206" s="140"/>
      <c r="H206" s="140"/>
      <c r="I206" s="140"/>
    </row>
    <row r="207" spans="1:9" s="110" customFormat="1">
      <c r="A207" s="140"/>
      <c r="B207" s="140"/>
      <c r="C207" s="140"/>
      <c r="D207" s="140"/>
      <c r="E207" s="140"/>
      <c r="F207" s="140"/>
      <c r="G207" s="140"/>
      <c r="H207" s="140"/>
      <c r="I207" s="140"/>
    </row>
    <row r="208" spans="1:9" s="110" customFormat="1">
      <c r="A208" s="140"/>
      <c r="B208" s="140"/>
      <c r="C208" s="140"/>
      <c r="D208" s="140"/>
      <c r="E208" s="140"/>
      <c r="F208" s="140"/>
      <c r="G208" s="140"/>
      <c r="H208" s="140"/>
      <c r="I208" s="140"/>
    </row>
    <row r="209" spans="1:9" s="110" customFormat="1">
      <c r="A209" s="140"/>
      <c r="B209" s="140"/>
      <c r="C209" s="140"/>
      <c r="D209" s="140"/>
      <c r="E209" s="140"/>
      <c r="F209" s="140"/>
      <c r="G209" s="140"/>
      <c r="H209" s="140"/>
      <c r="I209" s="140"/>
    </row>
    <row r="210" spans="1:9" s="110" customFormat="1">
      <c r="A210" s="140"/>
      <c r="B210" s="140"/>
      <c r="C210" s="140"/>
      <c r="D210" s="140"/>
      <c r="E210" s="140"/>
      <c r="F210" s="140"/>
      <c r="G210" s="140"/>
      <c r="H210" s="140"/>
      <c r="I210" s="140"/>
    </row>
    <row r="211" spans="1:9" s="110" customFormat="1">
      <c r="A211" s="140"/>
      <c r="B211" s="140"/>
      <c r="C211" s="140"/>
      <c r="D211" s="140"/>
      <c r="E211" s="140"/>
      <c r="F211" s="140"/>
      <c r="G211" s="140"/>
      <c r="H211" s="140"/>
      <c r="I211" s="140"/>
    </row>
    <row r="212" spans="1:9" s="110" customFormat="1">
      <c r="A212" s="140"/>
      <c r="B212" s="140"/>
      <c r="C212" s="140"/>
      <c r="D212" s="140"/>
      <c r="E212" s="140"/>
      <c r="F212" s="140"/>
      <c r="G212" s="140"/>
      <c r="H212" s="140"/>
      <c r="I212" s="140"/>
    </row>
    <row r="213" spans="1:9" s="110" customFormat="1">
      <c r="A213" s="140"/>
      <c r="B213" s="140"/>
      <c r="C213" s="140"/>
      <c r="D213" s="140"/>
      <c r="E213" s="140"/>
      <c r="F213" s="140"/>
      <c r="G213" s="140"/>
      <c r="H213" s="140"/>
      <c r="I213" s="140"/>
    </row>
    <row r="214" spans="1:9" s="110" customFormat="1">
      <c r="A214" s="140"/>
      <c r="B214" s="140"/>
      <c r="C214" s="140"/>
      <c r="D214" s="140"/>
      <c r="E214" s="140"/>
      <c r="F214" s="140"/>
      <c r="G214" s="140"/>
      <c r="H214" s="140"/>
      <c r="I214" s="140"/>
    </row>
    <row r="215" spans="1:9" s="110" customFormat="1">
      <c r="A215" s="140"/>
      <c r="B215" s="140"/>
      <c r="C215" s="140"/>
      <c r="D215" s="140"/>
      <c r="E215" s="140"/>
      <c r="F215" s="140"/>
      <c r="G215" s="140"/>
      <c r="H215" s="140"/>
      <c r="I215" s="140"/>
    </row>
    <row r="216" spans="1:9" s="110" customFormat="1">
      <c r="A216" s="140"/>
      <c r="B216" s="140"/>
      <c r="C216" s="140"/>
      <c r="D216" s="140"/>
      <c r="E216" s="140"/>
      <c r="F216" s="140"/>
      <c r="G216" s="140"/>
      <c r="H216" s="140"/>
      <c r="I216" s="140"/>
    </row>
    <row r="217" spans="1:9" s="110" customFormat="1">
      <c r="A217" s="140"/>
      <c r="B217" s="140"/>
      <c r="C217" s="140"/>
      <c r="D217" s="140"/>
      <c r="E217" s="140"/>
      <c r="F217" s="140"/>
      <c r="G217" s="140"/>
      <c r="H217" s="140"/>
      <c r="I217" s="140"/>
    </row>
    <row r="218" spans="1:9" s="110" customFormat="1">
      <c r="A218" s="140"/>
      <c r="B218" s="140"/>
      <c r="C218" s="140"/>
      <c r="D218" s="140"/>
      <c r="E218" s="140"/>
      <c r="F218" s="140"/>
      <c r="G218" s="140"/>
      <c r="H218" s="140"/>
      <c r="I218" s="140"/>
    </row>
    <row r="219" spans="1:9" s="110" customFormat="1">
      <c r="A219" s="140"/>
      <c r="B219" s="140"/>
      <c r="C219" s="140"/>
      <c r="D219" s="140"/>
      <c r="E219" s="140"/>
      <c r="F219" s="140"/>
      <c r="G219" s="140"/>
      <c r="H219" s="140"/>
      <c r="I219" s="140"/>
    </row>
    <row r="220" spans="1:9" s="110" customFormat="1">
      <c r="A220" s="140"/>
      <c r="B220" s="140"/>
      <c r="C220" s="140"/>
      <c r="D220" s="140"/>
      <c r="E220" s="140"/>
      <c r="F220" s="140"/>
      <c r="G220" s="140"/>
      <c r="H220" s="140"/>
      <c r="I220" s="140"/>
    </row>
    <row r="221" spans="1:9" s="110" customFormat="1">
      <c r="A221" s="140"/>
      <c r="B221" s="140"/>
      <c r="C221" s="140"/>
      <c r="D221" s="140"/>
      <c r="E221" s="140"/>
      <c r="F221" s="140"/>
      <c r="G221" s="140"/>
      <c r="H221" s="140"/>
      <c r="I221" s="140"/>
    </row>
    <row r="222" spans="1:9" s="110" customFormat="1">
      <c r="A222" s="140"/>
      <c r="B222" s="140"/>
      <c r="C222" s="140"/>
      <c r="D222" s="140"/>
      <c r="E222" s="140"/>
      <c r="F222" s="140"/>
      <c r="G222" s="140"/>
      <c r="H222" s="140"/>
      <c r="I222" s="140"/>
    </row>
    <row r="223" spans="1:9" s="110" customFormat="1">
      <c r="A223" s="140"/>
      <c r="B223" s="140"/>
      <c r="C223" s="140"/>
      <c r="D223" s="140"/>
      <c r="E223" s="140"/>
      <c r="F223" s="140"/>
      <c r="G223" s="140"/>
      <c r="H223" s="140"/>
      <c r="I223" s="140"/>
    </row>
    <row r="224" spans="1:9" s="110" customFormat="1">
      <c r="A224" s="140"/>
      <c r="B224" s="140"/>
      <c r="C224" s="140"/>
      <c r="D224" s="140"/>
      <c r="E224" s="140"/>
      <c r="F224" s="140"/>
      <c r="G224" s="140"/>
      <c r="H224" s="140"/>
      <c r="I224" s="140"/>
    </row>
    <row r="225" spans="1:9" s="110" customFormat="1">
      <c r="A225" s="140"/>
      <c r="B225" s="140"/>
      <c r="C225" s="140"/>
      <c r="D225" s="140"/>
      <c r="E225" s="140"/>
      <c r="F225" s="140"/>
      <c r="G225" s="140"/>
      <c r="H225" s="140"/>
      <c r="I225" s="140"/>
    </row>
    <row r="226" spans="1:9" s="110" customFormat="1">
      <c r="A226" s="140"/>
      <c r="B226" s="140"/>
      <c r="C226" s="140"/>
      <c r="D226" s="140"/>
      <c r="E226" s="140"/>
      <c r="F226" s="140"/>
      <c r="G226" s="140"/>
      <c r="H226" s="140"/>
      <c r="I226" s="140"/>
    </row>
    <row r="227" spans="1:9" s="110" customFormat="1">
      <c r="A227" s="140"/>
      <c r="B227" s="140"/>
      <c r="C227" s="140"/>
      <c r="D227" s="140"/>
      <c r="E227" s="140"/>
      <c r="F227" s="140"/>
      <c r="G227" s="140"/>
      <c r="H227" s="140"/>
      <c r="I227" s="140"/>
    </row>
    <row r="228" spans="1:9" s="110" customFormat="1">
      <c r="A228" s="140"/>
      <c r="B228" s="140"/>
      <c r="C228" s="140"/>
      <c r="D228" s="140"/>
      <c r="E228" s="140"/>
      <c r="F228" s="140"/>
      <c r="G228" s="140"/>
      <c r="H228" s="140"/>
      <c r="I228" s="140"/>
    </row>
    <row r="229" spans="1:9" s="110" customFormat="1">
      <c r="A229" s="140"/>
      <c r="B229" s="140"/>
      <c r="C229" s="140"/>
      <c r="D229" s="140"/>
      <c r="E229" s="140"/>
      <c r="F229" s="140"/>
      <c r="G229" s="140"/>
      <c r="H229" s="140"/>
      <c r="I229" s="140"/>
    </row>
    <row r="230" spans="1:9" s="110" customFormat="1">
      <c r="A230" s="140"/>
      <c r="B230" s="140"/>
      <c r="C230" s="140"/>
      <c r="D230" s="140"/>
      <c r="E230" s="140"/>
      <c r="F230" s="140"/>
      <c r="G230" s="140"/>
      <c r="H230" s="140"/>
      <c r="I230" s="140"/>
    </row>
    <row r="231" spans="1:9" s="110" customFormat="1">
      <c r="A231" s="140"/>
      <c r="B231" s="140"/>
      <c r="C231" s="140"/>
      <c r="D231" s="140"/>
      <c r="E231" s="140"/>
      <c r="F231" s="140"/>
      <c r="G231" s="140"/>
      <c r="H231" s="140"/>
      <c r="I231" s="140"/>
    </row>
    <row r="232" spans="1:9" s="110" customFormat="1">
      <c r="A232" s="140"/>
      <c r="B232" s="140"/>
      <c r="C232" s="140"/>
      <c r="D232" s="140"/>
      <c r="E232" s="140"/>
      <c r="F232" s="140"/>
      <c r="G232" s="140"/>
      <c r="H232" s="140"/>
      <c r="I232" s="140"/>
    </row>
    <row r="233" spans="1:9" s="110" customFormat="1">
      <c r="A233" s="140"/>
      <c r="B233" s="140"/>
      <c r="C233" s="140"/>
      <c r="D233" s="140"/>
      <c r="E233" s="140"/>
      <c r="F233" s="140"/>
      <c r="G233" s="140"/>
      <c r="H233" s="140"/>
      <c r="I233" s="140"/>
    </row>
    <row r="234" spans="1:9" s="110" customFormat="1">
      <c r="A234" s="140"/>
      <c r="B234" s="140"/>
      <c r="C234" s="140"/>
      <c r="D234" s="140"/>
      <c r="E234" s="140"/>
      <c r="F234" s="140"/>
      <c r="G234" s="140"/>
      <c r="H234" s="140"/>
      <c r="I234" s="140"/>
    </row>
    <row r="235" spans="1:9" s="110" customFormat="1">
      <c r="A235" s="140"/>
      <c r="B235" s="140"/>
      <c r="C235" s="140"/>
      <c r="D235" s="140"/>
      <c r="E235" s="140"/>
      <c r="F235" s="140"/>
      <c r="G235" s="140"/>
      <c r="H235" s="140"/>
      <c r="I235" s="140"/>
    </row>
    <row r="236" spans="1:9" s="110" customFormat="1">
      <c r="A236" s="140"/>
      <c r="B236" s="140"/>
      <c r="C236" s="140"/>
      <c r="D236" s="140"/>
      <c r="E236" s="140"/>
      <c r="F236" s="140"/>
      <c r="G236" s="140"/>
      <c r="H236" s="140"/>
      <c r="I236" s="140"/>
    </row>
    <row r="237" spans="1:9" s="110" customFormat="1">
      <c r="A237" s="140"/>
      <c r="B237" s="140"/>
      <c r="C237" s="140"/>
      <c r="D237" s="140"/>
      <c r="E237" s="140"/>
      <c r="F237" s="140"/>
      <c r="G237" s="140"/>
      <c r="H237" s="140"/>
      <c r="I237" s="140"/>
    </row>
    <row r="238" spans="1:9" s="110" customFormat="1">
      <c r="A238" s="140"/>
      <c r="B238" s="140"/>
      <c r="C238" s="140"/>
      <c r="D238" s="140"/>
      <c r="E238" s="140"/>
      <c r="F238" s="140"/>
      <c r="G238" s="140"/>
      <c r="H238" s="140"/>
      <c r="I238" s="140"/>
    </row>
    <row r="239" spans="1:9" s="110" customFormat="1">
      <c r="A239" s="140"/>
      <c r="B239" s="140"/>
      <c r="C239" s="140"/>
      <c r="D239" s="140"/>
      <c r="E239" s="140"/>
      <c r="F239" s="140"/>
      <c r="G239" s="140"/>
      <c r="H239" s="140"/>
      <c r="I239" s="140"/>
    </row>
    <row r="240" spans="1:9" s="110" customFormat="1">
      <c r="A240" s="140"/>
      <c r="B240" s="140"/>
      <c r="C240" s="140"/>
      <c r="D240" s="140"/>
      <c r="E240" s="140"/>
      <c r="F240" s="140"/>
      <c r="G240" s="140"/>
      <c r="H240" s="140"/>
      <c r="I240" s="140"/>
    </row>
    <row r="241" spans="1:9" s="110" customFormat="1">
      <c r="A241" s="140"/>
      <c r="B241" s="140"/>
      <c r="C241" s="140"/>
      <c r="D241" s="140"/>
      <c r="E241" s="140"/>
      <c r="F241" s="140"/>
      <c r="G241" s="140"/>
      <c r="H241" s="140"/>
      <c r="I241" s="140"/>
    </row>
    <row r="242" spans="1:9" s="110" customFormat="1">
      <c r="A242" s="140"/>
      <c r="B242" s="140"/>
      <c r="C242" s="140"/>
      <c r="D242" s="140"/>
      <c r="E242" s="140"/>
      <c r="F242" s="140"/>
      <c r="G242" s="140"/>
      <c r="H242" s="140"/>
      <c r="I242" s="140"/>
    </row>
    <row r="243" spans="1:9" s="110" customFormat="1">
      <c r="A243" s="140"/>
      <c r="B243" s="140"/>
      <c r="C243" s="140"/>
      <c r="D243" s="140"/>
      <c r="E243" s="140"/>
      <c r="F243" s="140"/>
      <c r="G243" s="140"/>
      <c r="H243" s="140"/>
      <c r="I243" s="140"/>
    </row>
    <row r="244" spans="1:9" s="110" customFormat="1">
      <c r="A244" s="140"/>
      <c r="B244" s="140"/>
      <c r="C244" s="140"/>
      <c r="D244" s="140"/>
      <c r="E244" s="140"/>
      <c r="F244" s="140"/>
      <c r="G244" s="140"/>
      <c r="H244" s="140"/>
      <c r="I244" s="140"/>
    </row>
    <row r="245" spans="1:9" s="110" customFormat="1">
      <c r="A245" s="140"/>
      <c r="B245" s="140"/>
      <c r="C245" s="140"/>
      <c r="D245" s="140"/>
      <c r="E245" s="140"/>
      <c r="F245" s="140"/>
      <c r="G245" s="140"/>
      <c r="H245" s="140"/>
      <c r="I245" s="140"/>
    </row>
    <row r="246" spans="1:9" s="110" customFormat="1">
      <c r="A246" s="140"/>
      <c r="B246" s="140"/>
      <c r="C246" s="140"/>
      <c r="D246" s="140"/>
      <c r="E246" s="140"/>
      <c r="F246" s="140"/>
      <c r="G246" s="140"/>
      <c r="H246" s="140"/>
      <c r="I246" s="140"/>
    </row>
    <row r="247" spans="1:9" s="110" customFormat="1">
      <c r="A247" s="140"/>
      <c r="B247" s="140"/>
      <c r="C247" s="140"/>
      <c r="D247" s="140"/>
      <c r="E247" s="140"/>
      <c r="F247" s="140"/>
      <c r="G247" s="140"/>
      <c r="H247" s="140"/>
      <c r="I247" s="140"/>
    </row>
    <row r="248" spans="1:9" s="110" customFormat="1">
      <c r="A248" s="140"/>
      <c r="B248" s="140"/>
      <c r="C248" s="140"/>
      <c r="D248" s="140"/>
      <c r="E248" s="140"/>
      <c r="F248" s="140"/>
      <c r="G248" s="140"/>
      <c r="H248" s="140"/>
      <c r="I248" s="140"/>
    </row>
    <row r="249" spans="1:9" s="110" customFormat="1">
      <c r="A249" s="140"/>
      <c r="B249" s="140"/>
      <c r="C249" s="140"/>
      <c r="D249" s="140"/>
      <c r="E249" s="140"/>
      <c r="F249" s="140"/>
      <c r="G249" s="140"/>
      <c r="H249" s="140"/>
      <c r="I249" s="140"/>
    </row>
    <row r="250" spans="1:9" s="110" customFormat="1">
      <c r="A250" s="140"/>
      <c r="B250" s="140"/>
      <c r="C250" s="140"/>
      <c r="D250" s="140"/>
      <c r="E250" s="140"/>
      <c r="F250" s="140"/>
      <c r="G250" s="140"/>
      <c r="H250" s="140"/>
      <c r="I250" s="140"/>
    </row>
    <row r="251" spans="1:9" s="110" customFormat="1">
      <c r="A251" s="140"/>
      <c r="B251" s="140"/>
      <c r="C251" s="140"/>
      <c r="D251" s="140"/>
      <c r="E251" s="140"/>
      <c r="F251" s="140"/>
      <c r="G251" s="140"/>
      <c r="H251" s="140"/>
      <c r="I251" s="140"/>
    </row>
    <row r="252" spans="1:9" s="110" customFormat="1">
      <c r="A252" s="140"/>
      <c r="B252" s="140"/>
      <c r="C252" s="140"/>
      <c r="D252" s="140"/>
      <c r="E252" s="140"/>
      <c r="F252" s="140"/>
      <c r="G252" s="140"/>
      <c r="H252" s="140"/>
      <c r="I252" s="140"/>
    </row>
    <row r="253" spans="1:9" s="110" customFormat="1">
      <c r="A253" s="140"/>
      <c r="B253" s="140"/>
      <c r="C253" s="140"/>
      <c r="D253" s="140"/>
      <c r="E253" s="140"/>
      <c r="F253" s="140"/>
      <c r="G253" s="140"/>
      <c r="H253" s="140"/>
      <c r="I253" s="140"/>
    </row>
    <row r="254" spans="1:9" s="110" customFormat="1">
      <c r="A254" s="140"/>
      <c r="B254" s="140"/>
      <c r="C254" s="140"/>
      <c r="D254" s="140"/>
      <c r="E254" s="140"/>
      <c r="F254" s="140"/>
      <c r="G254" s="140"/>
      <c r="H254" s="140"/>
      <c r="I254" s="140"/>
    </row>
    <row r="255" spans="1:9" s="110" customFormat="1">
      <c r="A255" s="140"/>
      <c r="B255" s="140"/>
      <c r="C255" s="140"/>
      <c r="D255" s="140"/>
      <c r="E255" s="140"/>
      <c r="F255" s="140"/>
      <c r="G255" s="140"/>
      <c r="H255" s="140"/>
      <c r="I255" s="140"/>
    </row>
    <row r="256" spans="1:9" s="110" customFormat="1">
      <c r="A256" s="140"/>
      <c r="B256" s="140"/>
      <c r="C256" s="140"/>
      <c r="D256" s="140"/>
      <c r="E256" s="140"/>
      <c r="F256" s="140"/>
      <c r="G256" s="140"/>
      <c r="H256" s="140"/>
      <c r="I256" s="140"/>
    </row>
    <row r="257" spans="1:9" s="110" customFormat="1">
      <c r="A257" s="140"/>
      <c r="B257" s="140"/>
      <c r="C257" s="140"/>
      <c r="D257" s="140"/>
      <c r="E257" s="140"/>
      <c r="F257" s="140"/>
      <c r="G257" s="140"/>
      <c r="H257" s="140"/>
      <c r="I257" s="140"/>
    </row>
    <row r="258" spans="1:9" s="110" customFormat="1">
      <c r="A258" s="140"/>
      <c r="B258" s="140"/>
      <c r="C258" s="140"/>
      <c r="D258" s="140"/>
      <c r="E258" s="140"/>
      <c r="F258" s="140"/>
      <c r="G258" s="140"/>
      <c r="H258" s="140"/>
      <c r="I258" s="140"/>
    </row>
    <row r="259" spans="1:9" s="110" customFormat="1">
      <c r="A259" s="140"/>
      <c r="B259" s="140"/>
      <c r="C259" s="140"/>
      <c r="D259" s="140"/>
      <c r="E259" s="140"/>
      <c r="F259" s="140"/>
      <c r="G259" s="140"/>
      <c r="H259" s="140"/>
      <c r="I259" s="140"/>
    </row>
    <row r="260" spans="1:9" s="110" customFormat="1">
      <c r="A260" s="140"/>
      <c r="B260" s="140"/>
      <c r="C260" s="140"/>
      <c r="D260" s="140"/>
      <c r="E260" s="140"/>
      <c r="F260" s="140"/>
      <c r="G260" s="140"/>
      <c r="H260" s="140"/>
      <c r="I260" s="140"/>
    </row>
    <row r="261" spans="1:9" s="110" customFormat="1">
      <c r="A261" s="140"/>
      <c r="B261" s="140"/>
      <c r="C261" s="140"/>
      <c r="D261" s="140"/>
      <c r="E261" s="140"/>
      <c r="F261" s="140"/>
      <c r="G261" s="140"/>
      <c r="H261" s="140"/>
      <c r="I261" s="140"/>
    </row>
    <row r="262" spans="1:9" s="110" customFormat="1">
      <c r="A262" s="140"/>
      <c r="B262" s="140"/>
      <c r="C262" s="140"/>
      <c r="D262" s="140"/>
      <c r="E262" s="140"/>
      <c r="F262" s="140"/>
      <c r="G262" s="140"/>
      <c r="H262" s="140"/>
      <c r="I262" s="140"/>
    </row>
    <row r="263" spans="1:9" s="110" customFormat="1">
      <c r="A263" s="140"/>
      <c r="B263" s="140"/>
      <c r="C263" s="140"/>
      <c r="D263" s="140"/>
      <c r="E263" s="140"/>
      <c r="F263" s="140"/>
      <c r="G263" s="140"/>
      <c r="H263" s="140"/>
      <c r="I263" s="140"/>
    </row>
    <row r="264" spans="1:9" s="110" customFormat="1">
      <c r="A264" s="140"/>
      <c r="B264" s="140"/>
      <c r="C264" s="140"/>
      <c r="D264" s="140"/>
      <c r="E264" s="140"/>
      <c r="F264" s="140"/>
      <c r="G264" s="140"/>
      <c r="H264" s="140"/>
      <c r="I264" s="140"/>
    </row>
    <row r="265" spans="1:9" s="110" customFormat="1">
      <c r="A265" s="140"/>
      <c r="B265" s="140"/>
      <c r="C265" s="140"/>
      <c r="D265" s="140"/>
      <c r="E265" s="140"/>
      <c r="F265" s="140"/>
      <c r="G265" s="140"/>
      <c r="H265" s="140"/>
      <c r="I265" s="140"/>
    </row>
    <row r="266" spans="1:9" s="110" customFormat="1">
      <c r="A266" s="140"/>
      <c r="B266" s="140"/>
      <c r="C266" s="140"/>
      <c r="D266" s="140"/>
      <c r="E266" s="140"/>
      <c r="F266" s="140"/>
      <c r="G266" s="140"/>
      <c r="H266" s="140"/>
      <c r="I266" s="140"/>
    </row>
    <row r="267" spans="1:9" s="110" customFormat="1">
      <c r="A267" s="140"/>
      <c r="B267" s="140"/>
      <c r="C267" s="140"/>
      <c r="D267" s="140"/>
      <c r="E267" s="140"/>
      <c r="F267" s="140"/>
      <c r="G267" s="140"/>
      <c r="H267" s="140"/>
      <c r="I267" s="140"/>
    </row>
    <row r="268" spans="1:9" s="110" customFormat="1">
      <c r="A268" s="140"/>
      <c r="B268" s="140"/>
      <c r="C268" s="140"/>
      <c r="D268" s="140"/>
      <c r="E268" s="140"/>
      <c r="F268" s="140"/>
      <c r="G268" s="140"/>
      <c r="H268" s="140"/>
      <c r="I268" s="140"/>
    </row>
    <row r="269" spans="1:9" s="110" customFormat="1">
      <c r="A269" s="140"/>
      <c r="B269" s="140"/>
      <c r="C269" s="140"/>
      <c r="D269" s="140"/>
      <c r="E269" s="140"/>
      <c r="F269" s="140"/>
      <c r="G269" s="140"/>
      <c r="H269" s="140"/>
      <c r="I269" s="140"/>
    </row>
    <row r="270" spans="1:9" s="110" customFormat="1">
      <c r="A270" s="140"/>
      <c r="B270" s="140"/>
      <c r="C270" s="140"/>
      <c r="D270" s="140"/>
      <c r="E270" s="140"/>
      <c r="F270" s="140"/>
      <c r="G270" s="140"/>
      <c r="H270" s="140"/>
      <c r="I270" s="140"/>
    </row>
    <row r="271" spans="1:9" s="110" customFormat="1">
      <c r="A271" s="140"/>
      <c r="B271" s="140"/>
      <c r="C271" s="140"/>
      <c r="D271" s="140"/>
      <c r="E271" s="140"/>
      <c r="F271" s="140"/>
      <c r="G271" s="140"/>
      <c r="H271" s="140"/>
      <c r="I271" s="140"/>
    </row>
    <row r="272" spans="1:9" s="110" customFormat="1">
      <c r="A272" s="140"/>
      <c r="B272" s="140"/>
      <c r="C272" s="140"/>
      <c r="D272" s="140"/>
      <c r="E272" s="140"/>
      <c r="F272" s="140"/>
      <c r="G272" s="140"/>
      <c r="H272" s="140"/>
      <c r="I272" s="140"/>
    </row>
    <row r="273" spans="1:9" s="110" customFormat="1">
      <c r="A273" s="140"/>
      <c r="B273" s="140"/>
      <c r="C273" s="140"/>
      <c r="D273" s="140"/>
      <c r="E273" s="140"/>
      <c r="F273" s="140"/>
      <c r="G273" s="140"/>
      <c r="H273" s="140"/>
      <c r="I273" s="140"/>
    </row>
    <row r="274" spans="1:9" s="110" customFormat="1">
      <c r="A274" s="140"/>
      <c r="B274" s="140"/>
      <c r="C274" s="140"/>
      <c r="D274" s="140"/>
      <c r="E274" s="140"/>
      <c r="F274" s="140"/>
      <c r="G274" s="140"/>
      <c r="H274" s="140"/>
      <c r="I274" s="140"/>
    </row>
    <row r="275" spans="1:9" s="110" customFormat="1">
      <c r="A275" s="140"/>
      <c r="B275" s="140"/>
      <c r="C275" s="140"/>
      <c r="D275" s="140"/>
      <c r="E275" s="140"/>
      <c r="F275" s="140"/>
      <c r="G275" s="140"/>
      <c r="H275" s="140"/>
      <c r="I275" s="140"/>
    </row>
    <row r="276" spans="1:9" s="110" customFormat="1">
      <c r="A276" s="140"/>
      <c r="B276" s="140"/>
      <c r="C276" s="140"/>
      <c r="D276" s="140"/>
      <c r="E276" s="140"/>
      <c r="F276" s="140"/>
      <c r="G276" s="140"/>
      <c r="H276" s="140"/>
      <c r="I276" s="140"/>
    </row>
    <row r="277" spans="1:9" s="110" customFormat="1">
      <c r="A277" s="140"/>
      <c r="B277" s="140"/>
      <c r="C277" s="140"/>
      <c r="D277" s="140"/>
      <c r="E277" s="140"/>
      <c r="F277" s="140"/>
      <c r="G277" s="140"/>
      <c r="H277" s="140"/>
      <c r="I277" s="140"/>
    </row>
    <row r="278" spans="1:9" s="110" customFormat="1">
      <c r="A278" s="140"/>
      <c r="B278" s="140"/>
      <c r="C278" s="140"/>
      <c r="D278" s="140"/>
      <c r="E278" s="140"/>
      <c r="F278" s="140"/>
      <c r="G278" s="140"/>
      <c r="H278" s="140"/>
      <c r="I278" s="140"/>
    </row>
    <row r="279" spans="1:9" s="110" customFormat="1">
      <c r="A279" s="140"/>
      <c r="B279" s="140"/>
      <c r="C279" s="140"/>
      <c r="D279" s="140"/>
      <c r="E279" s="140"/>
      <c r="F279" s="140"/>
      <c r="G279" s="140"/>
      <c r="H279" s="140"/>
      <c r="I279" s="140"/>
    </row>
    <row r="280" spans="1:9" s="110" customFormat="1">
      <c r="A280" s="140"/>
      <c r="B280" s="140"/>
      <c r="C280" s="140"/>
      <c r="D280" s="140"/>
      <c r="E280" s="140"/>
      <c r="F280" s="140"/>
      <c r="G280" s="140"/>
      <c r="H280" s="140"/>
      <c r="I280" s="140"/>
    </row>
    <row r="281" spans="1:9" s="110" customFormat="1">
      <c r="A281" s="140"/>
      <c r="B281" s="140"/>
      <c r="C281" s="140"/>
      <c r="D281" s="140"/>
      <c r="E281" s="140"/>
      <c r="F281" s="140"/>
      <c r="G281" s="140"/>
      <c r="H281" s="140"/>
      <c r="I281" s="140"/>
    </row>
    <row r="282" spans="1:9" s="110" customFormat="1">
      <c r="A282" s="140"/>
      <c r="B282" s="140"/>
      <c r="C282" s="140"/>
      <c r="D282" s="140"/>
      <c r="E282" s="140"/>
      <c r="F282" s="140"/>
      <c r="G282" s="140"/>
      <c r="H282" s="140"/>
      <c r="I282" s="140"/>
    </row>
    <row r="283" spans="1:9" s="110" customFormat="1">
      <c r="A283" s="140"/>
      <c r="B283" s="140"/>
      <c r="C283" s="140"/>
      <c r="D283" s="140"/>
      <c r="E283" s="140"/>
      <c r="F283" s="140"/>
      <c r="G283" s="140"/>
      <c r="H283" s="140"/>
      <c r="I283" s="140"/>
    </row>
    <row r="284" spans="1:9" s="110" customFormat="1">
      <c r="A284" s="140"/>
      <c r="B284" s="140"/>
      <c r="C284" s="140"/>
      <c r="D284" s="140"/>
      <c r="E284" s="140"/>
      <c r="F284" s="140"/>
      <c r="G284" s="140"/>
      <c r="H284" s="140"/>
      <c r="I284" s="140"/>
    </row>
    <row r="285" spans="1:9" s="110" customFormat="1">
      <c r="A285" s="140"/>
      <c r="B285" s="140"/>
      <c r="C285" s="140"/>
      <c r="D285" s="140"/>
      <c r="E285" s="140"/>
      <c r="F285" s="140"/>
      <c r="G285" s="140"/>
      <c r="H285" s="140"/>
      <c r="I285" s="140"/>
    </row>
    <row r="286" spans="1:9" s="110" customFormat="1">
      <c r="A286" s="140"/>
      <c r="B286" s="140"/>
      <c r="C286" s="140"/>
      <c r="D286" s="140"/>
      <c r="E286" s="140"/>
      <c r="F286" s="140"/>
      <c r="G286" s="140"/>
      <c r="H286" s="140"/>
      <c r="I286" s="140"/>
    </row>
    <row r="287" spans="1:9" s="110" customFormat="1">
      <c r="A287" s="140"/>
      <c r="B287" s="140"/>
      <c r="C287" s="140"/>
      <c r="D287" s="140"/>
      <c r="E287" s="140"/>
      <c r="F287" s="140"/>
      <c r="G287" s="140"/>
      <c r="H287" s="140"/>
      <c r="I287" s="140"/>
    </row>
    <row r="288" spans="1:9" s="110" customFormat="1">
      <c r="A288" s="140"/>
      <c r="B288" s="140"/>
      <c r="C288" s="140"/>
      <c r="D288" s="140"/>
      <c r="E288" s="140"/>
      <c r="F288" s="140"/>
      <c r="G288" s="140"/>
      <c r="H288" s="140"/>
      <c r="I288" s="140"/>
    </row>
    <row r="289" spans="1:9" s="110" customFormat="1">
      <c r="A289" s="140"/>
      <c r="B289" s="140"/>
      <c r="C289" s="140"/>
      <c r="D289" s="140"/>
      <c r="E289" s="140"/>
      <c r="F289" s="140"/>
      <c r="G289" s="140"/>
      <c r="H289" s="140"/>
      <c r="I289" s="140"/>
    </row>
    <row r="290" spans="1:9" s="110" customFormat="1">
      <c r="A290" s="140"/>
      <c r="B290" s="140"/>
      <c r="C290" s="140"/>
      <c r="D290" s="140"/>
      <c r="E290" s="140"/>
      <c r="F290" s="140"/>
      <c r="G290" s="140"/>
      <c r="H290" s="140"/>
      <c r="I290" s="140"/>
    </row>
    <row r="291" spans="1:9" s="110" customFormat="1">
      <c r="A291" s="140"/>
      <c r="B291" s="140"/>
      <c r="C291" s="140"/>
      <c r="D291" s="140"/>
      <c r="E291" s="140"/>
      <c r="F291" s="140"/>
      <c r="G291" s="140"/>
      <c r="H291" s="140"/>
      <c r="I291" s="140"/>
    </row>
    <row r="292" spans="1:9" s="110" customFormat="1">
      <c r="A292" s="140"/>
      <c r="B292" s="140"/>
      <c r="C292" s="140"/>
      <c r="D292" s="140"/>
      <c r="E292" s="140"/>
      <c r="F292" s="140"/>
      <c r="G292" s="140"/>
      <c r="H292" s="140"/>
      <c r="I292" s="140"/>
    </row>
    <row r="293" spans="1:9" s="110" customFormat="1">
      <c r="A293" s="140"/>
      <c r="B293" s="140"/>
      <c r="C293" s="140"/>
      <c r="D293" s="140"/>
      <c r="E293" s="140"/>
      <c r="F293" s="140"/>
      <c r="G293" s="140"/>
      <c r="H293" s="140"/>
      <c r="I293" s="140"/>
    </row>
  </sheetData>
  <sheetProtection sheet="1" objects="1" scenarios="1"/>
  <mergeCells count="27">
    <mergeCell ref="F152:G152"/>
    <mergeCell ref="A132:I132"/>
    <mergeCell ref="A131:I131"/>
    <mergeCell ref="F27:G27"/>
    <mergeCell ref="A29:I29"/>
    <mergeCell ref="A30:I30"/>
    <mergeCell ref="A49:I49"/>
    <mergeCell ref="A50:I50"/>
    <mergeCell ref="F47:G47"/>
    <mergeCell ref="F67:G67"/>
    <mergeCell ref="F98:G98"/>
    <mergeCell ref="A100:I100"/>
    <mergeCell ref="A101:I101"/>
    <mergeCell ref="F118:G118"/>
    <mergeCell ref="A69:I69"/>
    <mergeCell ref="A70:I70"/>
    <mergeCell ref="G2:H2"/>
    <mergeCell ref="B2:C2"/>
    <mergeCell ref="G4:H4"/>
    <mergeCell ref="A7:I7"/>
    <mergeCell ref="A8:I8"/>
    <mergeCell ref="A120:I120"/>
    <mergeCell ref="A121:I121"/>
    <mergeCell ref="F129:G129"/>
    <mergeCell ref="F78:G78"/>
    <mergeCell ref="A80:I80"/>
    <mergeCell ref="A81:I81"/>
  </mergeCells>
  <phoneticPr fontId="6" type="noConversion"/>
  <printOptions horizontalCentered="1"/>
  <pageMargins left="0.7" right="0.7" top="0.75" bottom="0.75" header="0.3" footer="0.3"/>
  <pageSetup scale="53" fitToHeight="3" orientation="portrait" r:id="rId1"/>
  <headerFooter alignWithMargins="0">
    <oddHeader>&amp;C&amp;"Arial,Bold"&amp;11SAWS - CalSAWS Project
 Cost Allocation Plan
SFY 2020-21</oddHeader>
    <oddFooter>&amp;A&amp;RPage &amp;P</oddFooter>
  </headerFooter>
  <rowBreaks count="1" manualBreakCount="1">
    <brk id="78" max="8" man="1"/>
  </rowBreaks>
  <ignoredErrors>
    <ignoredError sqref="E17 F14 F18:F19 G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790575</xdr:colOff>
                    <xdr:row>2</xdr:row>
                    <xdr:rowOff>76200</xdr:rowOff>
                  </from>
                  <to>
                    <xdr:col>5</xdr:col>
                    <xdr:colOff>247650</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E19E2-4ED9-4C90-9318-0BBB45D007FE}">
  <dimension ref="A1:CH39"/>
  <sheetViews>
    <sheetView topLeftCell="BM1" workbookViewId="0">
      <selection activeCell="CF3" sqref="CF3:CH3"/>
    </sheetView>
  </sheetViews>
  <sheetFormatPr defaultColWidth="9.140625" defaultRowHeight="12.75"/>
  <cols>
    <col min="1" max="1" width="16.28515625" style="83" customWidth="1"/>
    <col min="2" max="3" width="9.140625" style="233"/>
    <col min="4" max="5" width="13" style="83" customWidth="1"/>
    <col min="6" max="24" width="12.42578125" style="83" customWidth="1"/>
    <col min="25" max="30" width="11.85546875" style="83" customWidth="1"/>
    <col min="31" max="32" width="12.7109375" style="83" customWidth="1"/>
    <col min="33" max="86" width="11.85546875" style="83" customWidth="1"/>
    <col min="87" max="16384" width="9.140625" style="83"/>
  </cols>
  <sheetData>
    <row r="1" spans="1:86" s="213" customFormat="1" ht="36.75" customHeight="1">
      <c r="B1" s="214"/>
      <c r="C1" s="214"/>
      <c r="D1" s="296" t="s">
        <v>81</v>
      </c>
      <c r="E1" s="297"/>
      <c r="F1" s="296" t="s">
        <v>82</v>
      </c>
      <c r="G1" s="297"/>
      <c r="H1" s="297"/>
      <c r="I1" s="297"/>
      <c r="J1" s="297"/>
      <c r="K1" s="297"/>
      <c r="L1" s="297"/>
      <c r="M1" s="297"/>
      <c r="N1" s="297"/>
      <c r="O1" s="297"/>
      <c r="P1" s="297"/>
      <c r="Q1" s="297"/>
      <c r="R1" s="297"/>
      <c r="S1" s="297"/>
      <c r="T1" s="297"/>
      <c r="U1" s="297"/>
      <c r="V1" s="297"/>
      <c r="W1" s="297"/>
      <c r="X1" s="298"/>
      <c r="Y1" s="296" t="s">
        <v>205</v>
      </c>
      <c r="Z1" s="297"/>
      <c r="AA1" s="297"/>
      <c r="AB1" s="297"/>
      <c r="AC1" s="297"/>
      <c r="AD1" s="298"/>
      <c r="AE1" s="296" t="s">
        <v>98</v>
      </c>
      <c r="AF1" s="298"/>
      <c r="AG1" s="296" t="s">
        <v>72</v>
      </c>
      <c r="AH1" s="297"/>
      <c r="AI1" s="297"/>
      <c r="AJ1" s="297"/>
      <c r="AK1" s="297"/>
      <c r="AL1" s="297"/>
      <c r="AM1" s="297"/>
      <c r="AN1" s="300" t="s">
        <v>207</v>
      </c>
      <c r="AO1" s="301"/>
      <c r="AP1" s="302"/>
      <c r="AQ1" s="297" t="s">
        <v>116</v>
      </c>
      <c r="AR1" s="298"/>
      <c r="AS1" s="299" t="s">
        <v>213</v>
      </c>
      <c r="AT1" s="297"/>
      <c r="AU1" s="298"/>
      <c r="AV1" s="299" t="s">
        <v>214</v>
      </c>
      <c r="AW1" s="297"/>
      <c r="AX1" s="297"/>
      <c r="AY1" s="297"/>
      <c r="AZ1" s="298"/>
      <c r="BA1" s="299" t="s">
        <v>215</v>
      </c>
      <c r="BB1" s="297"/>
      <c r="BC1" s="297"/>
      <c r="BD1" s="297"/>
      <c r="BE1" s="298"/>
      <c r="BF1" s="299" t="s">
        <v>216</v>
      </c>
      <c r="BG1" s="297"/>
      <c r="BH1" s="297"/>
      <c r="BI1" s="297"/>
      <c r="BJ1" s="298"/>
      <c r="BK1" s="297" t="s">
        <v>100</v>
      </c>
      <c r="BL1" s="298"/>
      <c r="BM1" s="299" t="s">
        <v>217</v>
      </c>
      <c r="BN1" s="297"/>
      <c r="BO1" s="297"/>
      <c r="BP1" s="297"/>
      <c r="BQ1" s="298"/>
      <c r="BR1" s="299" t="s">
        <v>218</v>
      </c>
      <c r="BS1" s="297"/>
      <c r="BT1" s="297"/>
      <c r="BU1" s="297"/>
      <c r="BV1" s="297"/>
      <c r="BW1" s="297"/>
      <c r="BX1" s="298"/>
      <c r="BY1" s="299" t="s">
        <v>219</v>
      </c>
      <c r="BZ1" s="297"/>
      <c r="CA1" s="297"/>
      <c r="CB1" s="299" t="s">
        <v>220</v>
      </c>
      <c r="CC1" s="297"/>
      <c r="CD1" s="297"/>
      <c r="CE1" s="297"/>
      <c r="CF1" s="297"/>
      <c r="CG1" s="297"/>
      <c r="CH1" s="298"/>
    </row>
    <row r="2" spans="1:86" s="214" customFormat="1" ht="76.5">
      <c r="A2" s="215" t="s">
        <v>179</v>
      </c>
      <c r="B2" s="216" t="s">
        <v>180</v>
      </c>
      <c r="C2" s="217" t="s">
        <v>181</v>
      </c>
      <c r="D2" s="218" t="s">
        <v>74</v>
      </c>
      <c r="E2" s="219" t="s">
        <v>63</v>
      </c>
      <c r="F2" s="218" t="s">
        <v>77</v>
      </c>
      <c r="G2" s="219" t="s">
        <v>78</v>
      </c>
      <c r="H2" s="238" t="s">
        <v>189</v>
      </c>
      <c r="I2" s="238" t="s">
        <v>190</v>
      </c>
      <c r="J2" s="238" t="s">
        <v>191</v>
      </c>
      <c r="K2" s="238" t="s">
        <v>192</v>
      </c>
      <c r="L2" s="219" t="s">
        <v>193</v>
      </c>
      <c r="M2" s="240" t="s">
        <v>194</v>
      </c>
      <c r="N2" s="238" t="s">
        <v>195</v>
      </c>
      <c r="O2" s="238" t="s">
        <v>196</v>
      </c>
      <c r="P2" s="238" t="s">
        <v>197</v>
      </c>
      <c r="Q2" s="238" t="s">
        <v>198</v>
      </c>
      <c r="R2" s="238" t="s">
        <v>199</v>
      </c>
      <c r="S2" s="238" t="s">
        <v>200</v>
      </c>
      <c r="T2" s="219" t="s">
        <v>201</v>
      </c>
      <c r="U2" s="238" t="s">
        <v>202</v>
      </c>
      <c r="V2" s="219" t="s">
        <v>203</v>
      </c>
      <c r="W2" s="238" t="s">
        <v>204</v>
      </c>
      <c r="X2" s="238" t="s">
        <v>91</v>
      </c>
      <c r="Y2" s="218" t="s">
        <v>77</v>
      </c>
      <c r="Z2" s="238" t="s">
        <v>78</v>
      </c>
      <c r="AA2" s="219" t="s">
        <v>192</v>
      </c>
      <c r="AB2" s="219" t="s">
        <v>193</v>
      </c>
      <c r="AC2" s="238" t="s">
        <v>90</v>
      </c>
      <c r="AD2" s="238" t="s">
        <v>91</v>
      </c>
      <c r="AE2" s="218" t="s">
        <v>210</v>
      </c>
      <c r="AF2" s="220" t="s">
        <v>211</v>
      </c>
      <c r="AG2" s="218" t="s">
        <v>77</v>
      </c>
      <c r="AH2" s="219" t="s">
        <v>78</v>
      </c>
      <c r="AI2" s="219" t="s">
        <v>7</v>
      </c>
      <c r="AJ2" s="219" t="s">
        <v>208</v>
      </c>
      <c r="AK2" s="219" t="s">
        <v>209</v>
      </c>
      <c r="AL2" s="238" t="s">
        <v>90</v>
      </c>
      <c r="AM2" s="238" t="s">
        <v>91</v>
      </c>
      <c r="AN2" s="218" t="s">
        <v>206</v>
      </c>
      <c r="AO2" s="219" t="s">
        <v>8</v>
      </c>
      <c r="AP2" s="220" t="s">
        <v>212</v>
      </c>
      <c r="AQ2" s="244" t="s">
        <v>206</v>
      </c>
      <c r="AR2" s="220" t="s">
        <v>8</v>
      </c>
      <c r="AS2" s="221" t="s">
        <v>213</v>
      </c>
      <c r="AT2" s="216" t="s">
        <v>182</v>
      </c>
      <c r="AU2" s="222" t="s">
        <v>11</v>
      </c>
      <c r="AV2" s="221" t="s">
        <v>183</v>
      </c>
      <c r="AW2" s="216" t="s">
        <v>184</v>
      </c>
      <c r="AX2" s="216" t="s">
        <v>185</v>
      </c>
      <c r="AY2" s="216" t="s">
        <v>186</v>
      </c>
      <c r="AZ2" s="222" t="s">
        <v>188</v>
      </c>
      <c r="BA2" s="221" t="s">
        <v>183</v>
      </c>
      <c r="BB2" s="216" t="s">
        <v>184</v>
      </c>
      <c r="BC2" s="216" t="s">
        <v>185</v>
      </c>
      <c r="BD2" s="216" t="s">
        <v>186</v>
      </c>
      <c r="BE2" s="222" t="s">
        <v>188</v>
      </c>
      <c r="BF2" s="221" t="s">
        <v>183</v>
      </c>
      <c r="BG2" s="216" t="s">
        <v>184</v>
      </c>
      <c r="BH2" s="216" t="s">
        <v>185</v>
      </c>
      <c r="BI2" s="216" t="s">
        <v>186</v>
      </c>
      <c r="BJ2" s="222" t="s">
        <v>188</v>
      </c>
      <c r="BK2" s="216" t="s">
        <v>186</v>
      </c>
      <c r="BL2" s="222" t="s">
        <v>188</v>
      </c>
      <c r="BM2" s="221" t="s">
        <v>183</v>
      </c>
      <c r="BN2" s="216" t="s">
        <v>184</v>
      </c>
      <c r="BO2" s="216" t="s">
        <v>185</v>
      </c>
      <c r="BP2" s="216" t="s">
        <v>186</v>
      </c>
      <c r="BQ2" s="222" t="s">
        <v>188</v>
      </c>
      <c r="BR2" s="221" t="s">
        <v>183</v>
      </c>
      <c r="BS2" s="216" t="s">
        <v>184</v>
      </c>
      <c r="BT2" s="216" t="s">
        <v>185</v>
      </c>
      <c r="BU2" s="216" t="s">
        <v>186</v>
      </c>
      <c r="BV2" s="216" t="s">
        <v>222</v>
      </c>
      <c r="BW2" s="216" t="s">
        <v>187</v>
      </c>
      <c r="BX2" s="222" t="s">
        <v>188</v>
      </c>
      <c r="BY2" s="221" t="s">
        <v>183</v>
      </c>
      <c r="BZ2" s="216" t="s">
        <v>184</v>
      </c>
      <c r="CA2" s="216" t="s">
        <v>185</v>
      </c>
      <c r="CB2" s="221" t="s">
        <v>183</v>
      </c>
      <c r="CC2" s="216" t="s">
        <v>184</v>
      </c>
      <c r="CD2" s="216" t="s">
        <v>185</v>
      </c>
      <c r="CE2" s="216" t="s">
        <v>186</v>
      </c>
      <c r="CF2" s="216" t="s">
        <v>222</v>
      </c>
      <c r="CG2" s="216" t="s">
        <v>187</v>
      </c>
      <c r="CH2" s="222" t="s">
        <v>188</v>
      </c>
    </row>
    <row r="3" spans="1:86" ht="48.75" customHeight="1">
      <c r="A3" s="223">
        <f>Claim!B3</f>
        <v>0</v>
      </c>
      <c r="B3" s="224">
        <f>Claim!G3</f>
        <v>0</v>
      </c>
      <c r="C3" s="225">
        <f>Claim!G5</f>
        <v>0</v>
      </c>
      <c r="D3" s="226">
        <f>Claim!F15</f>
        <v>0</v>
      </c>
      <c r="E3" s="227">
        <f>Claim!F16</f>
        <v>0</v>
      </c>
      <c r="F3" s="243">
        <f>Claim!F24</f>
        <v>0</v>
      </c>
      <c r="G3" s="227">
        <f>Claim!F25</f>
        <v>0</v>
      </c>
      <c r="H3" s="239">
        <f>Claim!F27</f>
        <v>0</v>
      </c>
      <c r="I3" s="239">
        <f>Claim!F28</f>
        <v>0</v>
      </c>
      <c r="J3" s="239">
        <f>Claim!F29</f>
        <v>0</v>
      </c>
      <c r="K3" s="239">
        <f>Claim!F31</f>
        <v>0</v>
      </c>
      <c r="L3" s="239">
        <f>Claim!F32</f>
        <v>0</v>
      </c>
      <c r="M3" s="239">
        <f>Claim!F33</f>
        <v>0</v>
      </c>
      <c r="N3" s="239">
        <f>Claim!G34</f>
        <v>0</v>
      </c>
      <c r="O3" s="239">
        <f>Claim!F36</f>
        <v>0</v>
      </c>
      <c r="P3" s="239">
        <f>Claim!F37</f>
        <v>0</v>
      </c>
      <c r="Q3" s="239">
        <f>Claim!F39</f>
        <v>0</v>
      </c>
      <c r="R3" s="239">
        <f>Claim!F40</f>
        <v>0</v>
      </c>
      <c r="S3" s="239">
        <f>Claim!F42</f>
        <v>0</v>
      </c>
      <c r="T3" s="227">
        <f>Claim!F43</f>
        <v>0</v>
      </c>
      <c r="U3" s="242">
        <f>Claim!F45</f>
        <v>0</v>
      </c>
      <c r="V3" s="239">
        <f>Claim!F46</f>
        <v>0</v>
      </c>
      <c r="W3" s="239">
        <f>Claim!F48</f>
        <v>0</v>
      </c>
      <c r="X3" s="228">
        <f>Claim!F49</f>
        <v>0</v>
      </c>
      <c r="Y3" s="229">
        <f>Claim!F57</f>
        <v>0</v>
      </c>
      <c r="Z3" s="239">
        <f>Claim!F58</f>
        <v>0</v>
      </c>
      <c r="AA3" s="227">
        <f>Claim!F60</f>
        <v>0</v>
      </c>
      <c r="AB3" s="227">
        <f>Claim!F61</f>
        <v>0</v>
      </c>
      <c r="AC3" s="227">
        <f>Claim!F63</f>
        <v>0</v>
      </c>
      <c r="AD3" s="241">
        <f>Claim!F64</f>
        <v>0</v>
      </c>
      <c r="AE3" s="229">
        <f>Claim!F72</f>
        <v>0</v>
      </c>
      <c r="AF3" s="228">
        <f>Claim!F73</f>
        <v>0</v>
      </c>
      <c r="AG3" s="229">
        <f>Claim!F81</f>
        <v>0</v>
      </c>
      <c r="AH3" s="227">
        <f>Claim!F82</f>
        <v>0</v>
      </c>
      <c r="AI3" s="227">
        <f>Claim!G83</f>
        <v>0</v>
      </c>
      <c r="AJ3" s="227">
        <f>Claim!G84</f>
        <v>0</v>
      </c>
      <c r="AK3" s="227">
        <f>Claim!G85</f>
        <v>0</v>
      </c>
      <c r="AL3" s="227">
        <f>Claim!F87</f>
        <v>0</v>
      </c>
      <c r="AM3" s="228">
        <f>Claim!F88</f>
        <v>0</v>
      </c>
      <c r="AN3" s="229">
        <f>Claim!G95</f>
        <v>0</v>
      </c>
      <c r="AO3" s="227">
        <f>Claim!G96</f>
        <v>0</v>
      </c>
      <c r="AP3" s="228">
        <f>Claim!G97</f>
        <v>0</v>
      </c>
      <c r="AQ3" s="245">
        <f>Claim!G104</f>
        <v>0</v>
      </c>
      <c r="AR3" s="228">
        <f>Claim!G105</f>
        <v>0</v>
      </c>
      <c r="AS3" s="230">
        <f>Claim!G110</f>
        <v>0</v>
      </c>
      <c r="AT3" s="231">
        <f>Claim!G111</f>
        <v>0</v>
      </c>
      <c r="AU3" s="232">
        <f>Claim!G112</f>
        <v>0</v>
      </c>
      <c r="AV3" s="230">
        <f>'SFY 20-21 CAP'!E24</f>
        <v>0</v>
      </c>
      <c r="AW3" s="231">
        <f>'SFY 20-21 CAP'!F24</f>
        <v>0</v>
      </c>
      <c r="AX3" s="231">
        <f>'SFY 20-21 CAP'!G22</f>
        <v>0</v>
      </c>
      <c r="AY3" s="231">
        <f>'SFY 20-21 CAP'!H24</f>
        <v>0</v>
      </c>
      <c r="AZ3" s="232">
        <f>'SFY 20-21 CAP'!H21</f>
        <v>0</v>
      </c>
      <c r="BA3" s="248">
        <f>'SFY 20-21 CAP'!E44</f>
        <v>0</v>
      </c>
      <c r="BB3" s="249">
        <f>'SFY 20-21 CAP'!F44</f>
        <v>0</v>
      </c>
      <c r="BC3" s="249">
        <f>'SFY 20-21 CAP'!G44</f>
        <v>0</v>
      </c>
      <c r="BD3" s="249">
        <f>'SFY 20-21 CAP'!H44</f>
        <v>0</v>
      </c>
      <c r="BE3" s="232">
        <f>'SFY 20-21 CAP'!H43</f>
        <v>0</v>
      </c>
      <c r="BF3" s="248">
        <f>'SFY 20-21 CAP'!E64</f>
        <v>0</v>
      </c>
      <c r="BG3" s="249">
        <f>'SFY 20-21 CAP'!F64</f>
        <v>0</v>
      </c>
      <c r="BH3" s="249">
        <f>'SFY 20-21 CAP'!G64</f>
        <v>0</v>
      </c>
      <c r="BI3" s="249">
        <f>'SFY 20-21 CAP'!H64</f>
        <v>0</v>
      </c>
      <c r="BJ3" s="232">
        <f>'SFY 20-21 CAP'!H63</f>
        <v>0</v>
      </c>
      <c r="BK3" s="249">
        <f>'SFY 20-21 CAP'!H75</f>
        <v>0</v>
      </c>
      <c r="BL3" s="232">
        <f>'SFY 20-21 CAP'!H74</f>
        <v>0</v>
      </c>
      <c r="BM3" s="248">
        <f>'SFY 20-21 CAP'!E95</f>
        <v>0</v>
      </c>
      <c r="BN3" s="249">
        <f>'SFY 20-21 CAP'!F95</f>
        <v>0</v>
      </c>
      <c r="BO3" s="249">
        <f>'SFY 20-21 CAP'!G95</f>
        <v>0</v>
      </c>
      <c r="BP3" s="249">
        <f>'SFY 20-21 CAP'!H95</f>
        <v>0</v>
      </c>
      <c r="BQ3" s="232">
        <f>'SFY 20-21 CAP'!H94</f>
        <v>0</v>
      </c>
      <c r="BR3" s="248">
        <f>'SFY 20-21 CAP'!E115</f>
        <v>0</v>
      </c>
      <c r="BS3" s="249">
        <f>'SFY 20-21 CAP'!F115</f>
        <v>0</v>
      </c>
      <c r="BT3" s="249">
        <f>'SFY 20-21 CAP'!G115</f>
        <v>0</v>
      </c>
      <c r="BU3" s="249">
        <f>'SFY 20-21 CAP'!H115</f>
        <v>0</v>
      </c>
      <c r="BV3" s="231">
        <f>'SFY 20-21 CAP'!H106</f>
        <v>0</v>
      </c>
      <c r="BW3" s="231">
        <f>'SFY 20-21 CAP'!H109</f>
        <v>0</v>
      </c>
      <c r="BX3" s="232">
        <f>'SFY 20-21 CAP'!H114</f>
        <v>0</v>
      </c>
      <c r="BY3" s="248">
        <f>'SFY 20-21 CAP'!E126</f>
        <v>0</v>
      </c>
      <c r="BZ3" s="249">
        <f>'SFY 20-21 CAP'!F126</f>
        <v>0</v>
      </c>
      <c r="CA3" s="249">
        <f>'SFY 20-21 CAP'!G126</f>
        <v>0</v>
      </c>
      <c r="CB3" s="248">
        <f>'SFY 20-21 CAP'!E146</f>
        <v>0</v>
      </c>
      <c r="CC3" s="249">
        <f>'SFY 20-21 CAP'!F146</f>
        <v>0</v>
      </c>
      <c r="CD3" s="249">
        <f>'SFY 20-21 CAP'!G146</f>
        <v>0</v>
      </c>
      <c r="CE3" s="249">
        <f>'SFY 20-21 CAP'!H146</f>
        <v>0</v>
      </c>
      <c r="CF3" s="231">
        <f>'SFY 20-21 CAP'!H137</f>
        <v>0</v>
      </c>
      <c r="CG3" s="231">
        <f>'SFY 20-21 CAP'!H140</f>
        <v>0</v>
      </c>
      <c r="CH3" s="232">
        <f>'SFY 20-21 CAP'!H145</f>
        <v>0</v>
      </c>
    </row>
    <row r="4" spans="1:86" ht="12.75" customHeight="1">
      <c r="D4" s="234"/>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46"/>
      <c r="AF4" s="246"/>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row>
    <row r="5" spans="1:86" s="233" customFormat="1" ht="12.75" customHeight="1">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47"/>
      <c r="AF5" s="247"/>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row>
    <row r="6" spans="1:86" ht="12.75" customHeight="1">
      <c r="D6" s="234"/>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row>
    <row r="7" spans="1:86" ht="12.75" customHeight="1">
      <c r="D7" s="234"/>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row>
    <row r="8" spans="1:86" ht="12.75" customHeight="1">
      <c r="D8" s="234"/>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row>
    <row r="9" spans="1:86" ht="12.75" customHeight="1">
      <c r="D9" s="234"/>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row>
    <row r="10" spans="1:86" ht="12.75" customHeight="1">
      <c r="D10" s="234"/>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row>
    <row r="11" spans="1:86" ht="12.75" customHeight="1">
      <c r="D11" s="234"/>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row>
    <row r="12" spans="1:86" ht="12.75" customHeight="1">
      <c r="D12" s="234"/>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row>
    <row r="13" spans="1:86" ht="12.75" customHeight="1">
      <c r="D13" s="234"/>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row>
    <row r="14" spans="1:86" ht="12.75" customHeight="1">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row>
    <row r="15" spans="1:86" ht="12.75" customHeight="1">
      <c r="D15" s="234"/>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row>
    <row r="16" spans="1:86" ht="12.75" customHeight="1">
      <c r="D16" s="234"/>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row>
    <row r="17" spans="4:86" ht="12.75" customHeight="1">
      <c r="D17" s="234"/>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row>
    <row r="18" spans="4:86" ht="12.75" customHeight="1">
      <c r="D18" s="234"/>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row>
    <row r="19" spans="4:86" ht="12.75" customHeight="1">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row>
    <row r="20" spans="4:86" ht="12.75" customHeight="1">
      <c r="D20" s="234"/>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row>
    <row r="21" spans="4:86" ht="12.75" customHeight="1">
      <c r="D21" s="234"/>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row>
    <row r="22" spans="4:86" ht="12.75" customHeight="1">
      <c r="D22" s="234"/>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row>
    <row r="23" spans="4:86" ht="12.75" customHeight="1">
      <c r="D23" s="234"/>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row>
    <row r="24" spans="4:86" ht="12.75" customHeight="1">
      <c r="D24" s="23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row>
    <row r="25" spans="4:86" ht="12.75" customHeight="1">
      <c r="D25" s="234"/>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row>
    <row r="26" spans="4:86" ht="12.75" customHeight="1">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row>
    <row r="27" spans="4:86" ht="12.75" customHeight="1">
      <c r="D27" s="234"/>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row>
    <row r="28" spans="4:86" ht="12.75" customHeight="1">
      <c r="D28" s="234"/>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row>
    <row r="29" spans="4:86" ht="12.75" customHeight="1">
      <c r="D29" s="234"/>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row>
    <row r="30" spans="4:86" ht="12.75" customHeight="1">
      <c r="D30" s="234"/>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row>
    <row r="31" spans="4:86" ht="12.75" customHeight="1">
      <c r="D31" s="234"/>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row>
    <row r="32" spans="4:86" ht="12.75" customHeight="1">
      <c r="D32" s="234"/>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row>
    <row r="33" spans="4:86" ht="12.75" customHeight="1">
      <c r="D33" s="234"/>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row>
    <row r="34" spans="4:86" ht="12.75" customHeight="1">
      <c r="D34" s="234"/>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row>
    <row r="35" spans="4:86" ht="12.75" customHeight="1">
      <c r="D35" s="234"/>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row>
    <row r="36" spans="4:86" ht="12.75" customHeight="1">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row>
    <row r="37" spans="4:86" ht="12.75" customHeight="1">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row>
    <row r="38" spans="4:86" ht="12.75" customHeight="1">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row>
    <row r="39" spans="4:86" ht="12.75" customHeight="1">
      <c r="D39" s="237"/>
    </row>
  </sheetData>
  <mergeCells count="16">
    <mergeCell ref="CB1:CH1"/>
    <mergeCell ref="BK1:BL1"/>
    <mergeCell ref="BM1:BQ1"/>
    <mergeCell ref="AS1:AU1"/>
    <mergeCell ref="AN1:AP1"/>
    <mergeCell ref="AV1:AZ1"/>
    <mergeCell ref="AQ1:AR1"/>
    <mergeCell ref="BA1:BE1"/>
    <mergeCell ref="BF1:BJ1"/>
    <mergeCell ref="BR1:BX1"/>
    <mergeCell ref="BY1:CA1"/>
    <mergeCell ref="D1:E1"/>
    <mergeCell ref="F1:X1"/>
    <mergeCell ref="Y1:AD1"/>
    <mergeCell ref="AE1:AF1"/>
    <mergeCell ref="AG1:A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9"/>
  <sheetViews>
    <sheetView topLeftCell="A29" workbookViewId="0">
      <selection activeCell="A29" sqref="A29"/>
    </sheetView>
  </sheetViews>
  <sheetFormatPr defaultRowHeight="12.75"/>
  <cols>
    <col min="1" max="1" width="23.140625" style="83" customWidth="1"/>
  </cols>
  <sheetData>
    <row r="1" spans="1:1">
      <c r="A1" s="99" t="s">
        <v>62</v>
      </c>
    </row>
    <row r="2" spans="1:1">
      <c r="A2" s="100" t="s">
        <v>119</v>
      </c>
    </row>
    <row r="3" spans="1:1">
      <c r="A3" s="100" t="s">
        <v>120</v>
      </c>
    </row>
    <row r="4" spans="1:1">
      <c r="A4" s="83" t="s">
        <v>121</v>
      </c>
    </row>
    <row r="5" spans="1:1">
      <c r="A5" s="83" t="s">
        <v>122</v>
      </c>
    </row>
    <row r="6" spans="1:1">
      <c r="A6" s="83" t="s">
        <v>123</v>
      </c>
    </row>
    <row r="7" spans="1:1">
      <c r="A7" s="83" t="s">
        <v>124</v>
      </c>
    </row>
    <row r="8" spans="1:1">
      <c r="A8" s="100" t="s">
        <v>125</v>
      </c>
    </row>
    <row r="9" spans="1:1">
      <c r="A9" s="83" t="s">
        <v>126</v>
      </c>
    </row>
    <row r="10" spans="1:1">
      <c r="A10" s="83" t="s">
        <v>127</v>
      </c>
    </row>
    <row r="11" spans="1:1">
      <c r="A11" s="100" t="s">
        <v>128</v>
      </c>
    </row>
    <row r="12" spans="1:1">
      <c r="A12" s="83" t="s">
        <v>129</v>
      </c>
    </row>
    <row r="13" spans="1:1">
      <c r="A13" s="83" t="s">
        <v>130</v>
      </c>
    </row>
    <row r="14" spans="1:1">
      <c r="A14" s="83" t="s">
        <v>131</v>
      </c>
    </row>
    <row r="15" spans="1:1">
      <c r="A15" s="83" t="s">
        <v>132</v>
      </c>
    </row>
    <row r="16" spans="1:1">
      <c r="A16" s="83" t="s">
        <v>133</v>
      </c>
    </row>
    <row r="17" spans="1:1">
      <c r="A17" s="83" t="s">
        <v>134</v>
      </c>
    </row>
    <row r="18" spans="1:1">
      <c r="A18" s="83" t="s">
        <v>135</v>
      </c>
    </row>
    <row r="19" spans="1:1">
      <c r="A19" s="83" t="s">
        <v>136</v>
      </c>
    </row>
    <row r="20" spans="1:1">
      <c r="A20" s="83" t="s">
        <v>137</v>
      </c>
    </row>
    <row r="21" spans="1:1">
      <c r="A21" s="83" t="s">
        <v>138</v>
      </c>
    </row>
    <row r="22" spans="1:1">
      <c r="A22" s="83" t="s">
        <v>139</v>
      </c>
    </row>
    <row r="23" spans="1:1">
      <c r="A23" s="83" t="s">
        <v>140</v>
      </c>
    </row>
    <row r="24" spans="1:1">
      <c r="A24" s="83" t="s">
        <v>141</v>
      </c>
    </row>
    <row r="25" spans="1:1">
      <c r="A25" s="83" t="s">
        <v>142</v>
      </c>
    </row>
    <row r="26" spans="1:1">
      <c r="A26" s="83" t="s">
        <v>143</v>
      </c>
    </row>
    <row r="27" spans="1:1">
      <c r="A27" s="83" t="s">
        <v>144</v>
      </c>
    </row>
    <row r="28" spans="1:1">
      <c r="A28" s="83" t="s">
        <v>145</v>
      </c>
    </row>
    <row r="29" spans="1:1">
      <c r="A29" s="100" t="s">
        <v>146</v>
      </c>
    </row>
    <row r="30" spans="1:1">
      <c r="A30" s="83" t="s">
        <v>147</v>
      </c>
    </row>
    <row r="31" spans="1:1">
      <c r="A31" s="100" t="s">
        <v>148</v>
      </c>
    </row>
    <row r="32" spans="1:1">
      <c r="A32" s="100" t="s">
        <v>149</v>
      </c>
    </row>
    <row r="33" spans="1:1">
      <c r="A33" s="83" t="s">
        <v>150</v>
      </c>
    </row>
    <row r="34" spans="1:1">
      <c r="A34" s="83" t="s">
        <v>151</v>
      </c>
    </row>
    <row r="35" spans="1:1">
      <c r="A35" s="83" t="s">
        <v>152</v>
      </c>
    </row>
    <row r="36" spans="1:1">
      <c r="A36" s="83" t="s">
        <v>153</v>
      </c>
    </row>
    <row r="37" spans="1:1">
      <c r="A37" s="83" t="s">
        <v>154</v>
      </c>
    </row>
    <row r="38" spans="1:1">
      <c r="A38" s="83" t="s">
        <v>155</v>
      </c>
    </row>
    <row r="39" spans="1:1">
      <c r="A39" s="100" t="s">
        <v>156</v>
      </c>
    </row>
    <row r="40" spans="1:1">
      <c r="A40" s="100" t="s">
        <v>157</v>
      </c>
    </row>
    <row r="41" spans="1:1">
      <c r="A41" s="83" t="s">
        <v>158</v>
      </c>
    </row>
    <row r="42" spans="1:1">
      <c r="A42" s="100" t="s">
        <v>159</v>
      </c>
    </row>
    <row r="43" spans="1:1">
      <c r="A43" s="100" t="s">
        <v>160</v>
      </c>
    </row>
    <row r="44" spans="1:1">
      <c r="A44" s="100" t="s">
        <v>161</v>
      </c>
    </row>
    <row r="45" spans="1:1">
      <c r="A45" s="100" t="s">
        <v>162</v>
      </c>
    </row>
    <row r="46" spans="1:1">
      <c r="A46" s="100" t="s">
        <v>163</v>
      </c>
    </row>
    <row r="47" spans="1:1">
      <c r="A47" s="83" t="s">
        <v>164</v>
      </c>
    </row>
    <row r="48" spans="1:1">
      <c r="A48" s="83" t="s">
        <v>165</v>
      </c>
    </row>
    <row r="49" spans="1:1">
      <c r="A49" s="83" t="s">
        <v>166</v>
      </c>
    </row>
    <row r="50" spans="1:1">
      <c r="A50" s="100" t="s">
        <v>167</v>
      </c>
    </row>
    <row r="51" spans="1:1">
      <c r="A51" s="100" t="s">
        <v>168</v>
      </c>
    </row>
    <row r="52" spans="1:1">
      <c r="A52" s="83" t="s">
        <v>169</v>
      </c>
    </row>
    <row r="53" spans="1:1">
      <c r="A53" s="83" t="s">
        <v>170</v>
      </c>
    </row>
    <row r="54" spans="1:1">
      <c r="A54" s="100" t="s">
        <v>171</v>
      </c>
    </row>
    <row r="55" spans="1:1">
      <c r="A55" s="83" t="s">
        <v>172</v>
      </c>
    </row>
    <row r="56" spans="1:1">
      <c r="A56" s="83" t="s">
        <v>173</v>
      </c>
    </row>
    <row r="57" spans="1:1">
      <c r="A57" s="100" t="s">
        <v>174</v>
      </c>
    </row>
    <row r="58" spans="1:1">
      <c r="A58" s="100" t="s">
        <v>175</v>
      </c>
    </row>
    <row r="59" spans="1:1">
      <c r="A59" s="83"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8" ma:contentTypeDescription="Create a new document." ma:contentTypeScope="" ma:versionID="7a7182b3045632e3498f15ef55cb706b">
  <xsd:schema xmlns:xsd="http://www.w3.org/2001/XMLSchema" xmlns:xs="http://www.w3.org/2001/XMLSchema" xmlns:p="http://schemas.microsoft.com/office/2006/metadata/properties" xmlns:ns3="93f49c8b-ae3c-47f7-9493-43c1622cf57d" targetNamespace="http://schemas.microsoft.com/office/2006/metadata/properties" ma:root="true" ma:fieldsID="48e7fe4995c13f7b7a46ee94af2c924e"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49DF7-1785-4BBF-B470-031A372AF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A2681F-5E2F-47DD-B2F6-B5C9C7A68030}">
  <ds:schemaRefs>
    <ds:schemaRef ds:uri="http://schemas.microsoft.com/office/2006/documentManagement/types"/>
    <ds:schemaRef ds:uri="http://schemas.microsoft.com/office/infopath/2007/PartnerControls"/>
    <ds:schemaRef ds:uri="93f49c8b-ae3c-47f7-9493-43c1622cf57d"/>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1C49EF2-A62F-444F-A8E9-7769F51BA8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Claim</vt:lpstr>
      <vt:lpstr>SFY 20-21 CAP</vt:lpstr>
      <vt:lpstr>Internal Data</vt:lpstr>
      <vt:lpstr>County List</vt:lpstr>
      <vt:lpstr>Claim!Print_Area</vt:lpstr>
      <vt:lpstr>'SFY 20-21 CAP'!Print_Area</vt:lpstr>
      <vt:lpstr>'SFY 20-21 CAP'!Print_Titles</vt:lpstr>
    </vt:vector>
  </TitlesOfParts>
  <Company>HHSDC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Ott</dc:creator>
  <cp:lastModifiedBy>Tina Weinmeister</cp:lastModifiedBy>
  <cp:lastPrinted>2020-06-30T21:48:50Z</cp:lastPrinted>
  <dcterms:created xsi:type="dcterms:W3CDTF">2005-05-10T18:20:30Z</dcterms:created>
  <dcterms:modified xsi:type="dcterms:W3CDTF">2020-07-30T17:41:27Z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