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FD Contracts\LRS Contracts\LRS Amendment Two\02- Submitted\"/>
    </mc:Choice>
  </mc:AlternateContent>
  <bookViews>
    <workbookView xWindow="240" yWindow="90" windowWidth="16260" windowHeight="7080"/>
  </bookViews>
  <sheets>
    <sheet name="Sheet1" sheetId="1" r:id="rId1"/>
    <sheet name="Sheet2" sheetId="2" r:id="rId2"/>
    <sheet name="Sheet3" sheetId="3" r:id="rId3"/>
  </sheets>
  <definedNames>
    <definedName name="_ftn1" localSheetId="0">Sheet1!$A$201</definedName>
    <definedName name="_ftnref1" localSheetId="0">Sheet1!#REF!</definedName>
  </definedNames>
  <calcPr calcId="171027"/>
</workbook>
</file>

<file path=xl/calcChain.xml><?xml version="1.0" encoding="utf-8"?>
<calcChain xmlns="http://schemas.openxmlformats.org/spreadsheetml/2006/main">
  <c r="C228" i="1" l="1"/>
  <c r="C209" i="1"/>
  <c r="C208" i="1"/>
  <c r="C236" i="1" s="1"/>
  <c r="C211" i="1" l="1"/>
  <c r="C237" i="1"/>
  <c r="C227" i="1" l="1"/>
  <c r="C226" i="1"/>
  <c r="C231" i="1" s="1"/>
  <c r="C235" i="1" s="1"/>
  <c r="C239" i="1" s="1"/>
  <c r="D38" i="1" l="1"/>
  <c r="E38" i="1" s="1"/>
  <c r="D39" i="1"/>
  <c r="E39" i="1" s="1"/>
  <c r="D40" i="1"/>
  <c r="E40" i="1" s="1"/>
  <c r="D41" i="1"/>
  <c r="E41" i="1" s="1"/>
  <c r="D42" i="1"/>
  <c r="E42" i="1" s="1"/>
  <c r="D43" i="1"/>
  <c r="E43" i="1" s="1"/>
  <c r="D44" i="1"/>
  <c r="E44" i="1" s="1"/>
  <c r="D45" i="1"/>
  <c r="E45" i="1" s="1"/>
  <c r="D46" i="1"/>
  <c r="E46" i="1" s="1"/>
  <c r="D47" i="1"/>
  <c r="E47" i="1" s="1"/>
  <c r="D48" i="1"/>
  <c r="E48" i="1" s="1"/>
  <c r="D49" i="1"/>
  <c r="E49" i="1" s="1"/>
  <c r="D50" i="1"/>
  <c r="E50" i="1" s="1"/>
  <c r="D51" i="1"/>
  <c r="E51" i="1" s="1"/>
  <c r="D163" i="1"/>
  <c r="E163" i="1" s="1"/>
  <c r="C83" i="1"/>
  <c r="C54" i="1"/>
  <c r="C23" i="1"/>
  <c r="D21" i="1"/>
  <c r="E21" i="1" s="1"/>
  <c r="D20" i="1"/>
  <c r="E20" i="1" s="1"/>
  <c r="D19" i="1"/>
  <c r="E19" i="1" s="1"/>
  <c r="D18" i="1"/>
  <c r="E18" i="1" s="1"/>
  <c r="D17" i="1"/>
  <c r="E17" i="1" s="1"/>
  <c r="D16" i="1"/>
  <c r="E16" i="1" s="1"/>
  <c r="D15" i="1"/>
  <c r="E15" i="1" s="1"/>
  <c r="D14" i="1"/>
  <c r="E14" i="1" s="1"/>
  <c r="D13" i="1"/>
  <c r="E13" i="1" s="1"/>
  <c r="D12" i="1"/>
  <c r="E12" i="1" s="1"/>
  <c r="D11" i="1"/>
  <c r="E11" i="1" s="1"/>
  <c r="D10" i="1"/>
  <c r="E10" i="1" s="1"/>
  <c r="D9" i="1"/>
  <c r="E9" i="1" s="1"/>
  <c r="D117" i="1"/>
  <c r="D80" i="1"/>
  <c r="E80" i="1" s="1"/>
  <c r="D79" i="1"/>
  <c r="E79" i="1" s="1"/>
  <c r="D78" i="1"/>
  <c r="E78" i="1" s="1"/>
  <c r="D77" i="1"/>
  <c r="E77" i="1" s="1"/>
  <c r="D76" i="1"/>
  <c r="E76" i="1" s="1"/>
  <c r="D75" i="1"/>
  <c r="E75" i="1" s="1"/>
  <c r="D74" i="1"/>
  <c r="E74" i="1" s="1"/>
  <c r="D73" i="1"/>
  <c r="E73" i="1" s="1"/>
  <c r="D72" i="1"/>
  <c r="E72" i="1" s="1"/>
  <c r="D71" i="1"/>
  <c r="E71" i="1" s="1"/>
  <c r="D70" i="1"/>
  <c r="E70" i="1" s="1"/>
  <c r="D69" i="1"/>
  <c r="E69" i="1" s="1"/>
  <c r="D68" i="1"/>
  <c r="E68" i="1" s="1"/>
  <c r="D67" i="1"/>
  <c r="E67" i="1" s="1"/>
  <c r="C190" i="1" l="1"/>
  <c r="D183" i="1"/>
  <c r="E183" i="1" s="1"/>
  <c r="D184" i="1"/>
  <c r="E184" i="1" s="1"/>
  <c r="D185" i="1"/>
  <c r="E185" i="1" s="1"/>
  <c r="D186" i="1"/>
  <c r="E186" i="1" s="1"/>
  <c r="D91" i="1"/>
  <c r="E91" i="1" s="1"/>
  <c r="D92" i="1"/>
  <c r="E92" i="1" s="1"/>
  <c r="D187" i="1" l="1"/>
  <c r="E187" i="1" s="1"/>
  <c r="D179" i="1"/>
  <c r="E179" i="1" s="1"/>
  <c r="D178" i="1"/>
  <c r="E178" i="1" s="1"/>
  <c r="D177" i="1"/>
  <c r="E177" i="1" s="1"/>
  <c r="D176" i="1"/>
  <c r="E176" i="1" s="1"/>
  <c r="D172" i="1"/>
  <c r="E172" i="1" s="1"/>
  <c r="D171" i="1"/>
  <c r="E171" i="1" s="1"/>
  <c r="D170" i="1"/>
  <c r="E170" i="1" s="1"/>
  <c r="D169" i="1"/>
  <c r="E169" i="1" s="1"/>
  <c r="D168" i="1"/>
  <c r="E168" i="1" s="1"/>
  <c r="D167" i="1"/>
  <c r="E167" i="1" s="1"/>
  <c r="D166" i="1"/>
  <c r="E166" i="1" s="1"/>
  <c r="D162" i="1"/>
  <c r="E162" i="1" s="1"/>
  <c r="D161" i="1"/>
  <c r="E161" i="1" s="1"/>
  <c r="D160" i="1"/>
  <c r="E160" i="1" s="1"/>
  <c r="D157" i="1"/>
  <c r="E157" i="1" s="1"/>
  <c r="D156" i="1"/>
  <c r="E156" i="1" s="1"/>
  <c r="D155" i="1"/>
  <c r="E155" i="1" s="1"/>
  <c r="D154" i="1"/>
  <c r="E154" i="1" s="1"/>
  <c r="D153" i="1"/>
  <c r="E153" i="1" s="1"/>
  <c r="D150" i="1"/>
  <c r="E150" i="1" s="1"/>
  <c r="D149" i="1"/>
  <c r="E149" i="1" s="1"/>
  <c r="D148" i="1"/>
  <c r="E148" i="1" s="1"/>
  <c r="D145" i="1"/>
  <c r="E145" i="1" s="1"/>
  <c r="D144" i="1"/>
  <c r="E144" i="1" s="1"/>
  <c r="D142" i="1"/>
  <c r="E142" i="1" s="1"/>
  <c r="D141" i="1"/>
  <c r="E141" i="1" s="1"/>
  <c r="D140" i="1"/>
  <c r="E140" i="1" s="1"/>
  <c r="D139" i="1"/>
  <c r="E139" i="1" s="1"/>
  <c r="D138" i="1"/>
  <c r="E138" i="1" s="1"/>
  <c r="D137" i="1"/>
  <c r="E137" i="1" s="1"/>
  <c r="D136" i="1"/>
  <c r="E136" i="1" s="1"/>
  <c r="D135" i="1"/>
  <c r="E135" i="1" s="1"/>
  <c r="D134" i="1"/>
  <c r="E134" i="1" s="1"/>
  <c r="D133" i="1"/>
  <c r="E133" i="1" s="1"/>
  <c r="D132" i="1"/>
  <c r="E132" i="1" s="1"/>
  <c r="D129" i="1" l="1"/>
  <c r="E129" i="1" s="1"/>
  <c r="D128" i="1"/>
  <c r="E128" i="1" s="1"/>
  <c r="D127" i="1"/>
  <c r="E127" i="1" s="1"/>
  <c r="D126" i="1"/>
  <c r="E126" i="1" s="1"/>
  <c r="D125" i="1"/>
  <c r="E125" i="1" s="1"/>
  <c r="D124" i="1"/>
  <c r="E124" i="1" s="1"/>
  <c r="D123" i="1"/>
  <c r="E123" i="1" s="1"/>
  <c r="D122" i="1"/>
  <c r="E122" i="1" s="1"/>
  <c r="D121" i="1"/>
  <c r="E121" i="1" s="1"/>
  <c r="D120" i="1"/>
  <c r="E120" i="1" s="1"/>
  <c r="E117" i="1"/>
  <c r="D116" i="1"/>
  <c r="E116" i="1" s="1"/>
  <c r="D115" i="1"/>
  <c r="E115" i="1" s="1"/>
  <c r="D114" i="1"/>
  <c r="E114" i="1" s="1"/>
  <c r="D113" i="1"/>
  <c r="E113" i="1" s="1"/>
  <c r="D112" i="1"/>
  <c r="E112" i="1" s="1"/>
  <c r="D8" i="1"/>
  <c r="E8" i="1" s="1"/>
</calcChain>
</file>

<file path=xl/sharedStrings.xml><?xml version="1.0" encoding="utf-8"?>
<sst xmlns="http://schemas.openxmlformats.org/spreadsheetml/2006/main" count="266" uniqueCount="153">
  <si>
    <t>Schedule A – Deliverable Prices</t>
  </si>
  <si>
    <t>Tasks and Associated Deliverables</t>
  </si>
  <si>
    <t>Maximum Net Balance Due</t>
  </si>
  <si>
    <t>I. Phase 1 (Design/Development/Implementation Phase)</t>
  </si>
  <si>
    <t>Deliverables  1 –Project Administration</t>
  </si>
  <si>
    <t>1.1.1A Updated Quality Assurance Project Management Plan (QA PMP)</t>
  </si>
  <si>
    <t>1.1.1B Updated Project Work Plan</t>
  </si>
  <si>
    <t>1.1.2 Ongoing Assessments of LRS Contractor’s Project Control Document (PCD)</t>
  </si>
  <si>
    <t>1.1.3 Ongoing Assessments of LEADER Agreement Contractor’s Updated Turnover/Transition Plan</t>
  </si>
  <si>
    <t>1.1.4 Ongoing Assessments of GEARS Agreement Contractor’s Updated Turnover/Transition (Exit) Plan</t>
  </si>
  <si>
    <t>1.1.5 Assessment of GEARS Agreement Contractor’s Final Turnover/Transition (Exit) Plan</t>
  </si>
  <si>
    <t>1.1.6.Ongoing Assessments of LRS Contractor’s Deliverable Expectation Documents (DEDs)</t>
  </si>
  <si>
    <t>1.2.1 QA Management Services Plan</t>
  </si>
  <si>
    <t>1.2.2  Assessment of LRS Contractor’s M&amp;O Services Plan</t>
  </si>
  <si>
    <t>1.2.3  Assessment of LRS Contractor’s M&amp;E Services Plan</t>
  </si>
  <si>
    <t>1.2.4  Assessment of LRS Contractor’s Conversion and Archiving Plans</t>
  </si>
  <si>
    <t>1.4  Ongoing Assessment of the COUNTY’s LRS Project’s Organizational Change Management (OCM) Development and Implementation Plan</t>
  </si>
  <si>
    <t>1.5  CONTRACTOR Independent Testing Plan</t>
  </si>
  <si>
    <t>Deliverables  2 –Assessment of LRS Contractor’s Development Methodology and Technical Practices</t>
  </si>
  <si>
    <t>2.1   Assessment of LRS Contractor’s Integrated Development Environment Configuration Control Document</t>
  </si>
  <si>
    <t>2.2   Assessment of LRS Contractor’s System Development Lifecycle Orientation and Materials</t>
  </si>
  <si>
    <t>Deliverables 3 – Assessment of LRS Contractor’s Requirements Verification and Analysis</t>
  </si>
  <si>
    <t>3.1     Assessment of LRS Contractor’s Requirements Verification Schedule</t>
  </si>
  <si>
    <t>3.2.1  Assessment of LRS Contractor’s System Requirements Document (SRD)</t>
  </si>
  <si>
    <t>3.2.2  Assessment of LRS Contractor’s Requirements Traceability Matrix and Report</t>
  </si>
  <si>
    <t xml:space="preserve">Deliverables  4 – Assessment of LRS Contractor’s General Design </t>
  </si>
  <si>
    <t>4.1  Assessment of LRS Contractor’s General Design Document</t>
  </si>
  <si>
    <t>Deliverables  5 –Assessment of LRS Contractor’s Technical Infrastructure Planning and Design</t>
  </si>
  <si>
    <t>5.1  Assessment of LRS Contractor’s Technical Infrastructure Design Document</t>
  </si>
  <si>
    <t>5.2  Assessment of LRS Contractor’s Facility Management Plan</t>
  </si>
  <si>
    <t>5.3  Assessment of LRS Contractor’s Information Systems Security Plan</t>
  </si>
  <si>
    <t>5.4  Assessment of LRS Contractor’s Network Design Plan</t>
  </si>
  <si>
    <t>6.1  Assessment of LRS Contractor’s Functional Design Document (FDD)</t>
  </si>
  <si>
    <t>6.2  Assessment of LRS Contractor’s Functional Design Presentation Report</t>
  </si>
  <si>
    <t>Deliverables  7 – Assessment of LRS Contractor’s Technical Infrastructure Deployment</t>
  </si>
  <si>
    <t>7.1A  Assessment of LRS Contractor’s Technical Infrastructure Asset Configuration Report for the Development and Test Environments</t>
  </si>
  <si>
    <t>7.1B  Assessment of LRS Contractor’s Technical Infrastructure Asset Configuration Report for the Staging/Performance and Production Environments</t>
  </si>
  <si>
    <t>7.2A  Assessment of LRS Contractor’s Technical Infrastructure System Administration Procedures for the Development and Test Environments</t>
  </si>
  <si>
    <t>7.2B  Assessment of LRS Contractor’s Technical Infrastructure System Administration Procedures for the Staging/Performance and Production Environments</t>
  </si>
  <si>
    <t>7.3A  Assessment of LRS Contractor’s Technical Infrastructure Review and Acceptance Document for the Development and Test Environments</t>
  </si>
  <si>
    <t xml:space="preserve">7.3B  Assessment of LRS Contractor’s Technical Infrastructure Review and Acceptance Document for the Staging/Performance and Production Environments </t>
  </si>
  <si>
    <t>Deliverables  8 – Assessment of LRS Contractor’s Baseline Application Software and Conversion and Archiving Tools Including Reviews for Compliance to IEEE 730 and other Applicable IEEE Standards</t>
  </si>
  <si>
    <t>8.1  Assessment of LRS Contractor’s Baseline Application Software Development Plan (SDP)</t>
  </si>
  <si>
    <t>8.2  Assessment of LRS Contractor’s Baseline Application Software Development Review Report</t>
  </si>
  <si>
    <t>8.3  Assessment of LRS Contractor’s LRS Application Software SDLC Standards</t>
  </si>
  <si>
    <t>8.4  Assessment of LRS Contractor’s Baseline Application Software Components/Modules and Conversion and Archiving Software Programs/Tools</t>
  </si>
  <si>
    <t>8.5.1  Assessment of LRS Contractor’s Unit Test Template</t>
  </si>
  <si>
    <t>8.5.2  Assessment of LRS Contractor’s Unit Test Procedures and Results Report</t>
  </si>
  <si>
    <t>8.6     Assessment of LRS Contractor’s Unit Test and Validation Results Report</t>
  </si>
  <si>
    <t>8.7.1  Assessment of LRS Contractor’s Interface Control Documents (ICD)</t>
  </si>
  <si>
    <t>8.7.2  Assessment of LRS Contractor’s Interface Test Procedures and Results Report</t>
  </si>
  <si>
    <t>8.7.3  Assessment of LRS Contractor’s Interface Documentation</t>
  </si>
  <si>
    <t>Deliverables  9 – Assessment of LRS Contractor’s Testing Tools Including Reviews for Compliance to IEEE 730 and Other Applicable IEEE Standards</t>
  </si>
  <si>
    <t>9.1  Assessment of LRS Contractor’s Master Test Plan</t>
  </si>
  <si>
    <t>9.2.1 Assessment of LRS Contractor’s Integration Test Plan</t>
  </si>
  <si>
    <t>9.2.2  Assessment of LRS Contractor’s Integration Test Procedures</t>
  </si>
  <si>
    <t>9.2.3  Assessment of LRS Contractor’s Integration Test Results Report</t>
  </si>
  <si>
    <t>9.2.4  Assessment of LRS Contractor’s Integration Test Summary Report</t>
  </si>
  <si>
    <t>9.2.5  Assessment of LRS Contractor’s System Test Plan</t>
  </si>
  <si>
    <t>9.2.6  Assessment of LRS Contractor’s System Test Procedures</t>
  </si>
  <si>
    <t>9.2.7  Assessment of LRS Contractor’s System Test Results Report</t>
  </si>
  <si>
    <t>9.2.8  Assessment of LRS Contractor’s System Test Summary Report</t>
  </si>
  <si>
    <t>9.3.1  Assessment of LRS Contractor’s Recommended User Acceptance Test Plan</t>
  </si>
  <si>
    <t>9.3.2  Assessment of LRS Contractor’s User Acceptance Test Procedures/Scenarios Inventory Report</t>
  </si>
  <si>
    <r>
      <t>9.3.3  Ongoing Assessments of LRS Contractor’s User Acceptance Test Weekly Status Reports</t>
    </r>
    <r>
      <rPr>
        <b/>
        <sz val="10"/>
        <color theme="1"/>
        <rFont val="Arial"/>
        <family val="2"/>
      </rPr>
      <t>*</t>
    </r>
  </si>
  <si>
    <t>9.3.4  Assessment of LRS Contractor’s User Acceptance Test Certification of Successful Completion</t>
  </si>
  <si>
    <t>9.3.5  Assessment of LRS Contractor’s Regression Test Scripts</t>
  </si>
  <si>
    <t>Deliverables 10 – Assessment of LRS Contractor’s Implementation Planning</t>
  </si>
  <si>
    <t>10.1  Assessment of LRS Contractor’s Implementation Master Plan</t>
  </si>
  <si>
    <t>10.2  Assessment of LRS Contractor’s Updated Conversion and Archiving Plans</t>
  </si>
  <si>
    <t>10.3  Assessment of LRS Contractor’s LRS Training Plans</t>
  </si>
  <si>
    <t>Deliverables 11 – Assessment of LRS Contractor’s Implementation Preparation</t>
  </si>
  <si>
    <t>11.1  Assessment of LRS Contractor’s Documentation</t>
  </si>
  <si>
    <t>11.2  Assessment of LRS Contractor’s LRS Helpdesk Procedures</t>
  </si>
  <si>
    <t>11.3  Assessment of LRS Contractor’s LRS Training Materials</t>
  </si>
  <si>
    <t>11.4  Assessment of LRS Contractor’s LRS Training Records Database</t>
  </si>
  <si>
    <t>11.5  Assessment of LRS Contractor’s Certification of Operational Readiness</t>
  </si>
  <si>
    <t>Deliverables 12 – Assessment of LRS Contractor’s Pilot</t>
  </si>
  <si>
    <t>12.1  Assessment of LRS Contractor’s Pilot Plan</t>
  </si>
  <si>
    <t>12.2.1  Assessment of LRS Contractor’s Pilot Evaluation Report</t>
  </si>
  <si>
    <t>12.2.2  Assessment of LRS Contractor’s Pilot Post-Evaluation Report</t>
  </si>
  <si>
    <t>12.3  Assessment of LRS Contractor’s Certification of Countywide Implementation Readiness Report and Plans Update</t>
  </si>
  <si>
    <t>Deliverables 13 – Assessment of LRS Contractor’s Countywide Implementation</t>
  </si>
  <si>
    <t>13.1.1  Assessment of LRS Contractor’s Conversion and Archiving Results Report</t>
  </si>
  <si>
    <t>13.1.2  Assessment of LRS Contractor’s Conversion and Archiving Final Report</t>
  </si>
  <si>
    <t>13.2     Assessment of LRS Contractor’s LRS Training Report</t>
  </si>
  <si>
    <t>13.3     Assessment of LRS Contractor’s Certification of Local Office Site Readiness</t>
  </si>
  <si>
    <t>13.4     Assessment of LRS Contractor’s Local Office Site Implementation Interim Reports</t>
  </si>
  <si>
    <t>13.5.1  Assessment of LRS Contractor’s Countywide Implementation Report</t>
  </si>
  <si>
    <t>13.5.2  Assessment of LRS Contractor’s Certification of Countywide Implementation</t>
  </si>
  <si>
    <t>II. Phase 2 (Performance Verification Phase)</t>
  </si>
  <si>
    <t>Deliverables  14 – Phase 2 (Performance Verification)</t>
  </si>
  <si>
    <t>14.1    Assessment of LRS Contractor’s Specialized Training Reports</t>
  </si>
  <si>
    <t>14.2    Assessment of LRS Contractor’s LRS Transition Plan</t>
  </si>
  <si>
    <t>14.3.1  Assessment of LRS Contractor’s Performance Verification Report</t>
  </si>
  <si>
    <t>14.3.2  Assessment of LRS Contractor’s Certification of Performance Verification</t>
  </si>
  <si>
    <t>III. Phase 3 (Operational Phase)</t>
  </si>
  <si>
    <t>Deliverables  15 – Phase 3 (Operational Phase)</t>
  </si>
  <si>
    <t>15.1    Assessment of LRS Contractor’s Ongoing Specialized Training Reports</t>
  </si>
  <si>
    <t>15.2.1 Assessment of LRS Contractor’s Final Acceptance Report</t>
  </si>
  <si>
    <t>15.2.2 Assessment of LRS Contractor’s Final Acceptance Certification</t>
  </si>
  <si>
    <t>15.3    Assessment of LRS Contractor’s Certification of Completion of Outgoing Transition Support</t>
  </si>
  <si>
    <t xml:space="preserve"> </t>
  </si>
  <si>
    <t>15.4    Post Implementation Evaluation Report (PIER)</t>
  </si>
  <si>
    <t>No Bid</t>
  </si>
  <si>
    <t>N/A</t>
  </si>
  <si>
    <t xml:space="preserve">1.3   QA Project Administration </t>
  </si>
  <si>
    <t>Total</t>
  </si>
  <si>
    <t>Phase 1 - Contract Year 1</t>
  </si>
  <si>
    <t>Maximum Price Contract Year 1</t>
  </si>
  <si>
    <t>Phase 1 - Contract Year 2</t>
  </si>
  <si>
    <t>Maximum Price Contract Year 2</t>
  </si>
  <si>
    <t>Maximum Price Contract Year 3</t>
  </si>
  <si>
    <t>Phase 1 - Contract Year 3</t>
  </si>
  <si>
    <t>Total Year 1</t>
  </si>
  <si>
    <t>Total Year 2</t>
  </si>
  <si>
    <t>Total Year 3</t>
  </si>
  <si>
    <t>Schedule B-EXT</t>
  </si>
  <si>
    <t>QA Management Services Prices During Any QA Extended Term</t>
  </si>
  <si>
    <t xml:space="preserve">QA Management Services  </t>
  </si>
  <si>
    <t>Fixed Monthly Rate Price</t>
  </si>
  <si>
    <t>Maximum Annual Price</t>
  </si>
  <si>
    <t>Withhold Amount (15%)</t>
  </si>
  <si>
    <t>Deliverables 6 – Assessment of LRS Contractor’s Functional Design</t>
  </si>
  <si>
    <t>Max Sum All Deliverables - QA Initial Term</t>
  </si>
  <si>
    <t>Total QA Extended and Further Extended Term</t>
  </si>
  <si>
    <t>Service Type</t>
  </si>
  <si>
    <t>Hourly Rate</t>
  </si>
  <si>
    <t xml:space="preserve">Professional Services  </t>
  </si>
  <si>
    <t xml:space="preserve">Augmentation Staff - Senior Business Analyst / Tester </t>
  </si>
  <si>
    <t>[1] The hourly rate billed to the CalSAWS Consortium by First Data for First Data Senior Business Analyst /Tester augmentation staff provides for Senior Business Analyst / Tester travel in a personal vehicle to CalWIN Committee meetings within a 100 mile radius of the CalWIN Project Site, located at 620 Roseville Parkway, Roseville, Ca 95747. Senior Business Analyst / Tester is not required to travel, however, any additional travel requested by the CalSAWS Consortium will be reimbursed to First Data</t>
  </si>
  <si>
    <t>Professional Services</t>
  </si>
  <si>
    <t>Contract Year 4: March 1, 2018 – February 28, 2019</t>
  </si>
  <si>
    <t>Contract Year 5: March 1, 2019 – February 28, 2020</t>
  </si>
  <si>
    <t>Contract Year 6: March 1, 2020 – February 28, 2021</t>
  </si>
  <si>
    <t>FURTHER EXT: March 1, 2021 – September 30, 2021</t>
  </si>
  <si>
    <t>Contract Year 5: December 1, 2019 – February 28, 2020</t>
  </si>
  <si>
    <t>Maximum Price</t>
  </si>
  <si>
    <t>QA Extended Term: March 1, 2018 - February 28, 2021</t>
  </si>
  <si>
    <t>Total QA Extended Term (years 4-6): March 1, 2018 - February 28, 2021</t>
  </si>
  <si>
    <t xml:space="preserve">Total QA Initial Term </t>
  </si>
  <si>
    <t>Total QA Further Extended Term: March 1, 2021 - September 30, 2021</t>
  </si>
  <si>
    <t>TOTAL CONTRACT</t>
  </si>
  <si>
    <r>
      <t xml:space="preserve"> $116.00</t>
    </r>
    <r>
      <rPr>
        <vertAlign val="superscript"/>
        <sz val="10"/>
        <color theme="1"/>
        <rFont val="Arial"/>
        <family val="2"/>
      </rPr>
      <t>[1]</t>
    </r>
  </si>
  <si>
    <t>Contract Total- Initial, Extended and Further Extended Terms</t>
  </si>
  <si>
    <t>QA Professional Services and Augmentation Staff Prices During Any QA Extended and Further Extended Term</t>
  </si>
  <si>
    <t xml:space="preserve">Augmentation Staff Services  </t>
  </si>
  <si>
    <t>Subtotal Phase 1 (Task 1-13)</t>
  </si>
  <si>
    <t>Subtotal Phase 2  (Task 14)</t>
  </si>
  <si>
    <t>Subtotal Phase 3  (Task 15)</t>
  </si>
  <si>
    <t>Total QA Initial Term: March 1, 2015 - February 28, 2018</t>
  </si>
  <si>
    <t>Professional Services: March 1, 2015 - February 28, 2018</t>
  </si>
  <si>
    <t>Total QA Initial Term (years 1-3): March 1, 2015 - February 28,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</si>
</sst>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8" formatCode="&quot;$&quot;#,##0.00_);[Red]\(&quot;$&quot;#,##0.00\)"/>
    <numFmt numFmtId="164" formatCode="&quot;$&quot;#,##0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vertAlign val="superscript"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/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0" fillId="0" borderId="0" xfId="0" applyAlignment="1">
      <alignment wrapText="1"/>
    </xf>
    <xf numFmtId="164" fontId="2" fillId="0" borderId="0" xfId="0" applyNumberFormat="1" applyFont="1" applyAlignment="1"/>
    <xf numFmtId="164" fontId="1" fillId="0" borderId="2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vertical="center"/>
    </xf>
    <xf numFmtId="164" fontId="1" fillId="0" borderId="7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vertical="center" wrapText="1"/>
    </xf>
    <xf numFmtId="164" fontId="1" fillId="0" borderId="7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right" vertical="center"/>
    </xf>
    <xf numFmtId="164" fontId="2" fillId="2" borderId="7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2" fillId="0" borderId="6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0" fontId="1" fillId="0" borderId="0" xfId="0" applyFont="1" applyAlignment="1"/>
    <xf numFmtId="0" fontId="1" fillId="0" borderId="13" xfId="0" applyFont="1" applyBorder="1" applyAlignment="1"/>
    <xf numFmtId="0" fontId="1" fillId="0" borderId="15" xfId="0" applyFont="1" applyBorder="1" applyAlignment="1"/>
    <xf numFmtId="164" fontId="1" fillId="0" borderId="13" xfId="0" applyNumberFormat="1" applyFont="1" applyBorder="1" applyAlignment="1"/>
    <xf numFmtId="164" fontId="1" fillId="0" borderId="16" xfId="0" applyNumberFormat="1" applyFont="1" applyBorder="1" applyAlignment="1"/>
    <xf numFmtId="164" fontId="2" fillId="0" borderId="11" xfId="0" applyNumberFormat="1" applyFont="1" applyBorder="1" applyAlignment="1"/>
    <xf numFmtId="0" fontId="3" fillId="0" borderId="9" xfId="0" applyFont="1" applyBorder="1" applyAlignment="1"/>
    <xf numFmtId="0" fontId="6" fillId="0" borderId="10" xfId="0" applyFont="1" applyBorder="1" applyAlignment="1"/>
    <xf numFmtId="164" fontId="2" fillId="0" borderId="13" xfId="0" applyNumberFormat="1" applyFont="1" applyBorder="1" applyAlignment="1"/>
    <xf numFmtId="0" fontId="2" fillId="3" borderId="4" xfId="0" applyFont="1" applyFill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8" fontId="5" fillId="0" borderId="20" xfId="0" applyNumberFormat="1" applyFont="1" applyBorder="1" applyAlignment="1">
      <alignment vertical="center" wrapText="1"/>
    </xf>
    <xf numFmtId="6" fontId="5" fillId="0" borderId="20" xfId="0" applyNumberFormat="1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8" fillId="0" borderId="0" xfId="0" applyFont="1" applyAlignment="1">
      <alignment wrapText="1"/>
    </xf>
    <xf numFmtId="0" fontId="7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6" fontId="1" fillId="0" borderId="13" xfId="0" applyNumberFormat="1" applyFont="1" applyBorder="1" applyAlignment="1"/>
    <xf numFmtId="0" fontId="2" fillId="0" borderId="0" xfId="0" applyFont="1" applyAlignment="1">
      <alignment wrapText="1"/>
    </xf>
    <xf numFmtId="0" fontId="1" fillId="0" borderId="10" xfId="0" applyFont="1" applyBorder="1" applyAlignment="1"/>
    <xf numFmtId="0" fontId="1" fillId="0" borderId="11" xfId="0" applyFont="1" applyBorder="1" applyAlignment="1"/>
    <xf numFmtId="0" fontId="2" fillId="0" borderId="12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6" fontId="2" fillId="0" borderId="13" xfId="0" applyNumberFormat="1" applyFont="1" applyBorder="1" applyAlignment="1"/>
    <xf numFmtId="6" fontId="1" fillId="0" borderId="16" xfId="0" applyNumberFormat="1" applyFont="1" applyBorder="1" applyAlignment="1"/>
    <xf numFmtId="8" fontId="2" fillId="0" borderId="20" xfId="0" applyNumberFormat="1" applyFont="1" applyBorder="1" applyAlignment="1">
      <alignment horizontal="center" vertical="center" wrapText="1"/>
    </xf>
    <xf numFmtId="0" fontId="3" fillId="0" borderId="14" xfId="0" applyFont="1" applyBorder="1" applyAlignment="1"/>
    <xf numFmtId="6" fontId="2" fillId="0" borderId="11" xfId="0" applyNumberFormat="1" applyFont="1" applyBorder="1" applyAlignment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2" fillId="0" borderId="1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3" fillId="0" borderId="20" xfId="0" applyFont="1" applyBorder="1" applyAlignment="1">
      <alignment horizontal="left" vertical="center"/>
    </xf>
    <xf numFmtId="0" fontId="1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2" fillId="0" borderId="19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0"/>
  <sheetViews>
    <sheetView tabSelected="1" view="pageLayout" topLeftCell="A226" zoomScale="130" zoomScaleNormal="100" zoomScalePageLayoutView="130" workbookViewId="0">
      <selection activeCell="C201" sqref="C201"/>
    </sheetView>
  </sheetViews>
  <sheetFormatPr defaultRowHeight="15" x14ac:dyDescent="0.25"/>
  <cols>
    <col min="1" max="1" width="49" style="11" customWidth="1"/>
    <col min="2" max="2" width="39.42578125" style="11" customWidth="1"/>
    <col min="3" max="3" width="16.28515625" style="17" customWidth="1"/>
    <col min="4" max="4" width="16.5703125" style="17" customWidth="1"/>
    <col min="5" max="5" width="14.28515625" style="17" customWidth="1"/>
  </cols>
  <sheetData>
    <row r="1" spans="1:5" x14ac:dyDescent="0.25">
      <c r="B1" s="11" t="s">
        <v>102</v>
      </c>
      <c r="D1" s="17" t="s">
        <v>102</v>
      </c>
    </row>
    <row r="2" spans="1:5" x14ac:dyDescent="0.25">
      <c r="C2" s="17" t="s">
        <v>102</v>
      </c>
      <c r="D2" s="17" t="s">
        <v>102</v>
      </c>
    </row>
    <row r="3" spans="1:5" ht="15.75" thickBot="1" x14ac:dyDescent="0.3">
      <c r="B3" s="31" t="s">
        <v>108</v>
      </c>
    </row>
    <row r="4" spans="1:5" ht="15.75" thickBot="1" x14ac:dyDescent="0.3">
      <c r="A4" s="12" t="s">
        <v>0</v>
      </c>
      <c r="B4" s="9"/>
      <c r="C4" s="18"/>
      <c r="D4" s="18"/>
      <c r="E4" s="26"/>
    </row>
    <row r="5" spans="1:5" ht="28.15" customHeight="1" thickBot="1" x14ac:dyDescent="0.3">
      <c r="A5" s="12" t="s">
        <v>1</v>
      </c>
      <c r="B5" s="3"/>
      <c r="C5" s="24" t="s">
        <v>109</v>
      </c>
      <c r="D5" s="19" t="s">
        <v>122</v>
      </c>
      <c r="E5" s="19" t="s">
        <v>2</v>
      </c>
    </row>
    <row r="6" spans="1:5" ht="15.75" thickBot="1" x14ac:dyDescent="0.3">
      <c r="A6" s="12" t="s">
        <v>3</v>
      </c>
      <c r="B6" s="14"/>
      <c r="C6" s="20" t="s">
        <v>102</v>
      </c>
      <c r="D6" s="20" t="s">
        <v>102</v>
      </c>
      <c r="E6" s="20" t="s">
        <v>102</v>
      </c>
    </row>
    <row r="7" spans="1:5" ht="15.75" thickBot="1" x14ac:dyDescent="0.3">
      <c r="A7" s="12" t="s">
        <v>4</v>
      </c>
      <c r="B7" s="14"/>
      <c r="C7" s="20" t="s">
        <v>102</v>
      </c>
      <c r="D7" s="20" t="s">
        <v>102</v>
      </c>
      <c r="E7" s="20" t="s">
        <v>102</v>
      </c>
    </row>
    <row r="8" spans="1:5" ht="15.75" thickBot="1" x14ac:dyDescent="0.3">
      <c r="A8" s="5" t="s">
        <v>5</v>
      </c>
      <c r="B8" s="13"/>
      <c r="C8" s="25">
        <v>11968</v>
      </c>
      <c r="D8" s="27">
        <f>(C8*0.15)</f>
        <v>1795.2</v>
      </c>
      <c r="E8" s="27">
        <f>(C8-D8)</f>
        <v>10172.799999999999</v>
      </c>
    </row>
    <row r="9" spans="1:5" ht="15.75" thickBot="1" x14ac:dyDescent="0.3">
      <c r="A9" s="5" t="s">
        <v>6</v>
      </c>
      <c r="B9" s="13"/>
      <c r="C9" s="25">
        <v>10198</v>
      </c>
      <c r="D9" s="27">
        <f t="shared" ref="D9:D21" si="0">(C9*0.15)</f>
        <v>1529.7</v>
      </c>
      <c r="E9" s="27">
        <f t="shared" ref="E9:E21" si="1">(C9-D9)</f>
        <v>8668.2999999999993</v>
      </c>
    </row>
    <row r="10" spans="1:5" ht="15.75" thickBot="1" x14ac:dyDescent="0.3">
      <c r="A10" s="5" t="s">
        <v>7</v>
      </c>
      <c r="B10" s="13"/>
      <c r="C10" s="25">
        <v>9435</v>
      </c>
      <c r="D10" s="27">
        <f t="shared" si="0"/>
        <v>1415.25</v>
      </c>
      <c r="E10" s="27">
        <f t="shared" si="1"/>
        <v>8019.75</v>
      </c>
    </row>
    <row r="11" spans="1:5" ht="15.75" thickBot="1" x14ac:dyDescent="0.3">
      <c r="A11" s="5" t="s">
        <v>8</v>
      </c>
      <c r="B11" s="13"/>
      <c r="C11" s="25">
        <v>12783</v>
      </c>
      <c r="D11" s="27">
        <f t="shared" si="0"/>
        <v>1917.4499999999998</v>
      </c>
      <c r="E11" s="27">
        <f t="shared" si="1"/>
        <v>10865.55</v>
      </c>
    </row>
    <row r="12" spans="1:5" ht="15.75" thickBot="1" x14ac:dyDescent="0.3">
      <c r="A12" s="5" t="s">
        <v>9</v>
      </c>
      <c r="B12" s="13"/>
      <c r="C12" s="25">
        <v>12783</v>
      </c>
      <c r="D12" s="27">
        <f t="shared" si="0"/>
        <v>1917.4499999999998</v>
      </c>
      <c r="E12" s="27">
        <f t="shared" si="1"/>
        <v>10865.55</v>
      </c>
    </row>
    <row r="13" spans="1:5" ht="15.75" thickBot="1" x14ac:dyDescent="0.3">
      <c r="A13" s="5" t="s">
        <v>10</v>
      </c>
      <c r="B13" s="13"/>
      <c r="C13" s="25">
        <v>12783</v>
      </c>
      <c r="D13" s="27">
        <f t="shared" si="0"/>
        <v>1917.4499999999998</v>
      </c>
      <c r="E13" s="27">
        <f t="shared" si="1"/>
        <v>10865.55</v>
      </c>
    </row>
    <row r="14" spans="1:5" ht="15.75" thickBot="1" x14ac:dyDescent="0.3">
      <c r="A14" s="5" t="s">
        <v>11</v>
      </c>
      <c r="B14" s="13"/>
      <c r="C14" s="17">
        <v>55155</v>
      </c>
      <c r="D14" s="27">
        <f t="shared" si="0"/>
        <v>8273.25</v>
      </c>
      <c r="E14" s="27">
        <f t="shared" si="1"/>
        <v>46881.75</v>
      </c>
    </row>
    <row r="15" spans="1:5" ht="15.75" thickBot="1" x14ac:dyDescent="0.3">
      <c r="A15" s="5" t="s">
        <v>12</v>
      </c>
      <c r="B15" s="13"/>
      <c r="C15" s="25">
        <v>19166</v>
      </c>
      <c r="D15" s="27">
        <f t="shared" si="0"/>
        <v>2874.9</v>
      </c>
      <c r="E15" s="27">
        <f t="shared" si="1"/>
        <v>16291.1</v>
      </c>
    </row>
    <row r="16" spans="1:5" ht="15.75" thickBot="1" x14ac:dyDescent="0.3">
      <c r="A16" s="5" t="s">
        <v>13</v>
      </c>
      <c r="B16" s="13"/>
      <c r="C16" s="25">
        <v>16148</v>
      </c>
      <c r="D16" s="27">
        <f t="shared" si="0"/>
        <v>2422.1999999999998</v>
      </c>
      <c r="E16" s="27">
        <f t="shared" si="1"/>
        <v>13725.8</v>
      </c>
    </row>
    <row r="17" spans="1:5" ht="15.75" thickBot="1" x14ac:dyDescent="0.3">
      <c r="A17" s="5" t="s">
        <v>14</v>
      </c>
      <c r="B17" s="13"/>
      <c r="C17" s="25">
        <v>13789</v>
      </c>
      <c r="D17" s="27">
        <f t="shared" si="0"/>
        <v>2068.35</v>
      </c>
      <c r="E17" s="27">
        <f t="shared" si="1"/>
        <v>11720.65</v>
      </c>
    </row>
    <row r="18" spans="1:5" ht="15.75" thickBot="1" x14ac:dyDescent="0.3">
      <c r="A18" s="5" t="s">
        <v>15</v>
      </c>
      <c r="B18" s="13"/>
      <c r="C18" s="25">
        <v>7077</v>
      </c>
      <c r="D18" s="27">
        <f t="shared" si="0"/>
        <v>1061.55</v>
      </c>
      <c r="E18" s="27">
        <f t="shared" si="1"/>
        <v>6015.45</v>
      </c>
    </row>
    <row r="19" spans="1:5" ht="15.75" thickBot="1" x14ac:dyDescent="0.3">
      <c r="A19" s="5" t="s">
        <v>106</v>
      </c>
      <c r="B19" s="13"/>
      <c r="C19" s="25">
        <v>385444</v>
      </c>
      <c r="D19" s="27">
        <f t="shared" si="0"/>
        <v>57816.6</v>
      </c>
      <c r="E19" s="27">
        <f t="shared" si="1"/>
        <v>327627.40000000002</v>
      </c>
    </row>
    <row r="20" spans="1:5" ht="28.5" customHeight="1" thickBot="1" x14ac:dyDescent="0.3">
      <c r="A20" s="80" t="s">
        <v>16</v>
      </c>
      <c r="B20" s="83"/>
      <c r="C20" s="25">
        <v>21282</v>
      </c>
      <c r="D20" s="27">
        <f t="shared" si="0"/>
        <v>3192.2999999999997</v>
      </c>
      <c r="E20" s="27">
        <f t="shared" si="1"/>
        <v>18089.7</v>
      </c>
    </row>
    <row r="21" spans="1:5" ht="15.75" thickBot="1" x14ac:dyDescent="0.3">
      <c r="A21" s="5" t="s">
        <v>17</v>
      </c>
      <c r="B21" s="13"/>
      <c r="C21" s="25">
        <v>600827</v>
      </c>
      <c r="D21" s="27">
        <f t="shared" si="0"/>
        <v>90124.05</v>
      </c>
      <c r="E21" s="27">
        <f t="shared" si="1"/>
        <v>510702.95</v>
      </c>
    </row>
    <row r="22" spans="1:5" ht="15.75" thickBot="1" x14ac:dyDescent="0.3">
      <c r="A22" s="30"/>
      <c r="B22" s="13"/>
      <c r="C22" s="25"/>
      <c r="D22" s="27"/>
      <c r="E22" s="27"/>
    </row>
    <row r="23" spans="1:5" ht="15.75" thickBot="1" x14ac:dyDescent="0.3">
      <c r="A23" s="30" t="s">
        <v>114</v>
      </c>
      <c r="B23" s="13"/>
      <c r="C23" s="25">
        <f>SUM(C6:C21)</f>
        <v>1188838</v>
      </c>
      <c r="D23" s="27"/>
      <c r="E23" s="27"/>
    </row>
    <row r="24" spans="1:5" ht="15.75" thickBot="1" x14ac:dyDescent="0.3">
      <c r="A24" s="30"/>
      <c r="B24" s="13"/>
      <c r="C24" s="25"/>
      <c r="D24" s="27"/>
      <c r="E24" s="27"/>
    </row>
    <row r="25" spans="1:5" ht="15.75" thickBot="1" x14ac:dyDescent="0.3">
      <c r="A25" s="30"/>
      <c r="B25" s="13"/>
      <c r="C25" s="25"/>
      <c r="D25" s="27"/>
      <c r="E25" s="27"/>
    </row>
    <row r="26" spans="1:5" ht="15.75" thickBot="1" x14ac:dyDescent="0.3">
      <c r="A26" s="30"/>
      <c r="B26" s="13"/>
      <c r="C26" s="25"/>
      <c r="D26" s="27"/>
      <c r="E26" s="27"/>
    </row>
    <row r="27" spans="1:5" ht="15.75" thickBot="1" x14ac:dyDescent="0.3">
      <c r="A27" s="30"/>
      <c r="B27" s="13"/>
      <c r="C27" s="25"/>
      <c r="D27" s="27"/>
      <c r="E27" s="27"/>
    </row>
    <row r="28" spans="1:5" ht="15.75" thickBot="1" x14ac:dyDescent="0.3">
      <c r="A28" s="30"/>
      <c r="B28" s="13"/>
      <c r="C28" s="25"/>
      <c r="D28" s="27"/>
      <c r="E28" s="27"/>
    </row>
    <row r="29" spans="1:5" ht="15.75" thickBot="1" x14ac:dyDescent="0.3">
      <c r="A29" s="30"/>
      <c r="B29" s="13"/>
      <c r="C29" s="25"/>
      <c r="D29" s="27"/>
      <c r="E29" s="27"/>
    </row>
    <row r="30" spans="1:5" ht="15.75" thickBot="1" x14ac:dyDescent="0.3">
      <c r="A30" s="30"/>
      <c r="B30" s="13"/>
      <c r="C30" s="25"/>
      <c r="D30" s="27"/>
      <c r="E30" s="27"/>
    </row>
    <row r="31" spans="1:5" ht="15.75" thickBot="1" x14ac:dyDescent="0.3">
      <c r="A31" s="30"/>
      <c r="B31" s="13"/>
      <c r="C31" s="25"/>
      <c r="D31" s="27"/>
      <c r="E31" s="27"/>
    </row>
    <row r="32" spans="1:5" ht="15.75" thickBot="1" x14ac:dyDescent="0.3">
      <c r="A32" s="30"/>
      <c r="B32" s="9" t="s">
        <v>110</v>
      </c>
      <c r="C32" s="25"/>
      <c r="D32" s="27"/>
      <c r="E32" s="27"/>
    </row>
    <row r="33" spans="1:5" ht="15.75" thickBot="1" x14ac:dyDescent="0.3">
      <c r="A33" s="30"/>
      <c r="B33" s="13"/>
      <c r="C33" s="25"/>
      <c r="D33" s="27"/>
      <c r="E33" s="27"/>
    </row>
    <row r="34" spans="1:5" ht="15.75" thickBot="1" x14ac:dyDescent="0.3">
      <c r="A34" s="12" t="s">
        <v>0</v>
      </c>
      <c r="B34" s="9"/>
      <c r="C34" s="18"/>
      <c r="D34" s="18"/>
      <c r="E34" s="26"/>
    </row>
    <row r="35" spans="1:5" ht="26.25" thickBot="1" x14ac:dyDescent="0.3">
      <c r="A35" s="12" t="s">
        <v>1</v>
      </c>
      <c r="B35" s="3"/>
      <c r="C35" s="24" t="s">
        <v>111</v>
      </c>
      <c r="D35" s="19" t="s">
        <v>122</v>
      </c>
      <c r="E35" s="19" t="s">
        <v>2</v>
      </c>
    </row>
    <row r="36" spans="1:5" ht="15.75" thickBot="1" x14ac:dyDescent="0.3">
      <c r="A36" s="12" t="s">
        <v>3</v>
      </c>
      <c r="B36" s="14"/>
      <c r="C36" s="20" t="s">
        <v>102</v>
      </c>
      <c r="D36" s="20" t="s">
        <v>102</v>
      </c>
      <c r="E36" s="20" t="s">
        <v>102</v>
      </c>
    </row>
    <row r="37" spans="1:5" ht="15.75" thickBot="1" x14ac:dyDescent="0.3">
      <c r="A37" s="12" t="s">
        <v>4</v>
      </c>
      <c r="B37" s="14"/>
      <c r="C37" s="20" t="s">
        <v>102</v>
      </c>
      <c r="D37" s="20" t="s">
        <v>102</v>
      </c>
      <c r="E37" s="20" t="s">
        <v>102</v>
      </c>
    </row>
    <row r="38" spans="1:5" ht="15.75" thickBot="1" x14ac:dyDescent="0.3">
      <c r="A38" s="30" t="s">
        <v>5</v>
      </c>
      <c r="B38" s="13"/>
      <c r="C38" s="25">
        <v>0</v>
      </c>
      <c r="D38" s="27">
        <f>(C38*0.15)</f>
        <v>0</v>
      </c>
      <c r="E38" s="27">
        <f>(C38-D38)</f>
        <v>0</v>
      </c>
    </row>
    <row r="39" spans="1:5" ht="15.75" thickBot="1" x14ac:dyDescent="0.3">
      <c r="A39" s="30" t="s">
        <v>6</v>
      </c>
      <c r="B39" s="13"/>
      <c r="C39" s="25">
        <v>0</v>
      </c>
      <c r="D39" s="27">
        <f t="shared" ref="D39:D51" si="2">(C39*0.15)</f>
        <v>0</v>
      </c>
      <c r="E39" s="27">
        <f t="shared" ref="E39:E51" si="3">(C39-D39)</f>
        <v>0</v>
      </c>
    </row>
    <row r="40" spans="1:5" ht="15.75" thickBot="1" x14ac:dyDescent="0.3">
      <c r="A40" s="30" t="s">
        <v>7</v>
      </c>
      <c r="B40" s="13"/>
      <c r="C40" s="25">
        <v>9435</v>
      </c>
      <c r="D40" s="27">
        <f t="shared" si="2"/>
        <v>1415.25</v>
      </c>
      <c r="E40" s="27">
        <f t="shared" si="3"/>
        <v>8019.75</v>
      </c>
    </row>
    <row r="41" spans="1:5" ht="15.75" thickBot="1" x14ac:dyDescent="0.3">
      <c r="A41" s="30" t="s">
        <v>8</v>
      </c>
      <c r="B41" s="13"/>
      <c r="C41" s="25">
        <v>9435</v>
      </c>
      <c r="D41" s="27">
        <f t="shared" si="2"/>
        <v>1415.25</v>
      </c>
      <c r="E41" s="27">
        <f t="shared" si="3"/>
        <v>8019.75</v>
      </c>
    </row>
    <row r="42" spans="1:5" ht="15.75" thickBot="1" x14ac:dyDescent="0.3">
      <c r="A42" s="30" t="s">
        <v>9</v>
      </c>
      <c r="B42" s="13"/>
      <c r="C42" s="25">
        <v>9435</v>
      </c>
      <c r="D42" s="27">
        <f t="shared" si="2"/>
        <v>1415.25</v>
      </c>
      <c r="E42" s="27">
        <f t="shared" si="3"/>
        <v>8019.75</v>
      </c>
    </row>
    <row r="43" spans="1:5" ht="15.75" thickBot="1" x14ac:dyDescent="0.3">
      <c r="A43" s="30" t="s">
        <v>10</v>
      </c>
      <c r="B43" s="13"/>
      <c r="C43" s="25">
        <v>9435</v>
      </c>
      <c r="D43" s="27">
        <f t="shared" si="2"/>
        <v>1415.25</v>
      </c>
      <c r="E43" s="27">
        <f t="shared" si="3"/>
        <v>8019.75</v>
      </c>
    </row>
    <row r="44" spans="1:5" ht="15.75" thickBot="1" x14ac:dyDescent="0.3">
      <c r="A44" s="30" t="s">
        <v>11</v>
      </c>
      <c r="B44" s="13"/>
      <c r="C44" s="25">
        <v>55155</v>
      </c>
      <c r="D44" s="27">
        <f t="shared" si="2"/>
        <v>8273.25</v>
      </c>
      <c r="E44" s="27">
        <f t="shared" si="3"/>
        <v>46881.75</v>
      </c>
    </row>
    <row r="45" spans="1:5" ht="15.75" thickBot="1" x14ac:dyDescent="0.3">
      <c r="A45" s="30" t="s">
        <v>12</v>
      </c>
      <c r="B45" s="13"/>
      <c r="C45" s="25">
        <v>0</v>
      </c>
      <c r="D45" s="27">
        <f t="shared" si="2"/>
        <v>0</v>
      </c>
      <c r="E45" s="27">
        <f t="shared" si="3"/>
        <v>0</v>
      </c>
    </row>
    <row r="46" spans="1:5" ht="15.75" thickBot="1" x14ac:dyDescent="0.3">
      <c r="A46" s="30" t="s">
        <v>13</v>
      </c>
      <c r="B46" s="13"/>
      <c r="C46" s="25">
        <v>4718</v>
      </c>
      <c r="D46" s="27">
        <f t="shared" si="2"/>
        <v>707.69999999999993</v>
      </c>
      <c r="E46" s="27">
        <f t="shared" si="3"/>
        <v>4010.3</v>
      </c>
    </row>
    <row r="47" spans="1:5" ht="15.75" thickBot="1" x14ac:dyDescent="0.3">
      <c r="A47" s="30" t="s">
        <v>14</v>
      </c>
      <c r="B47" s="13"/>
      <c r="C47" s="25">
        <v>2359</v>
      </c>
      <c r="D47" s="27">
        <f t="shared" si="2"/>
        <v>353.84999999999997</v>
      </c>
      <c r="E47" s="27">
        <f t="shared" si="3"/>
        <v>2005.15</v>
      </c>
    </row>
    <row r="48" spans="1:5" ht="15.75" thickBot="1" x14ac:dyDescent="0.3">
      <c r="A48" s="30" t="s">
        <v>15</v>
      </c>
      <c r="B48" s="13"/>
      <c r="C48" s="25">
        <v>9435</v>
      </c>
      <c r="D48" s="27">
        <f t="shared" si="2"/>
        <v>1415.25</v>
      </c>
      <c r="E48" s="27">
        <f t="shared" si="3"/>
        <v>8019.75</v>
      </c>
    </row>
    <row r="49" spans="1:5" ht="15.75" thickBot="1" x14ac:dyDescent="0.3">
      <c r="A49" s="30" t="s">
        <v>106</v>
      </c>
      <c r="B49" s="13"/>
      <c r="C49" s="25">
        <v>384421</v>
      </c>
      <c r="D49" s="27">
        <f t="shared" si="2"/>
        <v>57663.15</v>
      </c>
      <c r="E49" s="27">
        <f t="shared" si="3"/>
        <v>326757.84999999998</v>
      </c>
    </row>
    <row r="50" spans="1:5" ht="26.45" customHeight="1" thickBot="1" x14ac:dyDescent="0.3">
      <c r="A50" s="80" t="s">
        <v>16</v>
      </c>
      <c r="B50" s="83"/>
      <c r="C50" s="25">
        <v>9435</v>
      </c>
      <c r="D50" s="27">
        <f t="shared" si="2"/>
        <v>1415.25</v>
      </c>
      <c r="E50" s="27">
        <f t="shared" si="3"/>
        <v>8019.75</v>
      </c>
    </row>
    <row r="51" spans="1:5" ht="15.75" thickBot="1" x14ac:dyDescent="0.3">
      <c r="A51" s="30" t="s">
        <v>17</v>
      </c>
      <c r="B51" s="13"/>
      <c r="C51" s="25">
        <v>676396</v>
      </c>
      <c r="D51" s="27">
        <f t="shared" si="2"/>
        <v>101459.4</v>
      </c>
      <c r="E51" s="27">
        <f t="shared" si="3"/>
        <v>574936.6</v>
      </c>
    </row>
    <row r="52" spans="1:5" ht="15.75" thickBot="1" x14ac:dyDescent="0.3">
      <c r="A52" s="30"/>
      <c r="B52" s="13"/>
      <c r="C52" s="25"/>
      <c r="D52" s="27"/>
      <c r="E52" s="27"/>
    </row>
    <row r="53" spans="1:5" ht="15.75" thickBot="1" x14ac:dyDescent="0.3">
      <c r="A53" s="30"/>
      <c r="B53" s="13"/>
      <c r="C53" s="25"/>
      <c r="D53" s="27"/>
      <c r="E53" s="27"/>
    </row>
    <row r="54" spans="1:5" ht="15.75" thickBot="1" x14ac:dyDescent="0.3">
      <c r="A54" s="30" t="s">
        <v>115</v>
      </c>
      <c r="B54" s="13"/>
      <c r="C54" s="25">
        <f>SUM(C38:C51)</f>
        <v>1179659</v>
      </c>
      <c r="D54" s="27"/>
      <c r="E54" s="27"/>
    </row>
    <row r="55" spans="1:5" ht="15.75" thickBot="1" x14ac:dyDescent="0.3">
      <c r="A55" s="30"/>
      <c r="B55" s="13"/>
      <c r="C55" s="25"/>
      <c r="D55" s="27"/>
      <c r="E55" s="27"/>
    </row>
    <row r="56" spans="1:5" ht="15.75" thickBot="1" x14ac:dyDescent="0.3">
      <c r="A56" s="30"/>
      <c r="B56" s="13"/>
      <c r="C56" s="25"/>
      <c r="D56" s="27"/>
      <c r="E56" s="27"/>
    </row>
    <row r="57" spans="1:5" ht="15.75" thickBot="1" x14ac:dyDescent="0.3">
      <c r="A57" s="30"/>
      <c r="B57" s="13"/>
      <c r="C57" s="25"/>
      <c r="D57" s="27"/>
      <c r="E57" s="27"/>
    </row>
    <row r="58" spans="1:5" ht="15.75" thickBot="1" x14ac:dyDescent="0.3">
      <c r="A58" s="30"/>
      <c r="B58" s="13"/>
      <c r="C58" s="25"/>
      <c r="D58" s="27"/>
      <c r="E58" s="27"/>
    </row>
    <row r="59" spans="1:5" ht="15.75" thickBot="1" x14ac:dyDescent="0.3">
      <c r="A59" s="30"/>
      <c r="B59" s="13"/>
      <c r="C59" s="25"/>
      <c r="D59" s="27"/>
      <c r="E59" s="27"/>
    </row>
    <row r="60" spans="1:5" ht="15.75" thickBot="1" x14ac:dyDescent="0.3">
      <c r="A60" s="30"/>
      <c r="B60" s="13"/>
      <c r="C60" s="25"/>
      <c r="D60" s="27"/>
      <c r="E60" s="27"/>
    </row>
    <row r="61" spans="1:5" ht="15.75" thickBot="1" x14ac:dyDescent="0.3">
      <c r="A61" s="30"/>
      <c r="B61" s="9" t="s">
        <v>113</v>
      </c>
      <c r="C61" s="25"/>
      <c r="D61" s="27"/>
      <c r="E61" s="27"/>
    </row>
    <row r="62" spans="1:5" ht="15.75" thickBot="1" x14ac:dyDescent="0.3">
      <c r="A62" s="30"/>
      <c r="B62" s="13"/>
      <c r="C62" s="25"/>
      <c r="D62" s="27"/>
      <c r="E62" s="27"/>
    </row>
    <row r="63" spans="1:5" ht="15.75" thickBot="1" x14ac:dyDescent="0.3">
      <c r="A63" s="12" t="s">
        <v>0</v>
      </c>
      <c r="B63" s="9"/>
      <c r="C63" s="18"/>
      <c r="D63" s="18"/>
      <c r="E63" s="26"/>
    </row>
    <row r="64" spans="1:5" ht="26.25" thickBot="1" x14ac:dyDescent="0.3">
      <c r="A64" s="12" t="s">
        <v>1</v>
      </c>
      <c r="B64" s="3"/>
      <c r="C64" s="24" t="s">
        <v>112</v>
      </c>
      <c r="D64" s="19" t="s">
        <v>122</v>
      </c>
      <c r="E64" s="19" t="s">
        <v>2</v>
      </c>
    </row>
    <row r="65" spans="1:5" ht="15.75" thickBot="1" x14ac:dyDescent="0.3">
      <c r="A65" s="12" t="s">
        <v>3</v>
      </c>
      <c r="B65" s="14"/>
      <c r="C65" s="20" t="s">
        <v>102</v>
      </c>
      <c r="D65" s="20" t="s">
        <v>102</v>
      </c>
      <c r="E65" s="20" t="s">
        <v>102</v>
      </c>
    </row>
    <row r="66" spans="1:5" ht="15.75" thickBot="1" x14ac:dyDescent="0.3">
      <c r="A66" s="12" t="s">
        <v>4</v>
      </c>
      <c r="B66" s="14"/>
      <c r="C66" s="20" t="s">
        <v>102</v>
      </c>
      <c r="D66" s="20" t="s">
        <v>102</v>
      </c>
      <c r="E66" s="20" t="s">
        <v>102</v>
      </c>
    </row>
    <row r="67" spans="1:5" ht="15.75" thickBot="1" x14ac:dyDescent="0.3">
      <c r="A67" s="30" t="s">
        <v>5</v>
      </c>
      <c r="B67" s="13"/>
      <c r="C67" s="25">
        <v>0</v>
      </c>
      <c r="D67" s="27">
        <f>(C67*0.15)</f>
        <v>0</v>
      </c>
      <c r="E67" s="27">
        <f>(C67-D67)</f>
        <v>0</v>
      </c>
    </row>
    <row r="68" spans="1:5" ht="15.75" thickBot="1" x14ac:dyDescent="0.3">
      <c r="A68" s="30" t="s">
        <v>6</v>
      </c>
      <c r="B68" s="13"/>
      <c r="C68" s="25">
        <v>0</v>
      </c>
      <c r="D68" s="27">
        <f t="shared" ref="D68:D80" si="4">(C68*0.15)</f>
        <v>0</v>
      </c>
      <c r="E68" s="27">
        <f t="shared" ref="E68:E80" si="5">(C68-D68)</f>
        <v>0</v>
      </c>
    </row>
    <row r="69" spans="1:5" ht="15.75" thickBot="1" x14ac:dyDescent="0.3">
      <c r="A69" s="30" t="s">
        <v>7</v>
      </c>
      <c r="B69" s="13"/>
      <c r="C69" s="25">
        <v>9435</v>
      </c>
      <c r="D69" s="27">
        <f t="shared" si="4"/>
        <v>1415.25</v>
      </c>
      <c r="E69" s="27">
        <f t="shared" si="5"/>
        <v>8019.75</v>
      </c>
    </row>
    <row r="70" spans="1:5" ht="15.75" thickBot="1" x14ac:dyDescent="0.3">
      <c r="A70" s="30" t="s">
        <v>8</v>
      </c>
      <c r="B70" s="13"/>
      <c r="C70" s="25">
        <v>7077</v>
      </c>
      <c r="D70" s="27">
        <f t="shared" si="4"/>
        <v>1061.55</v>
      </c>
      <c r="E70" s="27">
        <f t="shared" si="5"/>
        <v>6015.45</v>
      </c>
    </row>
    <row r="71" spans="1:5" ht="15.75" thickBot="1" x14ac:dyDescent="0.3">
      <c r="A71" s="30" t="s">
        <v>9</v>
      </c>
      <c r="B71" s="13"/>
      <c r="C71" s="25">
        <v>9435</v>
      </c>
      <c r="D71" s="27">
        <f t="shared" si="4"/>
        <v>1415.25</v>
      </c>
      <c r="E71" s="27">
        <f t="shared" si="5"/>
        <v>8019.75</v>
      </c>
    </row>
    <row r="72" spans="1:5" ht="15.75" thickBot="1" x14ac:dyDescent="0.3">
      <c r="A72" s="30" t="s">
        <v>10</v>
      </c>
      <c r="B72" s="13"/>
      <c r="C72" s="25">
        <v>7077</v>
      </c>
      <c r="D72" s="27">
        <f t="shared" si="4"/>
        <v>1061.55</v>
      </c>
      <c r="E72" s="27">
        <f t="shared" si="5"/>
        <v>6015.45</v>
      </c>
    </row>
    <row r="73" spans="1:5" ht="15.75" thickBot="1" x14ac:dyDescent="0.3">
      <c r="A73" s="30" t="s">
        <v>11</v>
      </c>
      <c r="B73" s="13"/>
      <c r="C73" s="25">
        <v>55155</v>
      </c>
      <c r="D73" s="27">
        <f t="shared" si="4"/>
        <v>8273.25</v>
      </c>
      <c r="E73" s="27">
        <f t="shared" si="5"/>
        <v>46881.75</v>
      </c>
    </row>
    <row r="74" spans="1:5" ht="15.75" thickBot="1" x14ac:dyDescent="0.3">
      <c r="A74" s="30" t="s">
        <v>12</v>
      </c>
      <c r="B74" s="13"/>
      <c r="C74" s="25">
        <v>0</v>
      </c>
      <c r="D74" s="27">
        <f t="shared" si="4"/>
        <v>0</v>
      </c>
      <c r="E74" s="27">
        <f t="shared" si="5"/>
        <v>0</v>
      </c>
    </row>
    <row r="75" spans="1:5" ht="15.75" thickBot="1" x14ac:dyDescent="0.3">
      <c r="A75" s="30" t="s">
        <v>13</v>
      </c>
      <c r="B75" s="13"/>
      <c r="C75" s="25">
        <v>2359</v>
      </c>
      <c r="D75" s="27">
        <f t="shared" si="4"/>
        <v>353.84999999999997</v>
      </c>
      <c r="E75" s="27">
        <f t="shared" si="5"/>
        <v>2005.15</v>
      </c>
    </row>
    <row r="76" spans="1:5" ht="15.75" thickBot="1" x14ac:dyDescent="0.3">
      <c r="A76" s="30" t="s">
        <v>14</v>
      </c>
      <c r="B76" s="13"/>
      <c r="C76" s="25">
        <v>2359</v>
      </c>
      <c r="D76" s="27">
        <f t="shared" si="4"/>
        <v>353.84999999999997</v>
      </c>
      <c r="E76" s="27">
        <f t="shared" si="5"/>
        <v>2005.15</v>
      </c>
    </row>
    <row r="77" spans="1:5" ht="15.75" thickBot="1" x14ac:dyDescent="0.3">
      <c r="A77" s="30" t="s">
        <v>15</v>
      </c>
      <c r="B77" s="13"/>
      <c r="C77" s="25">
        <v>9435</v>
      </c>
      <c r="D77" s="27">
        <f t="shared" si="4"/>
        <v>1415.25</v>
      </c>
      <c r="E77" s="27">
        <f t="shared" si="5"/>
        <v>8019.75</v>
      </c>
    </row>
    <row r="78" spans="1:5" ht="15.75" thickBot="1" x14ac:dyDescent="0.3">
      <c r="A78" s="30" t="s">
        <v>106</v>
      </c>
      <c r="B78" s="13"/>
      <c r="C78" s="25">
        <v>384421</v>
      </c>
      <c r="D78" s="27">
        <f t="shared" si="4"/>
        <v>57663.15</v>
      </c>
      <c r="E78" s="27">
        <f t="shared" si="5"/>
        <v>326757.84999999998</v>
      </c>
    </row>
    <row r="79" spans="1:5" ht="30" customHeight="1" thickBot="1" x14ac:dyDescent="0.3">
      <c r="A79" s="80" t="s">
        <v>16</v>
      </c>
      <c r="B79" s="83"/>
      <c r="C79" s="25">
        <v>9435</v>
      </c>
      <c r="D79" s="27">
        <f t="shared" si="4"/>
        <v>1415.25</v>
      </c>
      <c r="E79" s="27">
        <f t="shared" si="5"/>
        <v>8019.75</v>
      </c>
    </row>
    <row r="80" spans="1:5" ht="15.75" thickBot="1" x14ac:dyDescent="0.3">
      <c r="A80" s="30" t="s">
        <v>17</v>
      </c>
      <c r="B80" s="13"/>
      <c r="C80" s="25">
        <v>574316</v>
      </c>
      <c r="D80" s="27">
        <f t="shared" si="4"/>
        <v>86147.4</v>
      </c>
      <c r="E80" s="27">
        <f t="shared" si="5"/>
        <v>488168.6</v>
      </c>
    </row>
    <row r="81" spans="1:5" ht="15.75" thickBot="1" x14ac:dyDescent="0.3">
      <c r="A81" s="30"/>
      <c r="B81" s="13"/>
      <c r="C81" s="25"/>
      <c r="D81" s="27"/>
      <c r="E81" s="27"/>
    </row>
    <row r="82" spans="1:5" ht="15.75" thickBot="1" x14ac:dyDescent="0.3">
      <c r="A82" s="30"/>
      <c r="B82" s="13"/>
      <c r="C82" s="25"/>
      <c r="D82" s="27"/>
      <c r="E82" s="27"/>
    </row>
    <row r="83" spans="1:5" ht="15.75" thickBot="1" x14ac:dyDescent="0.3">
      <c r="A83" s="30" t="s">
        <v>116</v>
      </c>
      <c r="B83" s="13"/>
      <c r="C83" s="25">
        <f>SUM(C66:C80)</f>
        <v>1070504</v>
      </c>
      <c r="D83" s="27"/>
      <c r="E83" s="27"/>
    </row>
    <row r="84" spans="1:5" ht="15.75" thickBot="1" x14ac:dyDescent="0.3">
      <c r="A84" s="30"/>
      <c r="B84" s="13"/>
      <c r="C84" s="25"/>
      <c r="D84" s="27"/>
      <c r="E84" s="27"/>
    </row>
    <row r="85" spans="1:5" ht="15.75" thickBot="1" x14ac:dyDescent="0.3">
      <c r="A85" s="30"/>
      <c r="B85" s="13"/>
      <c r="C85" s="25"/>
      <c r="D85" s="27"/>
      <c r="E85" s="27"/>
    </row>
    <row r="86" spans="1:5" ht="15.75" thickBot="1" x14ac:dyDescent="0.3">
      <c r="A86" s="30"/>
      <c r="B86" s="13"/>
      <c r="C86" s="25"/>
      <c r="D86" s="27"/>
      <c r="E86" s="27"/>
    </row>
    <row r="87" spans="1:5" ht="15.75" thickBot="1" x14ac:dyDescent="0.3">
      <c r="A87" s="30"/>
      <c r="B87" s="13"/>
      <c r="C87" s="25"/>
      <c r="D87" s="27"/>
      <c r="E87" s="27"/>
    </row>
    <row r="88" spans="1:5" ht="15.75" thickBot="1" x14ac:dyDescent="0.3">
      <c r="A88" s="30"/>
      <c r="B88" s="13"/>
      <c r="C88" s="25"/>
      <c r="D88" s="27"/>
      <c r="E88" s="27"/>
    </row>
    <row r="89" spans="1:5" ht="15.75" thickBot="1" x14ac:dyDescent="0.3">
      <c r="A89" s="30"/>
      <c r="B89" s="13"/>
      <c r="C89" s="25"/>
      <c r="D89" s="27"/>
      <c r="E89" s="27"/>
    </row>
    <row r="90" spans="1:5" ht="28.9" customHeight="1" thickBot="1" x14ac:dyDescent="0.3">
      <c r="A90" s="82" t="s">
        <v>18</v>
      </c>
      <c r="B90" s="81"/>
      <c r="C90" s="24" t="s">
        <v>112</v>
      </c>
      <c r="D90" s="19" t="s">
        <v>122</v>
      </c>
      <c r="E90" s="19" t="s">
        <v>2</v>
      </c>
    </row>
    <row r="91" spans="1:5" s="16" customFormat="1" ht="28.5" customHeight="1" thickBot="1" x14ac:dyDescent="0.3">
      <c r="A91" s="80" t="s">
        <v>19</v>
      </c>
      <c r="B91" s="81"/>
      <c r="C91" s="22">
        <v>8412</v>
      </c>
      <c r="D91" s="22">
        <f t="shared" ref="D91:D92" si="6">(C91*0.15)</f>
        <v>1261.8</v>
      </c>
      <c r="E91" s="22">
        <f t="shared" ref="E91:E92" si="7">(C91-D91)</f>
        <v>7150.2</v>
      </c>
    </row>
    <row r="92" spans="1:5" ht="15.75" thickBot="1" x14ac:dyDescent="0.3">
      <c r="A92" s="5" t="s">
        <v>20</v>
      </c>
      <c r="B92" s="13"/>
      <c r="C92" s="20">
        <v>8412</v>
      </c>
      <c r="D92" s="20">
        <f t="shared" si="6"/>
        <v>1261.8</v>
      </c>
      <c r="E92" s="20">
        <f t="shared" si="7"/>
        <v>7150.2</v>
      </c>
    </row>
    <row r="93" spans="1:5" ht="15.75" thickBot="1" x14ac:dyDescent="0.3">
      <c r="A93" s="4" t="s">
        <v>21</v>
      </c>
      <c r="B93" s="14"/>
      <c r="C93" s="20"/>
      <c r="D93" s="20"/>
      <c r="E93" s="20"/>
    </row>
    <row r="94" spans="1:5" ht="15.75" thickBot="1" x14ac:dyDescent="0.3">
      <c r="A94" s="5" t="s">
        <v>22</v>
      </c>
      <c r="B94" s="13"/>
      <c r="C94" s="27" t="s">
        <v>104</v>
      </c>
      <c r="D94" s="27" t="s">
        <v>105</v>
      </c>
      <c r="E94" s="27" t="s">
        <v>105</v>
      </c>
    </row>
    <row r="95" spans="1:5" ht="15.75" thickBot="1" x14ac:dyDescent="0.3">
      <c r="A95" s="5" t="s">
        <v>23</v>
      </c>
      <c r="B95" s="13"/>
      <c r="C95" s="27" t="s">
        <v>104</v>
      </c>
      <c r="D95" s="27" t="s">
        <v>105</v>
      </c>
      <c r="E95" s="27" t="s">
        <v>105</v>
      </c>
    </row>
    <row r="96" spans="1:5" ht="15.75" thickBot="1" x14ac:dyDescent="0.3">
      <c r="A96" s="5" t="s">
        <v>24</v>
      </c>
      <c r="B96" s="13"/>
      <c r="C96" s="27" t="s">
        <v>104</v>
      </c>
      <c r="D96" s="27" t="s">
        <v>105</v>
      </c>
      <c r="E96" s="27" t="s">
        <v>105</v>
      </c>
    </row>
    <row r="97" spans="1:5" ht="15.75" thickBot="1" x14ac:dyDescent="0.3">
      <c r="A97" s="36"/>
      <c r="B97" s="37"/>
      <c r="C97" s="27"/>
      <c r="D97" s="27"/>
      <c r="E97" s="27"/>
    </row>
    <row r="98" spans="1:5" ht="15.75" thickBot="1" x14ac:dyDescent="0.3">
      <c r="A98" s="6" t="s">
        <v>25</v>
      </c>
      <c r="B98" s="15"/>
      <c r="C98" s="20"/>
      <c r="D98" s="20"/>
      <c r="E98" s="20"/>
    </row>
    <row r="99" spans="1:5" ht="21.4" customHeight="1" thickBot="1" x14ac:dyDescent="0.3">
      <c r="A99" s="5" t="s">
        <v>26</v>
      </c>
      <c r="B99" s="13"/>
      <c r="C99" s="27" t="s">
        <v>104</v>
      </c>
      <c r="D99" s="27" t="s">
        <v>105</v>
      </c>
      <c r="E99" s="27" t="s">
        <v>105</v>
      </c>
    </row>
    <row r="100" spans="1:5" ht="21.4" customHeight="1" thickBot="1" x14ac:dyDescent="0.3">
      <c r="A100" s="33"/>
      <c r="B100" s="13"/>
      <c r="C100" s="27"/>
      <c r="D100" s="27"/>
      <c r="E100" s="27"/>
    </row>
    <row r="101" spans="1:5" ht="25.9" customHeight="1" thickBot="1" x14ac:dyDescent="0.3">
      <c r="A101" s="82" t="s">
        <v>27</v>
      </c>
      <c r="B101" s="81"/>
      <c r="C101" s="27" t="s">
        <v>102</v>
      </c>
      <c r="D101" s="27" t="s">
        <v>102</v>
      </c>
      <c r="E101" s="27" t="s">
        <v>102</v>
      </c>
    </row>
    <row r="102" spans="1:5" ht="15.75" thickBot="1" x14ac:dyDescent="0.3">
      <c r="A102" s="7" t="s">
        <v>28</v>
      </c>
      <c r="B102" s="5"/>
      <c r="C102" s="27" t="s">
        <v>104</v>
      </c>
      <c r="D102" s="27" t="s">
        <v>105</v>
      </c>
      <c r="E102" s="27" t="s">
        <v>105</v>
      </c>
    </row>
    <row r="103" spans="1:5" ht="15.75" thickBot="1" x14ac:dyDescent="0.3">
      <c r="A103" s="7" t="s">
        <v>29</v>
      </c>
      <c r="B103" s="5"/>
      <c r="C103" s="27" t="s">
        <v>104</v>
      </c>
      <c r="D103" s="27" t="s">
        <v>105</v>
      </c>
      <c r="E103" s="27" t="s">
        <v>105</v>
      </c>
    </row>
    <row r="104" spans="1:5" ht="15.75" thickBot="1" x14ac:dyDescent="0.3">
      <c r="A104" s="7" t="s">
        <v>30</v>
      </c>
      <c r="B104" s="5"/>
      <c r="C104" s="27" t="s">
        <v>104</v>
      </c>
      <c r="D104" s="27" t="s">
        <v>105</v>
      </c>
      <c r="E104" s="27" t="s">
        <v>105</v>
      </c>
    </row>
    <row r="105" spans="1:5" ht="15.75" thickBot="1" x14ac:dyDescent="0.3">
      <c r="A105" s="7" t="s">
        <v>31</v>
      </c>
      <c r="B105" s="5"/>
      <c r="C105" s="27" t="s">
        <v>104</v>
      </c>
      <c r="D105" s="27" t="s">
        <v>105</v>
      </c>
      <c r="E105" s="27" t="s">
        <v>105</v>
      </c>
    </row>
    <row r="106" spans="1:5" ht="15.75" thickBot="1" x14ac:dyDescent="0.3">
      <c r="A106" s="7"/>
      <c r="B106" s="33"/>
      <c r="C106" s="27"/>
      <c r="D106" s="27"/>
      <c r="E106" s="27"/>
    </row>
    <row r="107" spans="1:5" ht="15.75" thickBot="1" x14ac:dyDescent="0.3">
      <c r="A107" s="1" t="s">
        <v>123</v>
      </c>
      <c r="B107" s="5"/>
      <c r="C107" s="27" t="s">
        <v>102</v>
      </c>
      <c r="D107" s="27" t="s">
        <v>102</v>
      </c>
      <c r="E107" s="27" t="s">
        <v>102</v>
      </c>
    </row>
    <row r="108" spans="1:5" ht="15.75" thickBot="1" x14ac:dyDescent="0.3">
      <c r="A108" s="7" t="s">
        <v>32</v>
      </c>
      <c r="B108" s="5"/>
      <c r="C108" s="27" t="s">
        <v>104</v>
      </c>
      <c r="D108" s="27" t="s">
        <v>105</v>
      </c>
      <c r="E108" s="27" t="s">
        <v>105</v>
      </c>
    </row>
    <row r="109" spans="1:5" ht="15.75" thickBot="1" x14ac:dyDescent="0.3">
      <c r="A109" s="7" t="s">
        <v>33</v>
      </c>
      <c r="B109" s="5"/>
      <c r="C109" s="27" t="s">
        <v>104</v>
      </c>
      <c r="D109" s="27" t="s">
        <v>105</v>
      </c>
      <c r="E109" s="27" t="s">
        <v>105</v>
      </c>
    </row>
    <row r="110" spans="1:5" ht="15.75" thickBot="1" x14ac:dyDescent="0.3">
      <c r="A110" s="7"/>
      <c r="B110" s="33"/>
      <c r="C110" s="27"/>
      <c r="D110" s="27"/>
      <c r="E110" s="27"/>
    </row>
    <row r="111" spans="1:5" ht="15.75" thickBot="1" x14ac:dyDescent="0.3">
      <c r="A111" s="1" t="s">
        <v>34</v>
      </c>
      <c r="B111" s="4"/>
      <c r="C111" s="23"/>
      <c r="D111" s="23"/>
      <c r="E111" s="23"/>
    </row>
    <row r="112" spans="1:5" ht="30.4" customHeight="1" thickBot="1" x14ac:dyDescent="0.3">
      <c r="A112" s="80" t="s">
        <v>35</v>
      </c>
      <c r="B112" s="84"/>
      <c r="C112" s="20">
        <v>8412</v>
      </c>
      <c r="D112" s="20">
        <f t="shared" ref="D112:D129" si="8">(C112*0.15)</f>
        <v>1261.8</v>
      </c>
      <c r="E112" s="20">
        <f t="shared" ref="E112:E117" si="9">(C112-D112)</f>
        <v>7150.2</v>
      </c>
    </row>
    <row r="113" spans="1:5" ht="32.65" customHeight="1" thickBot="1" x14ac:dyDescent="0.3">
      <c r="A113" s="80" t="s">
        <v>36</v>
      </c>
      <c r="B113" s="81"/>
      <c r="C113" s="20">
        <v>8412</v>
      </c>
      <c r="D113" s="20">
        <f t="shared" si="8"/>
        <v>1261.8</v>
      </c>
      <c r="E113" s="20">
        <f t="shared" si="9"/>
        <v>7150.2</v>
      </c>
    </row>
    <row r="114" spans="1:5" ht="28.15" customHeight="1" thickBot="1" x14ac:dyDescent="0.3">
      <c r="A114" s="80" t="s">
        <v>37</v>
      </c>
      <c r="B114" s="81"/>
      <c r="C114" s="20">
        <v>8412</v>
      </c>
      <c r="D114" s="20">
        <f t="shared" si="8"/>
        <v>1261.8</v>
      </c>
      <c r="E114" s="20">
        <f t="shared" si="9"/>
        <v>7150.2</v>
      </c>
    </row>
    <row r="115" spans="1:5" ht="27" customHeight="1" thickBot="1" x14ac:dyDescent="0.3">
      <c r="A115" s="80" t="s">
        <v>38</v>
      </c>
      <c r="B115" s="81"/>
      <c r="C115" s="20">
        <v>10320</v>
      </c>
      <c r="D115" s="20">
        <f t="shared" si="8"/>
        <v>1548</v>
      </c>
      <c r="E115" s="20">
        <f t="shared" si="9"/>
        <v>8772</v>
      </c>
    </row>
    <row r="116" spans="1:5" ht="31.15" customHeight="1" thickBot="1" x14ac:dyDescent="0.3">
      <c r="A116" s="80" t="s">
        <v>39</v>
      </c>
      <c r="B116" s="81"/>
      <c r="C116" s="20">
        <v>8412</v>
      </c>
      <c r="D116" s="20">
        <f t="shared" si="8"/>
        <v>1261.8</v>
      </c>
      <c r="E116" s="20">
        <f t="shared" si="9"/>
        <v>7150.2</v>
      </c>
    </row>
    <row r="117" spans="1:5" ht="28.9" customHeight="1" thickBot="1" x14ac:dyDescent="0.3">
      <c r="A117" s="80" t="s">
        <v>40</v>
      </c>
      <c r="B117" s="81"/>
      <c r="C117" s="20">
        <v>8412</v>
      </c>
      <c r="D117" s="20">
        <f t="shared" si="8"/>
        <v>1261.8</v>
      </c>
      <c r="E117" s="20">
        <f t="shared" si="9"/>
        <v>7150.2</v>
      </c>
    </row>
    <row r="118" spans="1:5" ht="28.9" customHeight="1" thickBot="1" x14ac:dyDescent="0.3">
      <c r="A118" s="32"/>
      <c r="B118" s="34"/>
      <c r="C118" s="20"/>
      <c r="D118" s="20"/>
      <c r="E118" s="20"/>
    </row>
    <row r="119" spans="1:5" ht="46.15" customHeight="1" thickBot="1" x14ac:dyDescent="0.3">
      <c r="A119" s="82" t="s">
        <v>41</v>
      </c>
      <c r="B119" s="81"/>
      <c r="C119" s="20"/>
      <c r="D119" s="20"/>
      <c r="E119" s="20"/>
    </row>
    <row r="120" spans="1:5" ht="15.75" thickBot="1" x14ac:dyDescent="0.3">
      <c r="A120" s="7" t="s">
        <v>42</v>
      </c>
      <c r="B120" s="5"/>
      <c r="C120" s="20">
        <v>8412</v>
      </c>
      <c r="D120" s="20">
        <f t="shared" si="8"/>
        <v>1261.8</v>
      </c>
      <c r="E120" s="20">
        <f t="shared" ref="E120:E129" si="10">(C120-D120)</f>
        <v>7150.2</v>
      </c>
    </row>
    <row r="121" spans="1:5" ht="15.75" thickBot="1" x14ac:dyDescent="0.3">
      <c r="A121" s="7" t="s">
        <v>43</v>
      </c>
      <c r="B121" s="5"/>
      <c r="C121" s="20">
        <v>8412</v>
      </c>
      <c r="D121" s="20">
        <f t="shared" si="8"/>
        <v>1261.8</v>
      </c>
      <c r="E121" s="20">
        <f t="shared" si="10"/>
        <v>7150.2</v>
      </c>
    </row>
    <row r="122" spans="1:5" ht="22.5" customHeight="1" thickBot="1" x14ac:dyDescent="0.3">
      <c r="A122" s="7" t="s">
        <v>44</v>
      </c>
      <c r="B122" s="5"/>
      <c r="C122" s="20">
        <v>8412</v>
      </c>
      <c r="D122" s="20">
        <f t="shared" si="8"/>
        <v>1261.8</v>
      </c>
      <c r="E122" s="20">
        <f t="shared" si="10"/>
        <v>7150.2</v>
      </c>
    </row>
    <row r="123" spans="1:5" ht="25.5" customHeight="1" thickBot="1" x14ac:dyDescent="0.3">
      <c r="A123" s="80" t="s">
        <v>45</v>
      </c>
      <c r="B123" s="85"/>
      <c r="C123" s="20">
        <v>8412</v>
      </c>
      <c r="D123" s="20">
        <f t="shared" si="8"/>
        <v>1261.8</v>
      </c>
      <c r="E123" s="20">
        <f t="shared" si="10"/>
        <v>7150.2</v>
      </c>
    </row>
    <row r="124" spans="1:5" ht="25.5" customHeight="1" thickBot="1" x14ac:dyDescent="0.3">
      <c r="A124" s="7" t="s">
        <v>46</v>
      </c>
      <c r="B124" s="5"/>
      <c r="C124" s="20">
        <v>5672</v>
      </c>
      <c r="D124" s="20">
        <f t="shared" si="8"/>
        <v>850.8</v>
      </c>
      <c r="E124" s="20">
        <f t="shared" si="10"/>
        <v>4821.2</v>
      </c>
    </row>
    <row r="125" spans="1:5" ht="25.5" customHeight="1" thickBot="1" x14ac:dyDescent="0.3">
      <c r="A125" s="7" t="s">
        <v>47</v>
      </c>
      <c r="B125" s="5"/>
      <c r="C125" s="20">
        <v>8412</v>
      </c>
      <c r="D125" s="20">
        <f t="shared" si="8"/>
        <v>1261.8</v>
      </c>
      <c r="E125" s="20">
        <f t="shared" si="10"/>
        <v>7150.2</v>
      </c>
    </row>
    <row r="126" spans="1:5" ht="25.5" customHeight="1" thickBot="1" x14ac:dyDescent="0.3">
      <c r="A126" s="7" t="s">
        <v>48</v>
      </c>
      <c r="B126" s="5"/>
      <c r="C126" s="20">
        <v>8412</v>
      </c>
      <c r="D126" s="20">
        <f t="shared" si="8"/>
        <v>1261.8</v>
      </c>
      <c r="E126" s="20">
        <f t="shared" si="10"/>
        <v>7150.2</v>
      </c>
    </row>
    <row r="127" spans="1:5" ht="15.75" thickBot="1" x14ac:dyDescent="0.3">
      <c r="A127" s="7" t="s">
        <v>49</v>
      </c>
      <c r="B127" s="5"/>
      <c r="C127" s="20">
        <v>8412</v>
      </c>
      <c r="D127" s="20">
        <f t="shared" si="8"/>
        <v>1261.8</v>
      </c>
      <c r="E127" s="20">
        <f t="shared" si="10"/>
        <v>7150.2</v>
      </c>
    </row>
    <row r="128" spans="1:5" ht="15.75" thickBot="1" x14ac:dyDescent="0.3">
      <c r="A128" s="7" t="s">
        <v>50</v>
      </c>
      <c r="B128" s="5"/>
      <c r="C128" s="20">
        <v>8412</v>
      </c>
      <c r="D128" s="20">
        <f t="shared" si="8"/>
        <v>1261.8</v>
      </c>
      <c r="E128" s="20">
        <f t="shared" si="10"/>
        <v>7150.2</v>
      </c>
    </row>
    <row r="129" spans="1:5" ht="15.75" thickBot="1" x14ac:dyDescent="0.3">
      <c r="A129" s="7" t="s">
        <v>51</v>
      </c>
      <c r="B129" s="5"/>
      <c r="C129" s="20">
        <v>8412</v>
      </c>
      <c r="D129" s="20">
        <f t="shared" si="8"/>
        <v>1261.8</v>
      </c>
      <c r="E129" s="20">
        <f t="shared" si="10"/>
        <v>7150.2</v>
      </c>
    </row>
    <row r="130" spans="1:5" ht="15.75" thickBot="1" x14ac:dyDescent="0.3">
      <c r="A130" s="2" t="s">
        <v>102</v>
      </c>
      <c r="B130" s="9"/>
      <c r="C130" s="21"/>
      <c r="D130" s="21"/>
      <c r="E130" s="21"/>
    </row>
    <row r="131" spans="1:5" ht="31.15" customHeight="1" thickBot="1" x14ac:dyDescent="0.3">
      <c r="A131" s="82" t="s">
        <v>52</v>
      </c>
      <c r="B131" s="85"/>
      <c r="C131" s="20"/>
      <c r="D131" s="20"/>
      <c r="E131" s="20"/>
    </row>
    <row r="132" spans="1:5" ht="15.75" thickBot="1" x14ac:dyDescent="0.3">
      <c r="A132" s="7" t="s">
        <v>53</v>
      </c>
      <c r="B132" s="5"/>
      <c r="C132" s="20">
        <v>9765</v>
      </c>
      <c r="D132" s="20">
        <f t="shared" ref="D132:D142" si="11">(C132*0.15)</f>
        <v>1464.75</v>
      </c>
      <c r="E132" s="20">
        <f t="shared" ref="E132:E142" si="12">(C132-D132)</f>
        <v>8300.25</v>
      </c>
    </row>
    <row r="133" spans="1:5" ht="15.75" thickBot="1" x14ac:dyDescent="0.3">
      <c r="A133" s="7" t="s">
        <v>54</v>
      </c>
      <c r="B133" s="5"/>
      <c r="C133" s="20">
        <v>8412</v>
      </c>
      <c r="D133" s="20">
        <f t="shared" si="11"/>
        <v>1261.8</v>
      </c>
      <c r="E133" s="20">
        <f t="shared" si="12"/>
        <v>7150.2</v>
      </c>
    </row>
    <row r="134" spans="1:5" ht="15.75" thickBot="1" x14ac:dyDescent="0.3">
      <c r="A134" s="7" t="s">
        <v>55</v>
      </c>
      <c r="B134" s="5"/>
      <c r="C134" s="20">
        <v>8412</v>
      </c>
      <c r="D134" s="20">
        <f t="shared" si="11"/>
        <v>1261.8</v>
      </c>
      <c r="E134" s="20">
        <f t="shared" si="12"/>
        <v>7150.2</v>
      </c>
    </row>
    <row r="135" spans="1:5" ht="15.75" thickBot="1" x14ac:dyDescent="0.3">
      <c r="A135" s="7" t="s">
        <v>56</v>
      </c>
      <c r="B135" s="5"/>
      <c r="C135" s="20">
        <v>8412</v>
      </c>
      <c r="D135" s="20">
        <f t="shared" si="11"/>
        <v>1261.8</v>
      </c>
      <c r="E135" s="20">
        <f t="shared" si="12"/>
        <v>7150.2</v>
      </c>
    </row>
    <row r="136" spans="1:5" ht="15.75" thickBot="1" x14ac:dyDescent="0.3">
      <c r="A136" s="7" t="s">
        <v>57</v>
      </c>
      <c r="B136" s="5"/>
      <c r="C136" s="20">
        <v>8412</v>
      </c>
      <c r="D136" s="20">
        <f t="shared" si="11"/>
        <v>1261.8</v>
      </c>
      <c r="E136" s="20">
        <f t="shared" si="12"/>
        <v>7150.2</v>
      </c>
    </row>
    <row r="137" spans="1:5" ht="15.75" thickBot="1" x14ac:dyDescent="0.3">
      <c r="A137" s="7" t="s">
        <v>58</v>
      </c>
      <c r="B137" s="5"/>
      <c r="C137" s="20">
        <v>8412</v>
      </c>
      <c r="D137" s="20">
        <f t="shared" si="11"/>
        <v>1261.8</v>
      </c>
      <c r="E137" s="20">
        <f t="shared" si="12"/>
        <v>7150.2</v>
      </c>
    </row>
    <row r="138" spans="1:5" ht="15.75" thickBot="1" x14ac:dyDescent="0.3">
      <c r="A138" s="7" t="s">
        <v>59</v>
      </c>
      <c r="B138" s="5"/>
      <c r="C138" s="20">
        <v>8412</v>
      </c>
      <c r="D138" s="20">
        <f t="shared" si="11"/>
        <v>1261.8</v>
      </c>
      <c r="E138" s="20">
        <f t="shared" si="12"/>
        <v>7150.2</v>
      </c>
    </row>
    <row r="139" spans="1:5" ht="15.75" thickBot="1" x14ac:dyDescent="0.3">
      <c r="A139" s="7" t="s">
        <v>60</v>
      </c>
      <c r="B139" s="5"/>
      <c r="C139" s="20">
        <v>13771</v>
      </c>
      <c r="D139" s="20">
        <f t="shared" si="11"/>
        <v>2065.65</v>
      </c>
      <c r="E139" s="20">
        <f t="shared" si="12"/>
        <v>11705.35</v>
      </c>
    </row>
    <row r="140" spans="1:5" ht="15.75" thickBot="1" x14ac:dyDescent="0.3">
      <c r="A140" s="7" t="s">
        <v>61</v>
      </c>
      <c r="B140" s="5"/>
      <c r="C140" s="20">
        <v>8412</v>
      </c>
      <c r="D140" s="20">
        <f t="shared" si="11"/>
        <v>1261.8</v>
      </c>
      <c r="E140" s="20">
        <f t="shared" si="12"/>
        <v>7150.2</v>
      </c>
    </row>
    <row r="141" spans="1:5" ht="15.75" thickBot="1" x14ac:dyDescent="0.3">
      <c r="A141" s="7" t="s">
        <v>62</v>
      </c>
      <c r="B141" s="5"/>
      <c r="C141" s="20">
        <v>8412</v>
      </c>
      <c r="D141" s="20">
        <f t="shared" si="11"/>
        <v>1261.8</v>
      </c>
      <c r="E141" s="20">
        <f t="shared" si="12"/>
        <v>7150.2</v>
      </c>
    </row>
    <row r="142" spans="1:5" ht="15.75" thickBot="1" x14ac:dyDescent="0.3">
      <c r="A142" s="7" t="s">
        <v>63</v>
      </c>
      <c r="B142" s="5"/>
      <c r="C142" s="20">
        <v>8412</v>
      </c>
      <c r="D142" s="20">
        <f t="shared" si="11"/>
        <v>1261.8</v>
      </c>
      <c r="E142" s="20">
        <f t="shared" si="12"/>
        <v>7150.2</v>
      </c>
    </row>
    <row r="143" spans="1:5" ht="15.75" thickBot="1" x14ac:dyDescent="0.3">
      <c r="A143" s="48" t="s">
        <v>64</v>
      </c>
      <c r="B143" s="8"/>
      <c r="C143" s="28" t="s">
        <v>104</v>
      </c>
      <c r="D143" s="28" t="s">
        <v>104</v>
      </c>
      <c r="E143" s="28" t="s">
        <v>104</v>
      </c>
    </row>
    <row r="144" spans="1:5" ht="15.75" thickBot="1" x14ac:dyDescent="0.3">
      <c r="A144" s="7" t="s">
        <v>65</v>
      </c>
      <c r="B144" s="5"/>
      <c r="C144" s="20">
        <v>5290</v>
      </c>
      <c r="D144" s="20">
        <f t="shared" ref="D144:D145" si="13">(C144*0.15)</f>
        <v>793.5</v>
      </c>
      <c r="E144" s="20">
        <f t="shared" ref="E144:E145" si="14">(C144-D144)</f>
        <v>4496.5</v>
      </c>
    </row>
    <row r="145" spans="1:5" ht="15.75" thickBot="1" x14ac:dyDescent="0.3">
      <c r="A145" s="7" t="s">
        <v>66</v>
      </c>
      <c r="B145" s="5"/>
      <c r="C145" s="20">
        <v>8412</v>
      </c>
      <c r="D145" s="20">
        <f t="shared" si="13"/>
        <v>1261.8</v>
      </c>
      <c r="E145" s="20">
        <f t="shared" si="14"/>
        <v>7150.2</v>
      </c>
    </row>
    <row r="146" spans="1:5" ht="15.75" thickBot="1" x14ac:dyDescent="0.3">
      <c r="A146" s="7"/>
      <c r="B146" s="33"/>
      <c r="C146" s="20"/>
      <c r="D146" s="20"/>
      <c r="E146" s="20"/>
    </row>
    <row r="147" spans="1:5" ht="15.75" thickBot="1" x14ac:dyDescent="0.3">
      <c r="A147" s="1" t="s">
        <v>67</v>
      </c>
      <c r="B147" s="4"/>
      <c r="C147" s="23"/>
      <c r="D147" s="23"/>
      <c r="E147" s="23"/>
    </row>
    <row r="148" spans="1:5" ht="15.75" thickBot="1" x14ac:dyDescent="0.3">
      <c r="A148" s="7" t="s">
        <v>68</v>
      </c>
      <c r="B148" s="5"/>
      <c r="C148" s="20">
        <v>12887</v>
      </c>
      <c r="D148" s="20">
        <f t="shared" ref="D148:D150" si="15">(C148*0.15)</f>
        <v>1933.05</v>
      </c>
      <c r="E148" s="20">
        <f t="shared" ref="E148:E150" si="16">(C148-D148)</f>
        <v>10953.95</v>
      </c>
    </row>
    <row r="149" spans="1:5" ht="15.75" thickBot="1" x14ac:dyDescent="0.3">
      <c r="A149" s="7" t="s">
        <v>69</v>
      </c>
      <c r="B149" s="5"/>
      <c r="C149" s="20">
        <v>8412</v>
      </c>
      <c r="D149" s="20">
        <f t="shared" si="15"/>
        <v>1261.8</v>
      </c>
      <c r="E149" s="20">
        <f t="shared" si="16"/>
        <v>7150.2</v>
      </c>
    </row>
    <row r="150" spans="1:5" ht="15.75" thickBot="1" x14ac:dyDescent="0.3">
      <c r="A150" s="7" t="s">
        <v>70</v>
      </c>
      <c r="B150" s="5"/>
      <c r="C150" s="20">
        <v>22721</v>
      </c>
      <c r="D150" s="20">
        <f t="shared" si="15"/>
        <v>3408.15</v>
      </c>
      <c r="E150" s="20">
        <f t="shared" si="16"/>
        <v>19312.849999999999</v>
      </c>
    </row>
    <row r="151" spans="1:5" ht="15.75" thickBot="1" x14ac:dyDescent="0.3">
      <c r="A151" s="7"/>
      <c r="B151" s="33"/>
      <c r="C151" s="20"/>
      <c r="D151" s="20"/>
      <c r="E151" s="20"/>
    </row>
    <row r="152" spans="1:5" ht="15.75" thickBot="1" x14ac:dyDescent="0.3">
      <c r="A152" s="1" t="s">
        <v>71</v>
      </c>
      <c r="B152" s="4"/>
      <c r="C152" s="23"/>
      <c r="D152" s="23"/>
      <c r="E152" s="23" t="s">
        <v>102</v>
      </c>
    </row>
    <row r="153" spans="1:5" ht="15.75" thickBot="1" x14ac:dyDescent="0.3">
      <c r="A153" s="7" t="s">
        <v>72</v>
      </c>
      <c r="B153" s="5"/>
      <c r="C153" s="20">
        <v>8412</v>
      </c>
      <c r="D153" s="20">
        <f t="shared" ref="D153:D157" si="17">(C153*0.15)</f>
        <v>1261.8</v>
      </c>
      <c r="E153" s="20">
        <f t="shared" ref="E153:E157" si="18">(C153-D153)</f>
        <v>7150.2</v>
      </c>
    </row>
    <row r="154" spans="1:5" ht="15.75" thickBot="1" x14ac:dyDescent="0.3">
      <c r="A154" s="7" t="s">
        <v>73</v>
      </c>
      <c r="B154" s="5"/>
      <c r="C154" s="20">
        <v>8412</v>
      </c>
      <c r="D154" s="20">
        <f t="shared" si="17"/>
        <v>1261.8</v>
      </c>
      <c r="E154" s="20">
        <f t="shared" si="18"/>
        <v>7150.2</v>
      </c>
    </row>
    <row r="155" spans="1:5" ht="15.75" thickBot="1" x14ac:dyDescent="0.3">
      <c r="A155" s="7" t="s">
        <v>74</v>
      </c>
      <c r="B155" s="5"/>
      <c r="C155" s="20">
        <v>8412</v>
      </c>
      <c r="D155" s="20">
        <f t="shared" si="17"/>
        <v>1261.8</v>
      </c>
      <c r="E155" s="20">
        <f t="shared" si="18"/>
        <v>7150.2</v>
      </c>
    </row>
    <row r="156" spans="1:5" ht="15.75" thickBot="1" x14ac:dyDescent="0.3">
      <c r="A156" s="7" t="s">
        <v>75</v>
      </c>
      <c r="B156" s="5"/>
      <c r="C156" s="20">
        <v>8412</v>
      </c>
      <c r="D156" s="20">
        <f t="shared" si="17"/>
        <v>1261.8</v>
      </c>
      <c r="E156" s="20">
        <f t="shared" si="18"/>
        <v>7150.2</v>
      </c>
    </row>
    <row r="157" spans="1:5" ht="15.75" thickBot="1" x14ac:dyDescent="0.3">
      <c r="A157" s="7" t="s">
        <v>76</v>
      </c>
      <c r="B157" s="5"/>
      <c r="C157" s="20">
        <v>8412</v>
      </c>
      <c r="D157" s="20">
        <f t="shared" si="17"/>
        <v>1261.8</v>
      </c>
      <c r="E157" s="20">
        <f t="shared" si="18"/>
        <v>7150.2</v>
      </c>
    </row>
    <row r="158" spans="1:5" ht="15.75" thickBot="1" x14ac:dyDescent="0.3">
      <c r="A158" s="2" t="s">
        <v>102</v>
      </c>
      <c r="B158" s="9"/>
      <c r="C158" s="21"/>
      <c r="D158" s="21"/>
      <c r="E158" s="21"/>
    </row>
    <row r="159" spans="1:5" ht="15.75" thickBot="1" x14ac:dyDescent="0.3">
      <c r="A159" s="1" t="s">
        <v>77</v>
      </c>
      <c r="B159" s="4"/>
      <c r="C159" s="23"/>
      <c r="D159" s="23"/>
      <c r="E159" s="23"/>
    </row>
    <row r="160" spans="1:5" ht="15.75" thickBot="1" x14ac:dyDescent="0.3">
      <c r="A160" s="7" t="s">
        <v>78</v>
      </c>
      <c r="B160" s="5"/>
      <c r="C160" s="20">
        <v>8412</v>
      </c>
      <c r="D160" s="20">
        <f t="shared" ref="D160:D162" si="19">(C160*0.15)</f>
        <v>1261.8</v>
      </c>
      <c r="E160" s="20">
        <f t="shared" ref="E160:E162" si="20">(C160-D160)</f>
        <v>7150.2</v>
      </c>
    </row>
    <row r="161" spans="1:5" ht="15.75" thickBot="1" x14ac:dyDescent="0.3">
      <c r="A161" s="7" t="s">
        <v>79</v>
      </c>
      <c r="B161" s="5"/>
      <c r="C161" s="20">
        <v>8412</v>
      </c>
      <c r="D161" s="20">
        <f t="shared" si="19"/>
        <v>1261.8</v>
      </c>
      <c r="E161" s="20">
        <f t="shared" si="20"/>
        <v>7150.2</v>
      </c>
    </row>
    <row r="162" spans="1:5" ht="15.75" thickBot="1" x14ac:dyDescent="0.3">
      <c r="A162" s="7" t="s">
        <v>80</v>
      </c>
      <c r="B162" s="5"/>
      <c r="C162" s="20">
        <v>8412</v>
      </c>
      <c r="D162" s="20">
        <f t="shared" si="19"/>
        <v>1261.8</v>
      </c>
      <c r="E162" s="20">
        <f t="shared" si="20"/>
        <v>7150.2</v>
      </c>
    </row>
    <row r="163" spans="1:5" ht="33.4" customHeight="1" thickBot="1" x14ac:dyDescent="0.3">
      <c r="A163" s="80" t="s">
        <v>81</v>
      </c>
      <c r="B163" s="81"/>
      <c r="C163" s="20">
        <v>8412</v>
      </c>
      <c r="D163" s="20">
        <f t="shared" ref="D163" si="21">(C163*0.15)</f>
        <v>1261.8</v>
      </c>
      <c r="E163" s="20">
        <f t="shared" ref="E163" si="22">(C163-D163)</f>
        <v>7150.2</v>
      </c>
    </row>
    <row r="164" spans="1:5" ht="18" customHeight="1" thickBot="1" x14ac:dyDescent="0.3">
      <c r="A164" s="38"/>
      <c r="B164" s="35"/>
      <c r="C164" s="20"/>
      <c r="D164" s="20"/>
      <c r="E164" s="20"/>
    </row>
    <row r="165" spans="1:5" ht="15.75" thickBot="1" x14ac:dyDescent="0.3">
      <c r="A165" s="1" t="s">
        <v>82</v>
      </c>
      <c r="B165" s="4"/>
      <c r="C165" s="23" t="s">
        <v>102</v>
      </c>
      <c r="D165" s="23" t="s">
        <v>102</v>
      </c>
      <c r="E165" s="23" t="s">
        <v>102</v>
      </c>
    </row>
    <row r="166" spans="1:5" ht="15.75" thickBot="1" x14ac:dyDescent="0.3">
      <c r="A166" s="7" t="s">
        <v>83</v>
      </c>
      <c r="B166" s="5"/>
      <c r="C166" s="20">
        <v>8412</v>
      </c>
      <c r="D166" s="20">
        <f t="shared" ref="D166:D172" si="23">(C166*0.15)</f>
        <v>1261.8</v>
      </c>
      <c r="E166" s="20">
        <f t="shared" ref="E166:E172" si="24">(C166-D166)</f>
        <v>7150.2</v>
      </c>
    </row>
    <row r="167" spans="1:5" ht="15.75" thickBot="1" x14ac:dyDescent="0.3">
      <c r="A167" s="7" t="s">
        <v>84</v>
      </c>
      <c r="B167" s="5"/>
      <c r="C167" s="20">
        <v>8412</v>
      </c>
      <c r="D167" s="20">
        <f t="shared" si="23"/>
        <v>1261.8</v>
      </c>
      <c r="E167" s="20">
        <f t="shared" si="24"/>
        <v>7150.2</v>
      </c>
    </row>
    <row r="168" spans="1:5" ht="15.75" thickBot="1" x14ac:dyDescent="0.3">
      <c r="A168" s="7" t="s">
        <v>85</v>
      </c>
      <c r="B168" s="5"/>
      <c r="C168" s="20">
        <v>8412</v>
      </c>
      <c r="D168" s="20">
        <f t="shared" si="23"/>
        <v>1261.8</v>
      </c>
      <c r="E168" s="20">
        <f t="shared" si="24"/>
        <v>7150.2</v>
      </c>
    </row>
    <row r="169" spans="1:5" ht="15.75" thickBot="1" x14ac:dyDescent="0.3">
      <c r="A169" s="7" t="s">
        <v>86</v>
      </c>
      <c r="B169" s="5"/>
      <c r="C169" s="20">
        <v>8412</v>
      </c>
      <c r="D169" s="20">
        <f t="shared" si="23"/>
        <v>1261.8</v>
      </c>
      <c r="E169" s="20">
        <f t="shared" si="24"/>
        <v>7150.2</v>
      </c>
    </row>
    <row r="170" spans="1:5" ht="15.75" thickBot="1" x14ac:dyDescent="0.3">
      <c r="A170" s="7" t="s">
        <v>87</v>
      </c>
      <c r="B170" s="5"/>
      <c r="C170" s="20">
        <v>8412</v>
      </c>
      <c r="D170" s="20">
        <f t="shared" si="23"/>
        <v>1261.8</v>
      </c>
      <c r="E170" s="20">
        <f t="shared" si="24"/>
        <v>7150.2</v>
      </c>
    </row>
    <row r="171" spans="1:5" ht="15.75" thickBot="1" x14ac:dyDescent="0.3">
      <c r="A171" s="7" t="s">
        <v>88</v>
      </c>
      <c r="B171" s="5"/>
      <c r="C171" s="20">
        <v>8412</v>
      </c>
      <c r="D171" s="20">
        <f t="shared" si="23"/>
        <v>1261.8</v>
      </c>
      <c r="E171" s="20">
        <f t="shared" si="24"/>
        <v>7150.2</v>
      </c>
    </row>
    <row r="172" spans="1:5" ht="15.75" thickBot="1" x14ac:dyDescent="0.3">
      <c r="A172" s="7" t="s">
        <v>89</v>
      </c>
      <c r="B172" s="5"/>
      <c r="C172" s="20">
        <v>8412</v>
      </c>
      <c r="D172" s="20">
        <f t="shared" si="23"/>
        <v>1261.8</v>
      </c>
      <c r="E172" s="20">
        <f t="shared" si="24"/>
        <v>7150.2</v>
      </c>
    </row>
    <row r="173" spans="1:5" ht="15.75" thickBot="1" x14ac:dyDescent="0.3">
      <c r="A173" s="7"/>
      <c r="B173" s="33"/>
      <c r="C173" s="20"/>
      <c r="D173" s="20"/>
      <c r="E173" s="20"/>
    </row>
    <row r="174" spans="1:5" ht="15.75" thickBot="1" x14ac:dyDescent="0.3">
      <c r="A174" s="1" t="s">
        <v>90</v>
      </c>
      <c r="B174" s="4"/>
      <c r="C174" s="23"/>
      <c r="D174" s="23"/>
      <c r="E174" s="23"/>
    </row>
    <row r="175" spans="1:5" ht="15.75" thickBot="1" x14ac:dyDescent="0.3">
      <c r="A175" s="1" t="s">
        <v>91</v>
      </c>
      <c r="B175" s="5"/>
      <c r="C175" s="20" t="s">
        <v>102</v>
      </c>
      <c r="D175" s="20"/>
      <c r="E175" s="20"/>
    </row>
    <row r="176" spans="1:5" ht="15.75" thickBot="1" x14ac:dyDescent="0.3">
      <c r="A176" s="7" t="s">
        <v>92</v>
      </c>
      <c r="B176" s="5"/>
      <c r="C176" s="20">
        <v>12401</v>
      </c>
      <c r="D176" s="20">
        <f t="shared" ref="D176:D179" si="25">(C176*0.15)</f>
        <v>1860.1499999999999</v>
      </c>
      <c r="E176" s="20">
        <f t="shared" ref="E176:E179" si="26">(C176-D176)</f>
        <v>10540.85</v>
      </c>
    </row>
    <row r="177" spans="1:5" ht="15.75" thickBot="1" x14ac:dyDescent="0.3">
      <c r="A177" s="7" t="s">
        <v>93</v>
      </c>
      <c r="B177" s="5"/>
      <c r="C177" s="20">
        <v>12401</v>
      </c>
      <c r="D177" s="20">
        <f t="shared" si="25"/>
        <v>1860.1499999999999</v>
      </c>
      <c r="E177" s="20">
        <f t="shared" si="26"/>
        <v>10540.85</v>
      </c>
    </row>
    <row r="178" spans="1:5" ht="15.75" thickBot="1" x14ac:dyDescent="0.3">
      <c r="A178" s="7" t="s">
        <v>94</v>
      </c>
      <c r="B178" s="5"/>
      <c r="C178" s="20">
        <v>12401</v>
      </c>
      <c r="D178" s="20">
        <f t="shared" si="25"/>
        <v>1860.1499999999999</v>
      </c>
      <c r="E178" s="20">
        <f t="shared" si="26"/>
        <v>10540.85</v>
      </c>
    </row>
    <row r="179" spans="1:5" ht="15.75" thickBot="1" x14ac:dyDescent="0.3">
      <c r="A179" s="7" t="s">
        <v>95</v>
      </c>
      <c r="B179" s="5"/>
      <c r="C179" s="20">
        <v>11517</v>
      </c>
      <c r="D179" s="20">
        <f t="shared" si="25"/>
        <v>1727.55</v>
      </c>
      <c r="E179" s="20">
        <f t="shared" si="26"/>
        <v>9789.4500000000007</v>
      </c>
    </row>
    <row r="180" spans="1:5" ht="15.75" thickBot="1" x14ac:dyDescent="0.3">
      <c r="A180" s="7"/>
      <c r="B180" s="33"/>
      <c r="C180" s="20"/>
      <c r="D180" s="20"/>
      <c r="E180" s="20"/>
    </row>
    <row r="181" spans="1:5" ht="15.75" thickBot="1" x14ac:dyDescent="0.3">
      <c r="A181" s="1" t="s">
        <v>96</v>
      </c>
      <c r="B181" s="4"/>
      <c r="C181" s="23"/>
      <c r="D181" s="23"/>
      <c r="E181" s="23"/>
    </row>
    <row r="182" spans="1:5" ht="15.75" thickBot="1" x14ac:dyDescent="0.3">
      <c r="A182" s="1" t="s">
        <v>97</v>
      </c>
      <c r="B182" s="4"/>
    </row>
    <row r="183" spans="1:5" ht="15.75" thickBot="1" x14ac:dyDescent="0.3">
      <c r="A183" s="7" t="s">
        <v>98</v>
      </c>
      <c r="B183" s="4"/>
      <c r="C183" s="20">
        <v>13355</v>
      </c>
      <c r="D183" s="20">
        <f t="shared" ref="D183:D187" si="27">(C183*0.15)</f>
        <v>2003.25</v>
      </c>
      <c r="E183" s="20">
        <f t="shared" ref="E183:E187" si="28">(C183-D183)</f>
        <v>11351.75</v>
      </c>
    </row>
    <row r="184" spans="1:5" ht="15.75" thickBot="1" x14ac:dyDescent="0.3">
      <c r="A184" s="7" t="s">
        <v>99</v>
      </c>
      <c r="B184" s="5"/>
      <c r="C184" s="20">
        <v>8967</v>
      </c>
      <c r="D184" s="20">
        <f t="shared" si="27"/>
        <v>1345.05</v>
      </c>
      <c r="E184" s="20">
        <f t="shared" si="28"/>
        <v>7621.95</v>
      </c>
    </row>
    <row r="185" spans="1:5" ht="15.75" thickBot="1" x14ac:dyDescent="0.3">
      <c r="A185" s="7" t="s">
        <v>100</v>
      </c>
      <c r="B185" s="5"/>
      <c r="C185" s="20">
        <v>6261</v>
      </c>
      <c r="D185" s="20">
        <f t="shared" si="27"/>
        <v>939.15</v>
      </c>
      <c r="E185" s="20">
        <f t="shared" si="28"/>
        <v>5321.85</v>
      </c>
    </row>
    <row r="186" spans="1:5" ht="15.75" thickBot="1" x14ac:dyDescent="0.3">
      <c r="A186" s="86" t="s">
        <v>101</v>
      </c>
      <c r="B186" s="85"/>
      <c r="C186" s="20">
        <v>5706</v>
      </c>
      <c r="D186" s="20">
        <f t="shared" si="27"/>
        <v>855.9</v>
      </c>
      <c r="E186" s="20">
        <f t="shared" si="28"/>
        <v>4850.1000000000004</v>
      </c>
    </row>
    <row r="187" spans="1:5" ht="15.75" thickBot="1" x14ac:dyDescent="0.3">
      <c r="A187" s="7" t="s">
        <v>103</v>
      </c>
      <c r="B187" s="5"/>
      <c r="C187" s="20">
        <v>52710</v>
      </c>
      <c r="D187" s="20">
        <f t="shared" si="27"/>
        <v>7906.5</v>
      </c>
      <c r="E187" s="20">
        <f t="shared" si="28"/>
        <v>44803.5</v>
      </c>
    </row>
    <row r="188" spans="1:5" ht="15.75" thickBot="1" x14ac:dyDescent="0.3">
      <c r="A188" s="7"/>
      <c r="B188" s="30"/>
      <c r="C188" s="20"/>
      <c r="D188" s="20"/>
      <c r="E188" s="20"/>
    </row>
    <row r="189" spans="1:5" ht="15.75" thickBot="1" x14ac:dyDescent="0.3">
      <c r="A189" s="7"/>
      <c r="B189" s="10"/>
      <c r="C189" s="20"/>
      <c r="D189" s="20"/>
      <c r="E189" s="20"/>
    </row>
    <row r="190" spans="1:5" ht="15.75" thickBot="1" x14ac:dyDescent="0.3">
      <c r="A190" s="7"/>
      <c r="B190" s="29" t="s">
        <v>107</v>
      </c>
      <c r="C190" s="20">
        <f>SUM(C90:C187)+C23+C54+C83</f>
        <v>4016862</v>
      </c>
      <c r="D190" s="20"/>
      <c r="E190" s="20"/>
    </row>
    <row r="192" spans="1:5" ht="18" x14ac:dyDescent="0.25">
      <c r="A192" s="87" t="s">
        <v>117</v>
      </c>
      <c r="B192" s="87"/>
      <c r="C192" s="87"/>
    </row>
    <row r="193" spans="1:3" ht="15.75" x14ac:dyDescent="0.25">
      <c r="A193" s="88" t="s">
        <v>118</v>
      </c>
      <c r="B193" s="88"/>
      <c r="C193" s="88"/>
    </row>
    <row r="194" spans="1:3" ht="25.5" x14ac:dyDescent="0.25">
      <c r="A194" s="49" t="s">
        <v>119</v>
      </c>
      <c r="B194" s="50" t="s">
        <v>120</v>
      </c>
      <c r="C194" s="50" t="s">
        <v>121</v>
      </c>
    </row>
    <row r="195" spans="1:3" x14ac:dyDescent="0.25">
      <c r="A195" s="54" t="s">
        <v>132</v>
      </c>
      <c r="B195" s="52">
        <v>92716.17</v>
      </c>
      <c r="C195" s="53">
        <v>1112594</v>
      </c>
    </row>
    <row r="196" spans="1:3" x14ac:dyDescent="0.25">
      <c r="A196" s="54" t="s">
        <v>133</v>
      </c>
      <c r="B196" s="52">
        <v>92716.17</v>
      </c>
      <c r="C196" s="53">
        <v>1112594</v>
      </c>
    </row>
    <row r="197" spans="1:3" x14ac:dyDescent="0.25">
      <c r="A197" s="54" t="s">
        <v>134</v>
      </c>
      <c r="B197" s="52">
        <v>92716.17</v>
      </c>
      <c r="C197" s="53">
        <v>1112594</v>
      </c>
    </row>
    <row r="198" spans="1:3" x14ac:dyDescent="0.25">
      <c r="A198" s="51" t="s">
        <v>135</v>
      </c>
      <c r="B198" s="52">
        <v>92716.17</v>
      </c>
      <c r="C198" s="53">
        <v>649013</v>
      </c>
    </row>
    <row r="200" spans="1:3" ht="31.5" x14ac:dyDescent="0.25">
      <c r="A200" s="74" t="s">
        <v>131</v>
      </c>
      <c r="B200" s="75"/>
      <c r="C200" s="56" t="s">
        <v>137</v>
      </c>
    </row>
    <row r="201" spans="1:3" ht="15" customHeight="1" x14ac:dyDescent="0.25">
      <c r="A201" s="89" t="s">
        <v>138</v>
      </c>
      <c r="B201" s="90"/>
      <c r="C201" s="53">
        <v>750000</v>
      </c>
    </row>
    <row r="203" spans="1:3" ht="25.5" x14ac:dyDescent="0.25">
      <c r="A203" s="94" t="s">
        <v>146</v>
      </c>
      <c r="B203" s="95"/>
      <c r="C203" s="50" t="s">
        <v>121</v>
      </c>
    </row>
    <row r="204" spans="1:3" x14ac:dyDescent="0.25">
      <c r="A204" s="89" t="s">
        <v>136</v>
      </c>
      <c r="B204" s="96"/>
      <c r="C204" s="53">
        <v>233856</v>
      </c>
    </row>
    <row r="205" spans="1:3" x14ac:dyDescent="0.25">
      <c r="A205" s="97" t="s">
        <v>134</v>
      </c>
      <c r="B205" s="98"/>
      <c r="C205" s="53">
        <v>935424</v>
      </c>
    </row>
    <row r="206" spans="1:3" x14ac:dyDescent="0.25">
      <c r="A206" s="89" t="s">
        <v>135</v>
      </c>
      <c r="B206" s="96"/>
      <c r="C206" s="53">
        <v>545664</v>
      </c>
    </row>
    <row r="207" spans="1:3" x14ac:dyDescent="0.25">
      <c r="A207" s="39"/>
      <c r="B207" s="39"/>
      <c r="C207" s="39"/>
    </row>
    <row r="208" spans="1:3" x14ac:dyDescent="0.25">
      <c r="A208" s="91" t="s">
        <v>139</v>
      </c>
      <c r="B208" s="92"/>
      <c r="C208" s="69">
        <f>SUM(C195:C197,C201)+SUM(C204:C205)</f>
        <v>5257062</v>
      </c>
    </row>
    <row r="209" spans="1:7" x14ac:dyDescent="0.25">
      <c r="A209" s="63" t="s">
        <v>141</v>
      </c>
      <c r="B209" s="64"/>
      <c r="C209" s="65">
        <f>SUM(C198,C206)</f>
        <v>1194677</v>
      </c>
    </row>
    <row r="210" spans="1:7" x14ac:dyDescent="0.25">
      <c r="A210" s="63"/>
      <c r="B210" s="64"/>
      <c r="C210" s="59"/>
    </row>
    <row r="211" spans="1:7" ht="15.75" x14ac:dyDescent="0.25">
      <c r="A211" s="68" t="s">
        <v>125</v>
      </c>
      <c r="B211" s="41"/>
      <c r="C211" s="66">
        <f>SUM(C195:C198,C204:C206,C201)</f>
        <v>6451739</v>
      </c>
    </row>
    <row r="212" spans="1:7" x14ac:dyDescent="0.25">
      <c r="A212" s="39"/>
      <c r="B212" s="39"/>
      <c r="C212" s="39"/>
    </row>
    <row r="213" spans="1:7" ht="15.75" x14ac:dyDescent="0.25">
      <c r="A213" s="93" t="s">
        <v>145</v>
      </c>
      <c r="B213" s="93"/>
      <c r="C213" s="93"/>
    </row>
    <row r="214" spans="1:7" x14ac:dyDescent="0.25">
      <c r="A214" s="99" t="s">
        <v>126</v>
      </c>
      <c r="B214" s="99"/>
      <c r="C214" s="50" t="s">
        <v>127</v>
      </c>
    </row>
    <row r="215" spans="1:7" x14ac:dyDescent="0.25">
      <c r="A215" s="100" t="s">
        <v>128</v>
      </c>
      <c r="B215" s="100"/>
      <c r="C215" s="67">
        <v>134</v>
      </c>
      <c r="D215" s="55"/>
      <c r="E215" s="55"/>
      <c r="F215" s="55"/>
      <c r="G215" s="55"/>
    </row>
    <row r="216" spans="1:7" x14ac:dyDescent="0.25">
      <c r="A216" s="100" t="s">
        <v>129</v>
      </c>
      <c r="B216" s="100"/>
      <c r="C216" s="67" t="s">
        <v>143</v>
      </c>
      <c r="D216" s="55"/>
      <c r="E216" s="55"/>
      <c r="F216" s="55"/>
      <c r="G216" s="55"/>
    </row>
    <row r="217" spans="1:7" ht="15.75" customHeight="1" x14ac:dyDescent="0.25">
      <c r="D217" s="55"/>
      <c r="E217" s="55"/>
      <c r="F217" s="55"/>
      <c r="G217" s="55"/>
    </row>
    <row r="218" spans="1:7" x14ac:dyDescent="0.25">
      <c r="A218" s="101" t="s">
        <v>130</v>
      </c>
      <c r="B218" s="101"/>
      <c r="C218" s="101"/>
      <c r="D218" s="55"/>
      <c r="E218" s="55"/>
      <c r="F218" s="55"/>
      <c r="G218" s="55"/>
    </row>
    <row r="219" spans="1:7" x14ac:dyDescent="0.25">
      <c r="A219" s="101"/>
      <c r="B219" s="101"/>
      <c r="C219" s="101"/>
      <c r="D219" s="60"/>
      <c r="E219" s="60"/>
      <c r="F219" s="60"/>
      <c r="G219" s="60"/>
    </row>
    <row r="220" spans="1:7" x14ac:dyDescent="0.25">
      <c r="A220" s="101"/>
      <c r="B220" s="101"/>
      <c r="C220" s="101"/>
      <c r="D220" s="60"/>
      <c r="E220" s="60"/>
      <c r="F220" s="60"/>
      <c r="G220" s="60"/>
    </row>
    <row r="221" spans="1:7" x14ac:dyDescent="0.25">
      <c r="A221" s="101"/>
      <c r="B221" s="101"/>
      <c r="C221" s="101"/>
      <c r="D221" s="60"/>
      <c r="E221" s="60"/>
      <c r="F221" s="60"/>
      <c r="G221" s="60"/>
    </row>
    <row r="222" spans="1:7" x14ac:dyDescent="0.25">
      <c r="A222"/>
      <c r="B222"/>
      <c r="C222"/>
      <c r="D222"/>
      <c r="E222"/>
    </row>
    <row r="223" spans="1:7" ht="15.75" x14ac:dyDescent="0.25">
      <c r="A223" s="45" t="s">
        <v>150</v>
      </c>
      <c r="B223" s="46"/>
      <c r="C223" s="44"/>
    </row>
    <row r="224" spans="1:7" ht="15.75" x14ac:dyDescent="0.25">
      <c r="A224" s="70"/>
      <c r="B224" s="71"/>
      <c r="C224" s="47"/>
    </row>
    <row r="225" spans="1:7" x14ac:dyDescent="0.25">
      <c r="A225" s="76" t="s">
        <v>147</v>
      </c>
      <c r="B225" s="77"/>
      <c r="C225" s="42">
        <v>3881143</v>
      </c>
    </row>
    <row r="226" spans="1:7" x14ac:dyDescent="0.25">
      <c r="A226" s="76" t="s">
        <v>148</v>
      </c>
      <c r="B226" s="77"/>
      <c r="C226" s="42">
        <f>SUM(C176:C182)</f>
        <v>48720</v>
      </c>
    </row>
    <row r="227" spans="1:7" x14ac:dyDescent="0.25">
      <c r="A227" s="76" t="s">
        <v>149</v>
      </c>
      <c r="B227" s="77"/>
      <c r="C227" s="42">
        <f>SUM(C183:C187)</f>
        <v>86999</v>
      </c>
    </row>
    <row r="228" spans="1:7" x14ac:dyDescent="0.25">
      <c r="A228" s="76" t="s">
        <v>124</v>
      </c>
      <c r="B228" s="77"/>
      <c r="C228" s="42">
        <f>SUM(C225:C227)</f>
        <v>4016862</v>
      </c>
    </row>
    <row r="229" spans="1:7" x14ac:dyDescent="0.25">
      <c r="A229" s="72" t="s">
        <v>151</v>
      </c>
      <c r="B229" s="73"/>
      <c r="C229" s="47">
        <v>750000</v>
      </c>
    </row>
    <row r="230" spans="1:7" x14ac:dyDescent="0.25">
      <c r="A230" s="76"/>
      <c r="B230" s="77"/>
      <c r="C230" s="40"/>
    </row>
    <row r="231" spans="1:7" x14ac:dyDescent="0.25">
      <c r="A231" s="78" t="s">
        <v>140</v>
      </c>
      <c r="B231" s="79"/>
      <c r="C231" s="43">
        <f>SUM(C228:C229)</f>
        <v>4766862</v>
      </c>
    </row>
    <row r="232" spans="1:7" ht="15.75" customHeight="1" x14ac:dyDescent="0.25">
      <c r="D232" s="55"/>
      <c r="E232" s="55"/>
      <c r="F232" s="55"/>
      <c r="G232" s="55"/>
    </row>
    <row r="233" spans="1:7" x14ac:dyDescent="0.25">
      <c r="A233" s="39"/>
      <c r="B233" s="39"/>
      <c r="C233" s="39"/>
    </row>
    <row r="234" spans="1:7" ht="15.75" x14ac:dyDescent="0.25">
      <c r="A234" s="45" t="s">
        <v>144</v>
      </c>
      <c r="B234" s="61"/>
      <c r="C234" s="62"/>
    </row>
    <row r="235" spans="1:7" x14ac:dyDescent="0.25">
      <c r="A235" s="72" t="s">
        <v>152</v>
      </c>
      <c r="B235" s="73"/>
      <c r="C235" s="65">
        <f>C231</f>
        <v>4766862</v>
      </c>
    </row>
    <row r="236" spans="1:7" x14ac:dyDescent="0.25">
      <c r="A236" s="72" t="s">
        <v>139</v>
      </c>
      <c r="B236" s="73"/>
      <c r="C236" s="65">
        <f>C208</f>
        <v>5257062</v>
      </c>
    </row>
    <row r="237" spans="1:7" x14ac:dyDescent="0.25">
      <c r="A237" s="57" t="s">
        <v>141</v>
      </c>
      <c r="B237" s="58"/>
      <c r="C237" s="65">
        <f>C209</f>
        <v>1194677</v>
      </c>
    </row>
    <row r="238" spans="1:7" x14ac:dyDescent="0.25">
      <c r="A238" s="72"/>
      <c r="B238" s="73"/>
      <c r="C238" s="65"/>
    </row>
    <row r="239" spans="1:7" x14ac:dyDescent="0.25">
      <c r="A239" s="78" t="s">
        <v>142</v>
      </c>
      <c r="B239" s="79"/>
      <c r="C239" s="66">
        <f>SUM(C235:C237)</f>
        <v>11218601</v>
      </c>
    </row>
    <row r="240" spans="1:7" x14ac:dyDescent="0.25">
      <c r="A240" s="39"/>
      <c r="B240" s="39"/>
      <c r="C240" s="39"/>
    </row>
  </sheetData>
  <mergeCells count="43">
    <mergeCell ref="A193:C193"/>
    <mergeCell ref="A235:B235"/>
    <mergeCell ref="A236:B236"/>
    <mergeCell ref="A239:B239"/>
    <mergeCell ref="A201:B201"/>
    <mergeCell ref="A208:B208"/>
    <mergeCell ref="A213:C213"/>
    <mergeCell ref="A203:B203"/>
    <mergeCell ref="A204:B204"/>
    <mergeCell ref="A205:B205"/>
    <mergeCell ref="A206:B206"/>
    <mergeCell ref="A214:B214"/>
    <mergeCell ref="A215:B215"/>
    <mergeCell ref="A216:B216"/>
    <mergeCell ref="A218:C221"/>
    <mergeCell ref="A225:B225"/>
    <mergeCell ref="A123:B123"/>
    <mergeCell ref="A131:B131"/>
    <mergeCell ref="A186:B186"/>
    <mergeCell ref="A163:B163"/>
    <mergeCell ref="A192:C192"/>
    <mergeCell ref="A20:B20"/>
    <mergeCell ref="A91:B91"/>
    <mergeCell ref="A112:B112"/>
    <mergeCell ref="A113:B113"/>
    <mergeCell ref="A50:B50"/>
    <mergeCell ref="A79:B79"/>
    <mergeCell ref="A90:B90"/>
    <mergeCell ref="A101:B101"/>
    <mergeCell ref="A114:B114"/>
    <mergeCell ref="A115:B115"/>
    <mergeCell ref="A116:B116"/>
    <mergeCell ref="A117:B117"/>
    <mergeCell ref="A119:B119"/>
    <mergeCell ref="A224:B224"/>
    <mergeCell ref="A238:B238"/>
    <mergeCell ref="A200:B200"/>
    <mergeCell ref="A227:B227"/>
    <mergeCell ref="A228:B228"/>
    <mergeCell ref="A229:B229"/>
    <mergeCell ref="A231:B231"/>
    <mergeCell ref="A230:B230"/>
    <mergeCell ref="A226:B226"/>
  </mergeCells>
  <printOptions gridLines="1"/>
  <pageMargins left="0.48529411764705899" right="0.25" top="0.91666666666666696" bottom="0.75" header="0.3" footer="0.3"/>
  <pageSetup scale="95" orientation="landscape" r:id="rId1"/>
  <headerFooter>
    <oddHeader>&amp;C&amp;"Arial,Bold"&amp;12EXHIBIT B - SCHEDULE OF PAYMENTS&amp;R&amp;"Arial,Bold"Los Angeles County
Department of Public Social Services 
QA Services for the LRS Project</oddHeader>
    <oddFooter xml:space="preserve">&amp;R </oddFooter>
  </headerFooter>
  <rowBreaks count="4" manualBreakCount="4">
    <brk id="30" max="16383" man="1"/>
    <brk id="59" max="16383" man="1"/>
    <brk id="88" max="16383" man="1"/>
    <brk id="19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CEDA455325D04A98E8DF925480859A" ma:contentTypeVersion="0" ma:contentTypeDescription="Create a new document." ma:contentTypeScope="" ma:versionID="91a72f153a73371079440530a137868f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A03174F-6D9C-4091-B9FC-7E7C50D9D691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14144D1-003C-4C69-BB9F-2E110562D94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6DF75A-8CAB-451A-B8C0-9308EC958D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Sheet1!_ftn1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techsupport</dc:creator>
  <cp:lastModifiedBy>First Data</cp:lastModifiedBy>
  <cp:lastPrinted>2019-07-17T16:46:03Z</cp:lastPrinted>
  <dcterms:created xsi:type="dcterms:W3CDTF">2014-12-17T22:11:26Z</dcterms:created>
  <dcterms:modified xsi:type="dcterms:W3CDTF">2019-08-21T18:58:14Z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0x010100F1CEDA455325D04A98E8DF925480859A</vt:lpwstr>
  </property>
</Properties>
</file>