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A:\Accenture\Contracts\LRS Agreement\Amendments\Amendment 24 - CSC\Schedule 1 to Exhibit X\"/>
    </mc:Choice>
  </mc:AlternateContent>
  <xr:revisionPtr revIDLastSave="0" documentId="8_{90D97A99-722F-4308-8B5C-5238EC4F9644}" xr6:coauthVersionLast="45" xr6:coauthVersionMax="45" xr10:uidLastSave="{00000000-0000-0000-0000-000000000000}"/>
  <bookViews>
    <workbookView xWindow="-108" yWindow="-108" windowWidth="23256" windowHeight="12252" xr2:uid="{00000000-000D-0000-FFFF-FFFF00000000}"/>
  </bookViews>
  <sheets>
    <sheet name="Hardware and Software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000___Project_Management">#REF!</definedName>
    <definedName name="_1100__Project_Initiation">#REF!</definedName>
    <definedName name="_1200__Confirm_Project_Expectations">#REF!</definedName>
    <definedName name="_1300__Project_Management_Processes">#REF!</definedName>
    <definedName name="_1400__Status_Meetings">#REF!</definedName>
    <definedName name="_1500_Change_Management">#REF!</definedName>
    <definedName name="_1600_Planning">#REF!</definedName>
    <definedName name="_1700__CQMA">#REF!</definedName>
    <definedName name="_1800__Certification_Support">#REF!</definedName>
    <definedName name="_1900__Project_Management_for_Tasks">#REF!</definedName>
    <definedName name="_2000__Site_Preparation">#REF!</definedName>
    <definedName name="_3000__Telecommunications_Design___Install">#REF!</definedName>
    <definedName name="_4000__System_Design_Development_Methodology">#REF!</definedName>
    <definedName name="_4100_Analysis">#REF!</definedName>
    <definedName name="_4200__Technical_Architecture">#REF!</definedName>
    <definedName name="_4300__Release_1">#REF!</definedName>
    <definedName name="_4400__Release_2">#REF!</definedName>
    <definedName name="_4500__Release_3">#REF!</definedName>
    <definedName name="_4600__Release_4">#REF!</definedName>
    <definedName name="_5000__Training">#REF!</definedName>
    <definedName name="_5100___Analysis">#REF!</definedName>
    <definedName name="_5200___Release_1">#REF!</definedName>
    <definedName name="_5300___Release_2">#REF!</definedName>
    <definedName name="_5400___Release_3">#REF!</definedName>
    <definedName name="_5500___Release_4">#REF!</definedName>
    <definedName name="_6000__Conversion">#REF!</definedName>
    <definedName name="_7000__Implementation">#REF!</definedName>
    <definedName name="_7110__Release_1_Pilot">#REF!</definedName>
    <definedName name="_7120__Release_1_Consortium_Wide">#REF!</definedName>
    <definedName name="_7210__Release_2_Pilot">#REF!</definedName>
    <definedName name="_7220__Release_2_Consortium_Wide">#REF!</definedName>
    <definedName name="_7310__Release_3_Pilot">#REF!</definedName>
    <definedName name="_7320__Release_3_Consortium_Wide">#REF!</definedName>
    <definedName name="_7400__Release_4_Consortium_Wide">#REF!</definedName>
    <definedName name="_8.1__Service_Operations_Stage">#REF!</definedName>
    <definedName name="_8000___Maintenance___Operation_Support">#REF!</definedName>
    <definedName name="_8000x__Alternative_Maintenance___Operations_Support">#REF!</definedName>
    <definedName name="_xlnm._FilterDatabase" localSheetId="0" hidden="1">'Hardware and Software'!$A$4:$AJ$158</definedName>
    <definedName name="Accenture_Rate">#REF!</definedName>
    <definedName name="AllKits">#REF!</definedName>
    <definedName name="Allocation_DB">'[1]Allocation-Resource'!$A$3:$E$19</definedName>
    <definedName name="Allocation_Resource">'[2]Allocation-Resource'!$A$3:$E$19</definedName>
    <definedName name="BA">'[3]3. Tasks'!$L$41</definedName>
    <definedName name="Batch_AT_Factor">#REF!</definedName>
    <definedName name="Batch_DAO_Factor">#REF!</definedName>
    <definedName name="Batch_VBean_Factor">#REF!</definedName>
    <definedName name="BDlist">#REF!</definedName>
    <definedName name="BillRate">'[4]5. Tasks'!$H$36</definedName>
    <definedName name="BuildPct">#REF!</definedName>
    <definedName name="Category">#REF!</definedName>
    <definedName name="Del_Allocation_DB">#REF!</definedName>
    <definedName name="Dev_Alloc_DB">#REF!</definedName>
    <definedName name="DifAT">#REF!</definedName>
    <definedName name="DifBatch">#REF!</definedName>
    <definedName name="DifChg">#REF!</definedName>
    <definedName name="DifCommon">#REF!</definedName>
    <definedName name="DifConv">#REF!</definedName>
    <definedName name="DifDAO">#REF!</definedName>
    <definedName name="DifEJB">#REF!</definedName>
    <definedName name="DiffChg">#REF!</definedName>
    <definedName name="DiffDAO">#REF!</definedName>
    <definedName name="DifForm">#REF!</definedName>
    <definedName name="DifJSP">#REF!</definedName>
    <definedName name="DifRpt">#REF!</definedName>
    <definedName name="DifRule">#REF!</definedName>
    <definedName name="DifVBean">#REF!</definedName>
    <definedName name="DS3_Install">[5]LoE!#REF!</definedName>
    <definedName name="DS3_Recurring_Cost">[5]LoE!#REF!</definedName>
    <definedName name="DSL_Install">[5]LoE!#REF!</definedName>
    <definedName name="DSL_Recurring_Cost">[5]LoE!#REF!</definedName>
    <definedName name="EasyAT">#REF!</definedName>
    <definedName name="EasyBatch">#REF!</definedName>
    <definedName name="EasyChg">#REF!</definedName>
    <definedName name="EasyCommon">#REF!</definedName>
    <definedName name="EasyConv">#REF!</definedName>
    <definedName name="EasyDAO">#REF!</definedName>
    <definedName name="EasyEJB">#REF!</definedName>
    <definedName name="EasyForm">#REF!</definedName>
    <definedName name="EasyJSP">#REF!</definedName>
    <definedName name="EasyRpt">#REF!</definedName>
    <definedName name="EasyRule">#REF!</definedName>
    <definedName name="EasyVBean">#REF!</definedName>
    <definedName name="Exhibit_A_DB">#REF!</definedName>
    <definedName name="Form_AT_Factor">#REF!</definedName>
    <definedName name="Form_DAO_Factor">#REF!</definedName>
    <definedName name="FTE_Days_Per_Month">'[6]B Tasks and Deliv''s'!#REF!</definedName>
    <definedName name="IAPDU">#REF!</definedName>
    <definedName name="ICRECON">'[7]Monthly Detail'!#REF!</definedName>
    <definedName name="INDIRECT">'[7]Monthly Detail'!#REF!</definedName>
    <definedName name="Itemized_Software_Description">[8]Sheet3!$D$1:$D$16</definedName>
    <definedName name="JSP_AT_Factor">#REF!</definedName>
    <definedName name="JSP_Conv_Factor">#REF!</definedName>
    <definedName name="JSP_DAO_Factor">#REF!</definedName>
    <definedName name="JSP_EJB_Factor">#REF!</definedName>
    <definedName name="JSP_VBean_Factor">#REF!</definedName>
    <definedName name="MedAT">#REF!</definedName>
    <definedName name="MedBatch">#REF!</definedName>
    <definedName name="MedChg">#REF!</definedName>
    <definedName name="MedCommon">#REF!</definedName>
    <definedName name="MedConv">#REF!</definedName>
    <definedName name="MedDAO">#REF!</definedName>
    <definedName name="MedEJB">#REF!</definedName>
    <definedName name="MedForm">#REF!</definedName>
    <definedName name="MedJSP">#REF!</definedName>
    <definedName name="MedRpt">#REF!</definedName>
    <definedName name="MedRule">#REF!</definedName>
    <definedName name="MedVBean">#REF!</definedName>
    <definedName name="MONTHSUM">'[7]Monthly Detail'!#REF!</definedName>
    <definedName name="Project_Yr">'[2]Allocation-PY'!$A$13:$M$15</definedName>
    <definedName name="ProjectDiscount">#REF!</definedName>
    <definedName name="PY_Hours">'[2]Allocation-PY'!$A$13:$M$15</definedName>
    <definedName name="PY_Hours_DB">'[9]Allocation-PY'!$A$13:$M$15</definedName>
    <definedName name="PY_Percent_DB">'[10]Allocation-PY'!$A$3:$M$6</definedName>
    <definedName name="QA_Rate">#REF!</definedName>
    <definedName name="QTRALLOC">#N/A</definedName>
    <definedName name="Rpt_AT_Factor">#REF!</definedName>
    <definedName name="Rule_AT_Factor">#REF!</definedName>
    <definedName name="Rule_DAO_Factor">#REF!</definedName>
    <definedName name="Rule_VBean_Factor">#REF!</definedName>
    <definedName name="sacs">#REF!</definedName>
    <definedName name="Sales_Tax">'[11]J11 - CO-002'!$K$55</definedName>
    <definedName name="Schedule">#REF!</definedName>
    <definedName name="Shipping">'[11]J11 - CO-002'!$K$56</definedName>
    <definedName name="SUPPLIES">'[7]Monthly Detail'!#REF!</definedName>
    <definedName name="SystemTest">#REF!</definedName>
    <definedName name="t_channels">'[12]hw-sw-maintenance'!#REF!</definedName>
    <definedName name="t_seats">'[12]hw-sw-maintenance'!#REF!</definedName>
    <definedName name="T1_Install">[5]LoE!#REF!</definedName>
    <definedName name="T1_Recurring_Cost">[5]LoE!#REF!</definedName>
    <definedName name="Tasks">#REF!</definedName>
    <definedName name="Team">#REF!</definedName>
    <definedName name="TestPct">#REF!</definedName>
    <definedName name="ValidResources">'[13]4.  Resource Totals by Year'!$A$5:$A$20</definedName>
    <definedName name="Wav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68" i="1" l="1"/>
  <c r="AE68" i="1" s="1"/>
  <c r="AG68" i="1"/>
  <c r="AF68" i="1"/>
  <c r="AD68" i="1"/>
  <c r="AC68" i="1"/>
  <c r="AB68" i="1"/>
  <c r="N69" i="1"/>
  <c r="J64" i="1"/>
  <c r="AH68" i="1" l="1"/>
  <c r="AD206" i="1" l="1"/>
  <c r="AC206" i="1"/>
  <c r="AE205" i="1"/>
  <c r="AE204" i="1"/>
  <c r="AE203" i="1"/>
  <c r="AE202" i="1"/>
  <c r="AE206" i="1" l="1"/>
  <c r="X66" i="1"/>
  <c r="N66" i="1"/>
  <c r="X67" i="1"/>
  <c r="X69" i="1" l="1"/>
  <c r="AE69" i="1" s="1"/>
  <c r="AB69" i="1"/>
  <c r="AG69" i="1"/>
  <c r="AF69" i="1"/>
  <c r="AD69" i="1"/>
  <c r="AC69" i="1"/>
  <c r="AG67" i="1"/>
  <c r="AF67" i="1"/>
  <c r="AE67" i="1"/>
  <c r="AD67" i="1"/>
  <c r="AC67" i="1"/>
  <c r="I67" i="1"/>
  <c r="N67" i="1" l="1"/>
  <c r="AB67" i="1" s="1"/>
  <c r="AH67" i="1" s="1"/>
  <c r="AH69" i="1"/>
  <c r="J65" i="1"/>
  <c r="N65" i="1" s="1"/>
  <c r="O65" i="1" s="1"/>
  <c r="P65" i="1" s="1"/>
  <c r="Q65" i="1" s="1"/>
  <c r="R65" i="1" s="1"/>
  <c r="S65" i="1" s="1"/>
  <c r="W74" i="1"/>
  <c r="X74" i="1" s="1"/>
  <c r="Y74" i="1" s="1"/>
  <c r="Z74" i="1" s="1"/>
  <c r="W73" i="1"/>
  <c r="X73" i="1" s="1"/>
  <c r="Y73" i="1" s="1"/>
  <c r="Z73" i="1" s="1"/>
  <c r="W72" i="1"/>
  <c r="X72" i="1" s="1"/>
  <c r="Y72" i="1" s="1"/>
  <c r="Z72" i="1" s="1"/>
  <c r="Z71" i="1"/>
  <c r="V70" i="1"/>
  <c r="W70" i="1" s="1"/>
  <c r="X70" i="1" s="1"/>
  <c r="Y70" i="1" s="1"/>
  <c r="Z70" i="1" s="1"/>
  <c r="J63" i="1"/>
  <c r="O63" i="1" s="1"/>
  <c r="P63" i="1" s="1"/>
  <c r="Q63" i="1" s="1"/>
  <c r="R63" i="1" s="1"/>
  <c r="S63" i="1" s="1"/>
  <c r="N64" i="1"/>
  <c r="O64" i="1" s="1"/>
  <c r="P64" i="1" s="1"/>
  <c r="Q64" i="1" s="1"/>
  <c r="R64" i="1" s="1"/>
  <c r="S64" i="1" s="1"/>
  <c r="V61" i="1"/>
  <c r="J61" i="1"/>
  <c r="N61" i="1" s="1"/>
  <c r="Q61" i="1" s="1"/>
  <c r="AD18" i="1" l="1"/>
  <c r="AE18" i="1"/>
  <c r="AF18" i="1"/>
  <c r="AG18" i="1"/>
  <c r="AD19" i="1"/>
  <c r="AE19" i="1"/>
  <c r="AF19" i="1"/>
  <c r="AG19" i="1"/>
  <c r="AD20" i="1"/>
  <c r="AE20" i="1"/>
  <c r="AF20" i="1"/>
  <c r="AG20" i="1"/>
  <c r="AD21" i="1"/>
  <c r="AE21" i="1"/>
  <c r="AF21" i="1"/>
  <c r="AG21" i="1"/>
  <c r="AD22" i="1"/>
  <c r="AE22" i="1"/>
  <c r="AF22" i="1"/>
  <c r="AG22" i="1"/>
  <c r="AD23" i="1"/>
  <c r="AE23" i="1"/>
  <c r="AF23" i="1"/>
  <c r="AG23" i="1"/>
  <c r="AD24" i="1"/>
  <c r="AE24" i="1"/>
  <c r="AF24" i="1"/>
  <c r="AG24" i="1"/>
  <c r="AE25" i="1"/>
  <c r="AF25" i="1"/>
  <c r="AG25" i="1"/>
  <c r="AE26" i="1"/>
  <c r="AF26" i="1"/>
  <c r="AG26" i="1"/>
  <c r="AE27" i="1"/>
  <c r="AF27" i="1"/>
  <c r="AG27" i="1"/>
  <c r="AE28" i="1"/>
  <c r="AF28" i="1"/>
  <c r="AG28" i="1"/>
  <c r="AE29" i="1"/>
  <c r="AF29" i="1"/>
  <c r="AG29" i="1"/>
  <c r="AE30" i="1"/>
  <c r="AF30" i="1"/>
  <c r="AG30" i="1"/>
  <c r="AE31" i="1"/>
  <c r="AF31" i="1"/>
  <c r="AG31" i="1"/>
  <c r="AE32" i="1"/>
  <c r="AF32" i="1"/>
  <c r="AG32" i="1"/>
  <c r="AE33" i="1"/>
  <c r="AF33" i="1"/>
  <c r="AG33" i="1"/>
  <c r="AE34" i="1"/>
  <c r="AF34" i="1"/>
  <c r="AG34" i="1"/>
  <c r="AE35" i="1"/>
  <c r="AF35" i="1"/>
  <c r="AG35" i="1"/>
  <c r="AE36" i="1"/>
  <c r="AF36" i="1"/>
  <c r="AG36" i="1"/>
  <c r="AE37" i="1"/>
  <c r="AF37" i="1"/>
  <c r="AG37" i="1"/>
  <c r="AE38" i="1"/>
  <c r="AF38" i="1"/>
  <c r="AG38" i="1"/>
  <c r="AE39" i="1"/>
  <c r="AF39" i="1"/>
  <c r="AG39" i="1"/>
  <c r="AF40" i="1"/>
  <c r="AG40" i="1"/>
  <c r="AF41" i="1"/>
  <c r="AG41" i="1"/>
  <c r="AF42" i="1"/>
  <c r="AG42" i="1"/>
  <c r="AF43" i="1"/>
  <c r="AG43" i="1"/>
  <c r="AF44" i="1"/>
  <c r="AG44" i="1"/>
  <c r="AF45" i="1"/>
  <c r="AG45" i="1"/>
  <c r="AF46" i="1"/>
  <c r="AG46" i="1"/>
  <c r="AF47" i="1"/>
  <c r="AG47" i="1"/>
  <c r="AF48" i="1"/>
  <c r="AG48" i="1"/>
  <c r="AF49" i="1"/>
  <c r="AG49" i="1"/>
  <c r="AF50" i="1"/>
  <c r="AG50" i="1"/>
  <c r="AF51" i="1"/>
  <c r="AG51" i="1"/>
  <c r="AF52" i="1"/>
  <c r="AG52" i="1"/>
  <c r="AF53" i="1"/>
  <c r="AG53" i="1"/>
  <c r="AG54" i="1"/>
  <c r="AG55" i="1"/>
  <c r="AG56" i="1"/>
  <c r="AG57" i="1"/>
  <c r="AG58" i="1"/>
  <c r="AG59" i="1"/>
  <c r="AG60" i="1"/>
  <c r="V62" i="1" l="1"/>
  <c r="J62" i="1"/>
  <c r="N62" i="1" s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AC24" i="1" s="1"/>
  <c r="V23" i="1"/>
  <c r="AC23" i="1" s="1"/>
  <c r="V22" i="1"/>
  <c r="AC22" i="1" s="1"/>
  <c r="V21" i="1"/>
  <c r="AC21" i="1" s="1"/>
  <c r="V20" i="1"/>
  <c r="AC20" i="1" s="1"/>
  <c r="V19" i="1"/>
  <c r="AC19" i="1" s="1"/>
  <c r="V18" i="1"/>
  <c r="AC18" i="1" s="1"/>
  <c r="V6" i="1"/>
  <c r="W6" i="1" s="1"/>
  <c r="X6" i="1" s="1"/>
  <c r="Y6" i="1" s="1"/>
  <c r="Z6" i="1" s="1"/>
  <c r="V7" i="1"/>
  <c r="W7" i="1" s="1"/>
  <c r="X7" i="1" s="1"/>
  <c r="Y7" i="1" s="1"/>
  <c r="Z7" i="1" s="1"/>
  <c r="V8" i="1"/>
  <c r="W8" i="1" s="1"/>
  <c r="X8" i="1" s="1"/>
  <c r="Y8" i="1" s="1"/>
  <c r="Z8" i="1" s="1"/>
  <c r="V9" i="1"/>
  <c r="W9" i="1" s="1"/>
  <c r="X9" i="1" s="1"/>
  <c r="Y9" i="1" s="1"/>
  <c r="Z9" i="1" s="1"/>
  <c r="V10" i="1"/>
  <c r="W10" i="1" s="1"/>
  <c r="X10" i="1" s="1"/>
  <c r="Y10" i="1" s="1"/>
  <c r="Z10" i="1" s="1"/>
  <c r="V11" i="1"/>
  <c r="W11" i="1" s="1"/>
  <c r="X11" i="1" s="1"/>
  <c r="Y11" i="1" s="1"/>
  <c r="Z11" i="1" s="1"/>
  <c r="V12" i="1"/>
  <c r="W12" i="1" s="1"/>
  <c r="X12" i="1" s="1"/>
  <c r="Y12" i="1" s="1"/>
  <c r="Z12" i="1" s="1"/>
  <c r="V13" i="1"/>
  <c r="W13" i="1" s="1"/>
  <c r="X13" i="1" s="1"/>
  <c r="Y13" i="1" s="1"/>
  <c r="Z13" i="1" s="1"/>
  <c r="V14" i="1"/>
  <c r="W14" i="1" s="1"/>
  <c r="X14" i="1" s="1"/>
  <c r="Y14" i="1" s="1"/>
  <c r="Z14" i="1" s="1"/>
  <c r="V15" i="1"/>
  <c r="W15" i="1" s="1"/>
  <c r="X15" i="1" s="1"/>
  <c r="Y15" i="1" s="1"/>
  <c r="Z15" i="1" s="1"/>
  <c r="V16" i="1"/>
  <c r="W16" i="1" s="1"/>
  <c r="X16" i="1" s="1"/>
  <c r="Y16" i="1" s="1"/>
  <c r="Z16" i="1" s="1"/>
  <c r="V17" i="1"/>
  <c r="V5" i="1"/>
  <c r="W5" i="1" s="1"/>
  <c r="X5" i="1" s="1"/>
  <c r="Y5" i="1" s="1"/>
  <c r="Z5" i="1" s="1"/>
  <c r="W25" i="1" l="1"/>
  <c r="AD25" i="1" s="1"/>
  <c r="AC25" i="1"/>
  <c r="W33" i="1"/>
  <c r="AD33" i="1" s="1"/>
  <c r="AC33" i="1"/>
  <c r="W41" i="1"/>
  <c r="AC41" i="1"/>
  <c r="W49" i="1"/>
  <c r="AC49" i="1"/>
  <c r="W57" i="1"/>
  <c r="AC57" i="1"/>
  <c r="W26" i="1"/>
  <c r="AD26" i="1" s="1"/>
  <c r="AC26" i="1"/>
  <c r="W34" i="1"/>
  <c r="AD34" i="1" s="1"/>
  <c r="AC34" i="1"/>
  <c r="W42" i="1"/>
  <c r="AC42" i="1"/>
  <c r="W50" i="1"/>
  <c r="AC50" i="1"/>
  <c r="W58" i="1"/>
  <c r="AC58" i="1"/>
  <c r="W28" i="1"/>
  <c r="AD28" i="1" s="1"/>
  <c r="AC28" i="1"/>
  <c r="W36" i="1"/>
  <c r="AD36" i="1" s="1"/>
  <c r="AC36" i="1"/>
  <c r="W44" i="1"/>
  <c r="AC44" i="1"/>
  <c r="W52" i="1"/>
  <c r="AC52" i="1"/>
  <c r="W60" i="1"/>
  <c r="AC60" i="1"/>
  <c r="W59" i="1"/>
  <c r="AC59" i="1"/>
  <c r="W29" i="1"/>
  <c r="AD29" i="1" s="1"/>
  <c r="AC29" i="1"/>
  <c r="W37" i="1"/>
  <c r="AD37" i="1" s="1"/>
  <c r="AC37" i="1"/>
  <c r="W45" i="1"/>
  <c r="AC45" i="1"/>
  <c r="W53" i="1"/>
  <c r="AC53" i="1"/>
  <c r="W27" i="1"/>
  <c r="AD27" i="1" s="1"/>
  <c r="AC27" i="1"/>
  <c r="W51" i="1"/>
  <c r="AC51" i="1"/>
  <c r="W17" i="1"/>
  <c r="AC17" i="1"/>
  <c r="W30" i="1"/>
  <c r="AD30" i="1" s="1"/>
  <c r="AC30" i="1"/>
  <c r="W38" i="1"/>
  <c r="AD38" i="1" s="1"/>
  <c r="AC38" i="1"/>
  <c r="W46" i="1"/>
  <c r="AC46" i="1"/>
  <c r="W54" i="1"/>
  <c r="AC54" i="1"/>
  <c r="W35" i="1"/>
  <c r="AD35" i="1" s="1"/>
  <c r="AC35" i="1"/>
  <c r="W31" i="1"/>
  <c r="AD31" i="1" s="1"/>
  <c r="AC31" i="1"/>
  <c r="W39" i="1"/>
  <c r="AD39" i="1" s="1"/>
  <c r="AC39" i="1"/>
  <c r="W47" i="1"/>
  <c r="AC47" i="1"/>
  <c r="W55" i="1"/>
  <c r="AC55" i="1"/>
  <c r="W43" i="1"/>
  <c r="AC43" i="1"/>
  <c r="W32" i="1"/>
  <c r="AD32" i="1" s="1"/>
  <c r="AC32" i="1"/>
  <c r="W40" i="1"/>
  <c r="AC40" i="1"/>
  <c r="W48" i="1"/>
  <c r="AC48" i="1"/>
  <c r="W56" i="1"/>
  <c r="AC56" i="1"/>
  <c r="AC164" i="1"/>
  <c r="AF71" i="1"/>
  <c r="AE71" i="1"/>
  <c r="AD71" i="1"/>
  <c r="AB71" i="1"/>
  <c r="AD5" i="1"/>
  <c r="AC5" i="1"/>
  <c r="AE5" i="1"/>
  <c r="J5" i="1"/>
  <c r="N5" i="1" s="1"/>
  <c r="AB5" i="1" s="1"/>
  <c r="X48" i="1" l="1"/>
  <c r="AE48" i="1" s="1"/>
  <c r="AD48" i="1"/>
  <c r="X55" i="1"/>
  <c r="AD55" i="1"/>
  <c r="X53" i="1"/>
  <c r="AE53" i="1" s="1"/>
  <c r="AD53" i="1"/>
  <c r="X59" i="1"/>
  <c r="AD59" i="1"/>
  <c r="X42" i="1"/>
  <c r="AE42" i="1" s="1"/>
  <c r="AD42" i="1"/>
  <c r="X49" i="1"/>
  <c r="AE49" i="1" s="1"/>
  <c r="AD49" i="1"/>
  <c r="X47" i="1"/>
  <c r="AE47" i="1" s="1"/>
  <c r="AD47" i="1"/>
  <c r="X54" i="1"/>
  <c r="AD54" i="1"/>
  <c r="X17" i="1"/>
  <c r="AD17" i="1"/>
  <c r="X45" i="1"/>
  <c r="AE45" i="1" s="1"/>
  <c r="AD45" i="1"/>
  <c r="X60" i="1"/>
  <c r="AD60" i="1"/>
  <c r="X41" i="1"/>
  <c r="AE41" i="1" s="1"/>
  <c r="AD41" i="1"/>
  <c r="X46" i="1"/>
  <c r="AE46" i="1" s="1"/>
  <c r="AD46" i="1"/>
  <c r="X51" i="1"/>
  <c r="AE51" i="1" s="1"/>
  <c r="AD51" i="1"/>
  <c r="X52" i="1"/>
  <c r="AE52" i="1" s="1"/>
  <c r="AD52" i="1"/>
  <c r="X58" i="1"/>
  <c r="AD58" i="1"/>
  <c r="X40" i="1"/>
  <c r="AE40" i="1" s="1"/>
  <c r="AD40" i="1"/>
  <c r="X56" i="1"/>
  <c r="AD56" i="1"/>
  <c r="X43" i="1"/>
  <c r="AE43" i="1" s="1"/>
  <c r="AD43" i="1"/>
  <c r="X44" i="1"/>
  <c r="AE44" i="1" s="1"/>
  <c r="AD44" i="1"/>
  <c r="X50" i="1"/>
  <c r="AE50" i="1" s="1"/>
  <c r="AD50" i="1"/>
  <c r="X57" i="1"/>
  <c r="AD57" i="1"/>
  <c r="Y60" i="1" l="1"/>
  <c r="AF60" i="1" s="1"/>
  <c r="AE60" i="1"/>
  <c r="Y56" i="1"/>
  <c r="AF56" i="1" s="1"/>
  <c r="AE56" i="1"/>
  <c r="Y55" i="1"/>
  <c r="AF55" i="1" s="1"/>
  <c r="AE55" i="1"/>
  <c r="Y58" i="1"/>
  <c r="AF58" i="1" s="1"/>
  <c r="AE58" i="1"/>
  <c r="Y54" i="1"/>
  <c r="AF54" i="1" s="1"/>
  <c r="AE54" i="1"/>
  <c r="Y57" i="1"/>
  <c r="AF57" i="1" s="1"/>
  <c r="AE57" i="1"/>
  <c r="Y59" i="1"/>
  <c r="AF59" i="1" s="1"/>
  <c r="AE59" i="1"/>
  <c r="Y17" i="1"/>
  <c r="AE17" i="1"/>
  <c r="AF5" i="1"/>
  <c r="AG5" i="1"/>
  <c r="Z17" i="1" l="1"/>
  <c r="AG17" i="1" s="1"/>
  <c r="AF17" i="1"/>
  <c r="AH5" i="1"/>
  <c r="AC6" i="1" l="1"/>
  <c r="AD6" i="1"/>
  <c r="AC7" i="1"/>
  <c r="AD7" i="1"/>
  <c r="AC8" i="1"/>
  <c r="AD8" i="1"/>
  <c r="AC9" i="1"/>
  <c r="AD9" i="1"/>
  <c r="AC10" i="1"/>
  <c r="AD10" i="1"/>
  <c r="AC11" i="1"/>
  <c r="AD11" i="1"/>
  <c r="AC12" i="1"/>
  <c r="AD12" i="1"/>
  <c r="AC13" i="1"/>
  <c r="AD13" i="1"/>
  <c r="AC14" i="1"/>
  <c r="AD14" i="1"/>
  <c r="AC15" i="1"/>
  <c r="AD15" i="1"/>
  <c r="AC16" i="1"/>
  <c r="AD16" i="1"/>
  <c r="AF6" i="1"/>
  <c r="AE10" i="1"/>
  <c r="AG11" i="1"/>
  <c r="AE12" i="1"/>
  <c r="AE13" i="1"/>
  <c r="AF14" i="1"/>
  <c r="J6" i="1"/>
  <c r="N6" i="1" s="1"/>
  <c r="AB6" i="1" s="1"/>
  <c r="J7" i="1"/>
  <c r="N7" i="1" s="1"/>
  <c r="AB7" i="1" s="1"/>
  <c r="J8" i="1"/>
  <c r="N8" i="1" s="1"/>
  <c r="AB8" i="1" s="1"/>
  <c r="J9" i="1"/>
  <c r="N9" i="1" s="1"/>
  <c r="AB9" i="1" s="1"/>
  <c r="J10" i="1"/>
  <c r="N10" i="1" s="1"/>
  <c r="AB10" i="1" s="1"/>
  <c r="J11" i="1"/>
  <c r="N11" i="1" s="1"/>
  <c r="AB11" i="1" s="1"/>
  <c r="J12" i="1"/>
  <c r="N12" i="1" s="1"/>
  <c r="AB12" i="1" s="1"/>
  <c r="J13" i="1"/>
  <c r="N13" i="1" s="1"/>
  <c r="AB13" i="1" s="1"/>
  <c r="J14" i="1"/>
  <c r="N14" i="1" s="1"/>
  <c r="AB14" i="1" s="1"/>
  <c r="J15" i="1"/>
  <c r="N15" i="1" s="1"/>
  <c r="AB15" i="1" s="1"/>
  <c r="J16" i="1"/>
  <c r="N16" i="1" s="1"/>
  <c r="AB16" i="1" s="1"/>
  <c r="J17" i="1"/>
  <c r="N17" i="1" s="1"/>
  <c r="AB17" i="1" s="1"/>
  <c r="J18" i="1"/>
  <c r="N18" i="1" s="1"/>
  <c r="AB18" i="1" s="1"/>
  <c r="J19" i="1"/>
  <c r="N19" i="1" s="1"/>
  <c r="AB19" i="1" s="1"/>
  <c r="J20" i="1"/>
  <c r="N20" i="1" s="1"/>
  <c r="AB20" i="1" s="1"/>
  <c r="J21" i="1"/>
  <c r="N21" i="1" s="1"/>
  <c r="AB21" i="1" s="1"/>
  <c r="J22" i="1"/>
  <c r="N22" i="1" s="1"/>
  <c r="AB22" i="1" s="1"/>
  <c r="J23" i="1"/>
  <c r="N23" i="1" s="1"/>
  <c r="AB23" i="1" s="1"/>
  <c r="J24" i="1"/>
  <c r="N24" i="1" s="1"/>
  <c r="AB24" i="1" s="1"/>
  <c r="J25" i="1"/>
  <c r="N25" i="1" s="1"/>
  <c r="AB25" i="1" s="1"/>
  <c r="J26" i="1"/>
  <c r="N26" i="1" s="1"/>
  <c r="AB26" i="1" s="1"/>
  <c r="J27" i="1"/>
  <c r="N27" i="1" s="1"/>
  <c r="AB27" i="1" s="1"/>
  <c r="J28" i="1"/>
  <c r="N28" i="1" s="1"/>
  <c r="AB28" i="1" s="1"/>
  <c r="J29" i="1"/>
  <c r="N29" i="1" s="1"/>
  <c r="AB29" i="1" s="1"/>
  <c r="J30" i="1"/>
  <c r="N30" i="1" s="1"/>
  <c r="AB30" i="1" s="1"/>
  <c r="J31" i="1"/>
  <c r="N31" i="1" s="1"/>
  <c r="AB31" i="1" s="1"/>
  <c r="J32" i="1"/>
  <c r="N32" i="1" s="1"/>
  <c r="AB32" i="1" s="1"/>
  <c r="J33" i="1"/>
  <c r="N33" i="1" s="1"/>
  <c r="AB33" i="1" s="1"/>
  <c r="J34" i="1"/>
  <c r="N34" i="1" s="1"/>
  <c r="AB34" i="1" s="1"/>
  <c r="J35" i="1"/>
  <c r="N35" i="1" s="1"/>
  <c r="AB35" i="1" s="1"/>
  <c r="J36" i="1"/>
  <c r="N36" i="1" s="1"/>
  <c r="AB36" i="1" s="1"/>
  <c r="J37" i="1"/>
  <c r="N37" i="1" s="1"/>
  <c r="AB37" i="1" s="1"/>
  <c r="J38" i="1"/>
  <c r="N38" i="1" s="1"/>
  <c r="AB38" i="1" s="1"/>
  <c r="J39" i="1"/>
  <c r="N39" i="1" s="1"/>
  <c r="AB39" i="1" s="1"/>
  <c r="J40" i="1"/>
  <c r="N40" i="1" s="1"/>
  <c r="AB40" i="1" s="1"/>
  <c r="J41" i="1"/>
  <c r="N41" i="1" s="1"/>
  <c r="AB41" i="1" s="1"/>
  <c r="J42" i="1"/>
  <c r="N42" i="1" s="1"/>
  <c r="AB42" i="1" s="1"/>
  <c r="J43" i="1"/>
  <c r="N43" i="1" s="1"/>
  <c r="AB43" i="1" s="1"/>
  <c r="J44" i="1"/>
  <c r="N44" i="1" s="1"/>
  <c r="AB44" i="1" s="1"/>
  <c r="J45" i="1"/>
  <c r="N45" i="1" s="1"/>
  <c r="AB45" i="1" s="1"/>
  <c r="J46" i="1"/>
  <c r="N46" i="1" s="1"/>
  <c r="AB46" i="1" s="1"/>
  <c r="J47" i="1"/>
  <c r="N47" i="1" s="1"/>
  <c r="AB47" i="1" s="1"/>
  <c r="J48" i="1"/>
  <c r="N48" i="1" s="1"/>
  <c r="AB48" i="1" s="1"/>
  <c r="J49" i="1"/>
  <c r="N49" i="1" s="1"/>
  <c r="AB49" i="1" s="1"/>
  <c r="J50" i="1"/>
  <c r="N50" i="1" s="1"/>
  <c r="AB50" i="1" s="1"/>
  <c r="J51" i="1"/>
  <c r="N51" i="1" s="1"/>
  <c r="AB51" i="1" s="1"/>
  <c r="J52" i="1"/>
  <c r="N52" i="1" s="1"/>
  <c r="AB52" i="1" s="1"/>
  <c r="J53" i="1"/>
  <c r="N53" i="1" s="1"/>
  <c r="AB53" i="1" s="1"/>
  <c r="J54" i="1"/>
  <c r="N54" i="1" s="1"/>
  <c r="AB54" i="1" s="1"/>
  <c r="J55" i="1"/>
  <c r="N55" i="1" s="1"/>
  <c r="AB55" i="1" s="1"/>
  <c r="J56" i="1"/>
  <c r="N56" i="1" s="1"/>
  <c r="AB56" i="1" s="1"/>
  <c r="J57" i="1"/>
  <c r="N57" i="1" s="1"/>
  <c r="AB57" i="1" s="1"/>
  <c r="J58" i="1"/>
  <c r="N58" i="1" s="1"/>
  <c r="AB58" i="1" s="1"/>
  <c r="J59" i="1"/>
  <c r="N59" i="1" s="1"/>
  <c r="AB59" i="1" s="1"/>
  <c r="J60" i="1"/>
  <c r="N60" i="1" s="1"/>
  <c r="AB60" i="1" s="1"/>
  <c r="AC193" i="1" l="1"/>
  <c r="AH56" i="1"/>
  <c r="AH59" i="1"/>
  <c r="AH51" i="1"/>
  <c r="AH35" i="1"/>
  <c r="AH27" i="1"/>
  <c r="AH19" i="1"/>
  <c r="AH57" i="1"/>
  <c r="AH33" i="1"/>
  <c r="AH25" i="1"/>
  <c r="AH17" i="1"/>
  <c r="AH32" i="1"/>
  <c r="AH24" i="1"/>
  <c r="AH58" i="1"/>
  <c r="AH34" i="1"/>
  <c r="AH26" i="1"/>
  <c r="AH18" i="1"/>
  <c r="AH55" i="1"/>
  <c r="AH31" i="1"/>
  <c r="AH23" i="1"/>
  <c r="AH54" i="1"/>
  <c r="AH30" i="1"/>
  <c r="AH22" i="1"/>
  <c r="AH53" i="1"/>
  <c r="AH37" i="1"/>
  <c r="AH29" i="1"/>
  <c r="AH21" i="1"/>
  <c r="AH60" i="1"/>
  <c r="AH52" i="1"/>
  <c r="AH36" i="1"/>
  <c r="AH28" i="1"/>
  <c r="AH20" i="1"/>
  <c r="AE11" i="1"/>
  <c r="AG14" i="1"/>
  <c r="AE9" i="1"/>
  <c r="AF10" i="1"/>
  <c r="AG12" i="1"/>
  <c r="AE15" i="1"/>
  <c r="AE7" i="1"/>
  <c r="AE14" i="1"/>
  <c r="AF11" i="1"/>
  <c r="AF9" i="1"/>
  <c r="AG9" i="1"/>
  <c r="AE16" i="1"/>
  <c r="AE8" i="1"/>
  <c r="AE6" i="1"/>
  <c r="AG6" i="1"/>
  <c r="AJ193" i="1" l="1"/>
  <c r="AH50" i="1"/>
  <c r="AF12" i="1"/>
  <c r="AH12" i="1" s="1"/>
  <c r="AH9" i="1"/>
  <c r="AH11" i="1"/>
  <c r="AH14" i="1"/>
  <c r="AH6" i="1"/>
  <c r="AG10" i="1"/>
  <c r="AH10" i="1" s="1"/>
  <c r="AF16" i="1"/>
  <c r="AG16" i="1"/>
  <c r="AG13" i="1"/>
  <c r="AF13" i="1"/>
  <c r="AG15" i="1"/>
  <c r="AF15" i="1"/>
  <c r="AF8" i="1"/>
  <c r="AG8" i="1"/>
  <c r="AF7" i="1"/>
  <c r="AG7" i="1"/>
  <c r="AH8" i="1" l="1"/>
  <c r="AH15" i="1"/>
  <c r="AH16" i="1"/>
  <c r="AH13" i="1"/>
  <c r="AH7" i="1"/>
  <c r="AG71" i="1" l="1"/>
  <c r="J71" i="1" l="1"/>
  <c r="O71" i="1" s="1"/>
  <c r="AC71" i="1" s="1"/>
  <c r="AH71" i="1" s="1"/>
  <c r="AA160" i="1" l="1"/>
  <c r="U160" i="1"/>
  <c r="AB159" i="1"/>
  <c r="AB158" i="1"/>
  <c r="AB157" i="1"/>
  <c r="AB156" i="1"/>
  <c r="AB155" i="1"/>
  <c r="AB154" i="1"/>
  <c r="AB153" i="1"/>
  <c r="AB152" i="1"/>
  <c r="AB151" i="1"/>
  <c r="AB150" i="1"/>
  <c r="AB149" i="1"/>
  <c r="AB148" i="1"/>
  <c r="AB147" i="1"/>
  <c r="AB146" i="1"/>
  <c r="AB145" i="1"/>
  <c r="AB144" i="1"/>
  <c r="AB143" i="1"/>
  <c r="AB142" i="1"/>
  <c r="AB141" i="1"/>
  <c r="AB140" i="1"/>
  <c r="AB139" i="1"/>
  <c r="AB138" i="1"/>
  <c r="AB137" i="1"/>
  <c r="AB136" i="1"/>
  <c r="AB135" i="1"/>
  <c r="AB134" i="1"/>
  <c r="AB133" i="1"/>
  <c r="AB132" i="1"/>
  <c r="AB131" i="1"/>
  <c r="AB130" i="1"/>
  <c r="AB129" i="1"/>
  <c r="AB128" i="1"/>
  <c r="AB127" i="1"/>
  <c r="AB126" i="1"/>
  <c r="AB125" i="1"/>
  <c r="AB124" i="1"/>
  <c r="AB123" i="1"/>
  <c r="AB122" i="1"/>
  <c r="AB121" i="1"/>
  <c r="AB120" i="1"/>
  <c r="AB119" i="1"/>
  <c r="AB118" i="1"/>
  <c r="AB117" i="1"/>
  <c r="AB116" i="1"/>
  <c r="AB115" i="1"/>
  <c r="AB114" i="1"/>
  <c r="AB113" i="1"/>
  <c r="AB112" i="1"/>
  <c r="AB111" i="1"/>
  <c r="AB110" i="1"/>
  <c r="AB109" i="1"/>
  <c r="AB108" i="1"/>
  <c r="AB107" i="1"/>
  <c r="AB106" i="1"/>
  <c r="AB105" i="1"/>
  <c r="AB104" i="1"/>
  <c r="AB103" i="1"/>
  <c r="AB102" i="1"/>
  <c r="AB101" i="1"/>
  <c r="AB100" i="1"/>
  <c r="AB99" i="1"/>
  <c r="AB98" i="1"/>
  <c r="AB97" i="1"/>
  <c r="AB96" i="1"/>
  <c r="AB95" i="1"/>
  <c r="AB94" i="1"/>
  <c r="AB93" i="1"/>
  <c r="AB92" i="1"/>
  <c r="AB91" i="1"/>
  <c r="AB90" i="1"/>
  <c r="AB89" i="1"/>
  <c r="AB88" i="1"/>
  <c r="AB87" i="1"/>
  <c r="AB86" i="1"/>
  <c r="AB85" i="1"/>
  <c r="AB84" i="1"/>
  <c r="AB83" i="1"/>
  <c r="AB82" i="1"/>
  <c r="AB81" i="1"/>
  <c r="AB80" i="1"/>
  <c r="AB79" i="1"/>
  <c r="AB78" i="1"/>
  <c r="AB77" i="1"/>
  <c r="AB74" i="1"/>
  <c r="AB66" i="1"/>
  <c r="AB70" i="1"/>
  <c r="AB76" i="1"/>
  <c r="AB75" i="1"/>
  <c r="AB65" i="1"/>
  <c r="AB64" i="1"/>
  <c r="AB63" i="1"/>
  <c r="AB62" i="1"/>
  <c r="AB61" i="1"/>
  <c r="AB73" i="1"/>
  <c r="AB72" i="1"/>
  <c r="AC167" i="1"/>
  <c r="AC165" i="1"/>
  <c r="AC61" i="1"/>
  <c r="AC62" i="1"/>
  <c r="AC63" i="1"/>
  <c r="AD63" i="1"/>
  <c r="AE63" i="1"/>
  <c r="AF63" i="1"/>
  <c r="AG63" i="1"/>
  <c r="AC64" i="1"/>
  <c r="AD64" i="1"/>
  <c r="AE64" i="1"/>
  <c r="AF64" i="1"/>
  <c r="AG64" i="1"/>
  <c r="AC65" i="1"/>
  <c r="AD65" i="1"/>
  <c r="AE65" i="1"/>
  <c r="AF65" i="1"/>
  <c r="AG65" i="1"/>
  <c r="AC75" i="1"/>
  <c r="AD75" i="1"/>
  <c r="AE75" i="1"/>
  <c r="AF75" i="1"/>
  <c r="AG75" i="1"/>
  <c r="AC76" i="1"/>
  <c r="AD76" i="1"/>
  <c r="AE76" i="1"/>
  <c r="AF76" i="1"/>
  <c r="AG76" i="1"/>
  <c r="AC70" i="1"/>
  <c r="AC66" i="1"/>
  <c r="AC74" i="1"/>
  <c r="AD74" i="1"/>
  <c r="AE74" i="1"/>
  <c r="AF74" i="1"/>
  <c r="AG74" i="1"/>
  <c r="AC77" i="1"/>
  <c r="AD77" i="1"/>
  <c r="AE77" i="1"/>
  <c r="AF77" i="1"/>
  <c r="AG77" i="1"/>
  <c r="AC78" i="1"/>
  <c r="AD78" i="1"/>
  <c r="AE78" i="1"/>
  <c r="AF78" i="1"/>
  <c r="AG78" i="1"/>
  <c r="AC79" i="1"/>
  <c r="AD79" i="1"/>
  <c r="AE79" i="1"/>
  <c r="AF79" i="1"/>
  <c r="AG79" i="1"/>
  <c r="AC80" i="1"/>
  <c r="AD80" i="1"/>
  <c r="AE80" i="1"/>
  <c r="AF80" i="1"/>
  <c r="AG80" i="1"/>
  <c r="AC81" i="1"/>
  <c r="AD81" i="1"/>
  <c r="AE81" i="1"/>
  <c r="AF81" i="1"/>
  <c r="AG81" i="1"/>
  <c r="AC82" i="1"/>
  <c r="AD82" i="1"/>
  <c r="AE82" i="1"/>
  <c r="AF82" i="1"/>
  <c r="AG82" i="1"/>
  <c r="AC83" i="1"/>
  <c r="AD83" i="1"/>
  <c r="AE83" i="1"/>
  <c r="AF83" i="1"/>
  <c r="AG83" i="1"/>
  <c r="AC84" i="1"/>
  <c r="AD84" i="1"/>
  <c r="AE84" i="1"/>
  <c r="AF84" i="1"/>
  <c r="AG84" i="1"/>
  <c r="AC85" i="1"/>
  <c r="AD85" i="1"/>
  <c r="AE85" i="1"/>
  <c r="AF85" i="1"/>
  <c r="AG85" i="1"/>
  <c r="AC86" i="1"/>
  <c r="AD86" i="1"/>
  <c r="AE86" i="1"/>
  <c r="AF86" i="1"/>
  <c r="AG86" i="1"/>
  <c r="AC87" i="1"/>
  <c r="AD87" i="1"/>
  <c r="AE87" i="1"/>
  <c r="AF87" i="1"/>
  <c r="AG87" i="1"/>
  <c r="AC88" i="1"/>
  <c r="AD88" i="1"/>
  <c r="AE88" i="1"/>
  <c r="AF88" i="1"/>
  <c r="AG88" i="1"/>
  <c r="AC89" i="1"/>
  <c r="AD89" i="1"/>
  <c r="AE89" i="1"/>
  <c r="AF89" i="1"/>
  <c r="AG89" i="1"/>
  <c r="AC90" i="1"/>
  <c r="AD90" i="1"/>
  <c r="AE90" i="1"/>
  <c r="AF90" i="1"/>
  <c r="AG90" i="1"/>
  <c r="AC91" i="1"/>
  <c r="AD91" i="1"/>
  <c r="AE91" i="1"/>
  <c r="AF91" i="1"/>
  <c r="AG91" i="1"/>
  <c r="AC92" i="1"/>
  <c r="AD92" i="1"/>
  <c r="AE92" i="1"/>
  <c r="AF92" i="1"/>
  <c r="AG92" i="1"/>
  <c r="AC93" i="1"/>
  <c r="AD93" i="1"/>
  <c r="AC94" i="1"/>
  <c r="AD94" i="1"/>
  <c r="AC95" i="1"/>
  <c r="AD95" i="1"/>
  <c r="AC96" i="1"/>
  <c r="AD96" i="1"/>
  <c r="AC97" i="1"/>
  <c r="AD97" i="1"/>
  <c r="AC98" i="1"/>
  <c r="AD98" i="1"/>
  <c r="AC99" i="1"/>
  <c r="AD99" i="1"/>
  <c r="AC100" i="1"/>
  <c r="AD100" i="1"/>
  <c r="AC101" i="1"/>
  <c r="AD101" i="1"/>
  <c r="AC102" i="1"/>
  <c r="AD102" i="1"/>
  <c r="AC103" i="1"/>
  <c r="AD103" i="1"/>
  <c r="AC104" i="1"/>
  <c r="AD104" i="1"/>
  <c r="AC105" i="1"/>
  <c r="AD105" i="1"/>
  <c r="AC106" i="1"/>
  <c r="AD106" i="1"/>
  <c r="AC107" i="1"/>
  <c r="AD107" i="1"/>
  <c r="AC108" i="1"/>
  <c r="AD108" i="1"/>
  <c r="AC109" i="1"/>
  <c r="AD109" i="1"/>
  <c r="AC110" i="1"/>
  <c r="AD110" i="1"/>
  <c r="AC111" i="1"/>
  <c r="AD111" i="1"/>
  <c r="AC112" i="1"/>
  <c r="AD112" i="1"/>
  <c r="AC113" i="1"/>
  <c r="AD113" i="1"/>
  <c r="AC114" i="1"/>
  <c r="AD114" i="1"/>
  <c r="AC115" i="1"/>
  <c r="AD115" i="1"/>
  <c r="AC116" i="1"/>
  <c r="AD116" i="1"/>
  <c r="AC117" i="1"/>
  <c r="AD117" i="1"/>
  <c r="AC118" i="1"/>
  <c r="AD118" i="1"/>
  <c r="AC119" i="1"/>
  <c r="AD119" i="1"/>
  <c r="AC120" i="1"/>
  <c r="AD120" i="1"/>
  <c r="AC121" i="1"/>
  <c r="AD121" i="1"/>
  <c r="AC122" i="1"/>
  <c r="AD122" i="1"/>
  <c r="AC123" i="1"/>
  <c r="AD123" i="1"/>
  <c r="AC124" i="1"/>
  <c r="AD124" i="1"/>
  <c r="AC125" i="1"/>
  <c r="AD125" i="1"/>
  <c r="AC126" i="1"/>
  <c r="AD126" i="1"/>
  <c r="AC127" i="1"/>
  <c r="AD127" i="1"/>
  <c r="AC128" i="1"/>
  <c r="AD128" i="1"/>
  <c r="AE128" i="1"/>
  <c r="AC129" i="1"/>
  <c r="AD129" i="1"/>
  <c r="AC130" i="1"/>
  <c r="AD130" i="1"/>
  <c r="AC131" i="1"/>
  <c r="AD131" i="1"/>
  <c r="AC132" i="1"/>
  <c r="AD132" i="1"/>
  <c r="AC133" i="1"/>
  <c r="AD133" i="1"/>
  <c r="AC134" i="1"/>
  <c r="AD134" i="1"/>
  <c r="AC135" i="1"/>
  <c r="AD135" i="1"/>
  <c r="AC136" i="1"/>
  <c r="AD136" i="1"/>
  <c r="AC137" i="1"/>
  <c r="AD137" i="1"/>
  <c r="AC138" i="1"/>
  <c r="AD138" i="1"/>
  <c r="AC139" i="1"/>
  <c r="AD139" i="1"/>
  <c r="AC140" i="1"/>
  <c r="AD140" i="1"/>
  <c r="AC141" i="1"/>
  <c r="AD141" i="1"/>
  <c r="AC142" i="1"/>
  <c r="AD142" i="1"/>
  <c r="AC143" i="1"/>
  <c r="AD143" i="1"/>
  <c r="AC144" i="1"/>
  <c r="AD144" i="1"/>
  <c r="AC145" i="1"/>
  <c r="AD145" i="1"/>
  <c r="AC146" i="1"/>
  <c r="AD146" i="1"/>
  <c r="AC147" i="1"/>
  <c r="AD147" i="1"/>
  <c r="AC148" i="1"/>
  <c r="AD148" i="1"/>
  <c r="AC149" i="1"/>
  <c r="AD149" i="1"/>
  <c r="AC150" i="1"/>
  <c r="AD150" i="1"/>
  <c r="AC151" i="1"/>
  <c r="AD151" i="1"/>
  <c r="AC152" i="1"/>
  <c r="AD152" i="1"/>
  <c r="AC153" i="1"/>
  <c r="AD153" i="1"/>
  <c r="AC154" i="1"/>
  <c r="AD154" i="1"/>
  <c r="AC155" i="1"/>
  <c r="AD155" i="1"/>
  <c r="AC156" i="1"/>
  <c r="AD156" i="1"/>
  <c r="AC157" i="1"/>
  <c r="AD157" i="1"/>
  <c r="AC158" i="1"/>
  <c r="AD158" i="1"/>
  <c r="AC159" i="1"/>
  <c r="AD159" i="1"/>
  <c r="AE159" i="1"/>
  <c r="AF159" i="1"/>
  <c r="AG159" i="1"/>
  <c r="AC194" i="1" l="1"/>
  <c r="AG174" i="1"/>
  <c r="AD175" i="1"/>
  <c r="AE174" i="1"/>
  <c r="AE175" i="1"/>
  <c r="AF174" i="1"/>
  <c r="AC173" i="1"/>
  <c r="AD174" i="1"/>
  <c r="AC175" i="1"/>
  <c r="AC174" i="1"/>
  <c r="AH174" i="1"/>
  <c r="AC191" i="1"/>
  <c r="AC192" i="1"/>
  <c r="AH79" i="1"/>
  <c r="AH87" i="1"/>
  <c r="AH76" i="1"/>
  <c r="AH82" i="1"/>
  <c r="AH86" i="1"/>
  <c r="AH84" i="1"/>
  <c r="AH75" i="1"/>
  <c r="AH65" i="1"/>
  <c r="AH77" i="1"/>
  <c r="AH85" i="1"/>
  <c r="AH74" i="1"/>
  <c r="AH80" i="1"/>
  <c r="AH88" i="1"/>
  <c r="AH159" i="1"/>
  <c r="AH64" i="1"/>
  <c r="AH81" i="1"/>
  <c r="AH89" i="1"/>
  <c r="AH90" i="1"/>
  <c r="AH63" i="1"/>
  <c r="AH83" i="1"/>
  <c r="AH91" i="1"/>
  <c r="AH92" i="1"/>
  <c r="AH78" i="1"/>
  <c r="H160" i="1"/>
  <c r="AJ192" i="1" l="1"/>
  <c r="AD73" i="1"/>
  <c r="AD72" i="1"/>
  <c r="J73" i="1"/>
  <c r="J72" i="1"/>
  <c r="O72" i="1" s="1"/>
  <c r="R72" i="1" s="1"/>
  <c r="W61" i="1"/>
  <c r="AB160" i="1" l="1"/>
  <c r="N160" i="1"/>
  <c r="AC166" i="1"/>
  <c r="AC168" i="1" s="1"/>
  <c r="AD61" i="1"/>
  <c r="AE73" i="1"/>
  <c r="AC72" i="1"/>
  <c r="AC73" i="1"/>
  <c r="AD173" i="1" s="1"/>
  <c r="AE72" i="1"/>
  <c r="X61" i="1"/>
  <c r="AE61" i="1" s="1"/>
  <c r="Y94" i="1"/>
  <c r="Z94" i="1" s="1"/>
  <c r="J94" i="1"/>
  <c r="Q94" i="1" s="1"/>
  <c r="J155" i="1"/>
  <c r="Q155" i="1" s="1"/>
  <c r="J154" i="1"/>
  <c r="Q154" i="1" s="1"/>
  <c r="J153" i="1"/>
  <c r="Q153" i="1" s="1"/>
  <c r="J152" i="1"/>
  <c r="Q152" i="1" s="1"/>
  <c r="J151" i="1"/>
  <c r="Q151" i="1" s="1"/>
  <c r="J150" i="1"/>
  <c r="Q150" i="1" s="1"/>
  <c r="Y150" i="1"/>
  <c r="Z150" i="1" s="1"/>
  <c r="Y151" i="1"/>
  <c r="Z151" i="1" s="1"/>
  <c r="Y152" i="1"/>
  <c r="Z152" i="1" s="1"/>
  <c r="Y153" i="1"/>
  <c r="Z153" i="1" s="1"/>
  <c r="Y154" i="1"/>
  <c r="Z154" i="1" s="1"/>
  <c r="Y155" i="1"/>
  <c r="Z155" i="1" s="1"/>
  <c r="Y156" i="1"/>
  <c r="Z156" i="1" s="1"/>
  <c r="Y157" i="1"/>
  <c r="Z157" i="1" s="1"/>
  <c r="Y158" i="1"/>
  <c r="Z158" i="1" s="1"/>
  <c r="I158" i="1"/>
  <c r="L158" i="1" s="1"/>
  <c r="I157" i="1"/>
  <c r="K157" i="1" s="1"/>
  <c r="I156" i="1"/>
  <c r="AC181" i="1" l="1"/>
  <c r="AC183" i="1" s="1"/>
  <c r="AE94" i="1"/>
  <c r="R150" i="1"/>
  <c r="AE150" i="1"/>
  <c r="AH44" i="1"/>
  <c r="AH40" i="1"/>
  <c r="AH42" i="1"/>
  <c r="R152" i="1"/>
  <c r="AE152" i="1"/>
  <c r="AH39" i="1"/>
  <c r="AF73" i="1"/>
  <c r="AH47" i="1"/>
  <c r="AH46" i="1"/>
  <c r="R153" i="1"/>
  <c r="AE153" i="1"/>
  <c r="R151" i="1"/>
  <c r="AE151" i="1"/>
  <c r="R154" i="1"/>
  <c r="AE154" i="1"/>
  <c r="AH49" i="1"/>
  <c r="AH43" i="1"/>
  <c r="AH45" i="1"/>
  <c r="R155" i="1"/>
  <c r="AE155" i="1"/>
  <c r="AH38" i="1"/>
  <c r="AF72" i="1"/>
  <c r="AH48" i="1"/>
  <c r="AH41" i="1"/>
  <c r="Y61" i="1"/>
  <c r="AF61" i="1" s="1"/>
  <c r="L157" i="1"/>
  <c r="Q157" i="1" s="1"/>
  <c r="R94" i="1"/>
  <c r="K156" i="1"/>
  <c r="L156" i="1"/>
  <c r="K158" i="1"/>
  <c r="Q158" i="1" s="1"/>
  <c r="AC160" i="1" l="1"/>
  <c r="S151" i="1"/>
  <c r="AF151" i="1"/>
  <c r="S94" i="1"/>
  <c r="AG94" i="1" s="1"/>
  <c r="AF94" i="1"/>
  <c r="R157" i="1"/>
  <c r="AE157" i="1"/>
  <c r="AG72" i="1"/>
  <c r="AH72" i="1" s="1"/>
  <c r="S155" i="1"/>
  <c r="AF155" i="1"/>
  <c r="AG73" i="1"/>
  <c r="AH73" i="1" s="1"/>
  <c r="S150" i="1"/>
  <c r="AF150" i="1"/>
  <c r="S153" i="1"/>
  <c r="AF153" i="1"/>
  <c r="S152" i="1"/>
  <c r="AG152" i="1" s="1"/>
  <c r="AF152" i="1"/>
  <c r="R158" i="1"/>
  <c r="AE158" i="1"/>
  <c r="S154" i="1"/>
  <c r="AF154" i="1"/>
  <c r="Z61" i="1"/>
  <c r="Q156" i="1"/>
  <c r="AH152" i="1" l="1"/>
  <c r="AH94" i="1"/>
  <c r="AG61" i="1"/>
  <c r="AH61" i="1" s="1"/>
  <c r="AG153" i="1"/>
  <c r="AH153" i="1" s="1"/>
  <c r="AG155" i="1"/>
  <c r="AH155" i="1" s="1"/>
  <c r="AG150" i="1"/>
  <c r="AH150" i="1" s="1"/>
  <c r="AG151" i="1"/>
  <c r="AH151" i="1" s="1"/>
  <c r="S157" i="1"/>
  <c r="AF157" i="1"/>
  <c r="S158" i="1"/>
  <c r="AF158" i="1"/>
  <c r="R156" i="1"/>
  <c r="AE156" i="1"/>
  <c r="AG154" i="1"/>
  <c r="AH154" i="1" s="1"/>
  <c r="Y138" i="1"/>
  <c r="Z138" i="1" s="1"/>
  <c r="Y139" i="1"/>
  <c r="Z139" i="1" s="1"/>
  <c r="Y140" i="1"/>
  <c r="Z140" i="1" s="1"/>
  <c r="Y141" i="1"/>
  <c r="Z141" i="1" s="1"/>
  <c r="Y142" i="1"/>
  <c r="Z142" i="1" s="1"/>
  <c r="Y143" i="1"/>
  <c r="Z143" i="1" s="1"/>
  <c r="Y144" i="1"/>
  <c r="Z144" i="1" s="1"/>
  <c r="Y145" i="1"/>
  <c r="Z145" i="1" s="1"/>
  <c r="Y146" i="1"/>
  <c r="Z146" i="1" s="1"/>
  <c r="Y147" i="1"/>
  <c r="Z147" i="1" s="1"/>
  <c r="Y148" i="1"/>
  <c r="Z148" i="1" s="1"/>
  <c r="Y149" i="1"/>
  <c r="Z149" i="1" s="1"/>
  <c r="I149" i="1"/>
  <c r="L149" i="1" s="1"/>
  <c r="I148" i="1"/>
  <c r="K148" i="1" s="1"/>
  <c r="I147" i="1"/>
  <c r="K147" i="1" s="1"/>
  <c r="I146" i="1"/>
  <c r="I145" i="1"/>
  <c r="L145" i="1" s="1"/>
  <c r="I144" i="1"/>
  <c r="K144" i="1" s="1"/>
  <c r="I143" i="1"/>
  <c r="L143" i="1" s="1"/>
  <c r="I142" i="1"/>
  <c r="I141" i="1"/>
  <c r="L141" i="1" s="1"/>
  <c r="I140" i="1"/>
  <c r="K140" i="1" s="1"/>
  <c r="I139" i="1"/>
  <c r="K139" i="1" s="1"/>
  <c r="I138" i="1"/>
  <c r="Y95" i="1"/>
  <c r="Z95" i="1" s="1"/>
  <c r="Y96" i="1"/>
  <c r="Z96" i="1" s="1"/>
  <c r="Y97" i="1"/>
  <c r="Z97" i="1" s="1"/>
  <c r="Y98" i="1"/>
  <c r="Z98" i="1" s="1"/>
  <c r="Y99" i="1"/>
  <c r="Z99" i="1" s="1"/>
  <c r="Y100" i="1"/>
  <c r="Z100" i="1" s="1"/>
  <c r="Y101" i="1"/>
  <c r="Z101" i="1" s="1"/>
  <c r="Y102" i="1"/>
  <c r="Z102" i="1" s="1"/>
  <c r="Y103" i="1"/>
  <c r="Z103" i="1" s="1"/>
  <c r="Y104" i="1"/>
  <c r="Z104" i="1" s="1"/>
  <c r="Y105" i="1"/>
  <c r="Z105" i="1" s="1"/>
  <c r="Y106" i="1"/>
  <c r="Z106" i="1" s="1"/>
  <c r="Y107" i="1"/>
  <c r="Z107" i="1" s="1"/>
  <c r="Y108" i="1"/>
  <c r="Z108" i="1" s="1"/>
  <c r="Y109" i="1"/>
  <c r="Z109" i="1" s="1"/>
  <c r="Y110" i="1"/>
  <c r="Z110" i="1" s="1"/>
  <c r="Y111" i="1"/>
  <c r="Z111" i="1" s="1"/>
  <c r="Y112" i="1"/>
  <c r="Z112" i="1" s="1"/>
  <c r="Y113" i="1"/>
  <c r="Z113" i="1" s="1"/>
  <c r="Y114" i="1"/>
  <c r="Z114" i="1" s="1"/>
  <c r="Y115" i="1"/>
  <c r="Z115" i="1" s="1"/>
  <c r="Y116" i="1"/>
  <c r="Z116" i="1" s="1"/>
  <c r="Y117" i="1"/>
  <c r="Z117" i="1" s="1"/>
  <c r="Y118" i="1"/>
  <c r="Z118" i="1" s="1"/>
  <c r="Y119" i="1"/>
  <c r="Z119" i="1" s="1"/>
  <c r="Y120" i="1"/>
  <c r="Z120" i="1" s="1"/>
  <c r="Y121" i="1"/>
  <c r="Z121" i="1" s="1"/>
  <c r="Y122" i="1"/>
  <c r="Z122" i="1" s="1"/>
  <c r="Y123" i="1"/>
  <c r="Z123" i="1" s="1"/>
  <c r="Y124" i="1"/>
  <c r="Z124" i="1" s="1"/>
  <c r="Y125" i="1"/>
  <c r="Z125" i="1" s="1"/>
  <c r="Y126" i="1"/>
  <c r="Z126" i="1" s="1"/>
  <c r="Y127" i="1"/>
  <c r="Z127" i="1" s="1"/>
  <c r="Y128" i="1"/>
  <c r="Z128" i="1" s="1"/>
  <c r="Y129" i="1"/>
  <c r="Z129" i="1" s="1"/>
  <c r="Y130" i="1"/>
  <c r="Z130" i="1" s="1"/>
  <c r="Y131" i="1"/>
  <c r="Z131" i="1" s="1"/>
  <c r="Y132" i="1"/>
  <c r="Z132" i="1" s="1"/>
  <c r="Y133" i="1"/>
  <c r="Z133" i="1" s="1"/>
  <c r="Y134" i="1"/>
  <c r="Z134" i="1" s="1"/>
  <c r="Y135" i="1"/>
  <c r="Z135" i="1" s="1"/>
  <c r="Y136" i="1"/>
  <c r="Z136" i="1" s="1"/>
  <c r="Y137" i="1"/>
  <c r="Z137" i="1" s="1"/>
  <c r="Y93" i="1"/>
  <c r="J95" i="1"/>
  <c r="Q95" i="1" s="1"/>
  <c r="J96" i="1"/>
  <c r="Q96" i="1" s="1"/>
  <c r="J97" i="1"/>
  <c r="Q97" i="1" s="1"/>
  <c r="J98" i="1"/>
  <c r="Q98" i="1" s="1"/>
  <c r="J99" i="1"/>
  <c r="Q99" i="1" s="1"/>
  <c r="J100" i="1"/>
  <c r="Q100" i="1" s="1"/>
  <c r="J101" i="1"/>
  <c r="Q101" i="1" s="1"/>
  <c r="J102" i="1"/>
  <c r="Q102" i="1" s="1"/>
  <c r="J103" i="1"/>
  <c r="Q103" i="1" s="1"/>
  <c r="J104" i="1"/>
  <c r="Q104" i="1" s="1"/>
  <c r="J105" i="1"/>
  <c r="Q105" i="1" s="1"/>
  <c r="J106" i="1"/>
  <c r="Q106" i="1" s="1"/>
  <c r="J107" i="1"/>
  <c r="Q107" i="1" s="1"/>
  <c r="J108" i="1"/>
  <c r="Q108" i="1" s="1"/>
  <c r="J109" i="1"/>
  <c r="Q109" i="1" s="1"/>
  <c r="J110" i="1"/>
  <c r="Q110" i="1" s="1"/>
  <c r="J111" i="1"/>
  <c r="Q111" i="1" s="1"/>
  <c r="J112" i="1"/>
  <c r="Q112" i="1" s="1"/>
  <c r="J113" i="1"/>
  <c r="Q113" i="1" s="1"/>
  <c r="J114" i="1"/>
  <c r="Q114" i="1" s="1"/>
  <c r="J115" i="1"/>
  <c r="Q115" i="1" s="1"/>
  <c r="J116" i="1"/>
  <c r="Q116" i="1" s="1"/>
  <c r="J117" i="1"/>
  <c r="Q117" i="1" s="1"/>
  <c r="J118" i="1"/>
  <c r="Q118" i="1" s="1"/>
  <c r="J119" i="1"/>
  <c r="Q119" i="1" s="1"/>
  <c r="J120" i="1"/>
  <c r="Q120" i="1" s="1"/>
  <c r="J121" i="1"/>
  <c r="Q121" i="1" s="1"/>
  <c r="J122" i="1"/>
  <c r="Q122" i="1" s="1"/>
  <c r="J123" i="1"/>
  <c r="Q123" i="1" s="1"/>
  <c r="J124" i="1"/>
  <c r="Q124" i="1" s="1"/>
  <c r="J125" i="1"/>
  <c r="Q125" i="1" s="1"/>
  <c r="J126" i="1"/>
  <c r="Q126" i="1" s="1"/>
  <c r="J127" i="1"/>
  <c r="Q127" i="1" s="1"/>
  <c r="J128" i="1"/>
  <c r="R128" i="1" s="1"/>
  <c r="J129" i="1"/>
  <c r="Q129" i="1" s="1"/>
  <c r="J130" i="1"/>
  <c r="Q130" i="1" s="1"/>
  <c r="J131" i="1"/>
  <c r="Q131" i="1" s="1"/>
  <c r="J132" i="1"/>
  <c r="Q132" i="1" s="1"/>
  <c r="J133" i="1"/>
  <c r="Q133" i="1" s="1"/>
  <c r="J134" i="1"/>
  <c r="Q134" i="1" s="1"/>
  <c r="J135" i="1"/>
  <c r="Q135" i="1" s="1"/>
  <c r="J136" i="1"/>
  <c r="Q136" i="1" s="1"/>
  <c r="J137" i="1"/>
  <c r="Q137" i="1" s="1"/>
  <c r="J93" i="1"/>
  <c r="R108" i="1" l="1"/>
  <c r="AF108" i="1" s="1"/>
  <c r="AE108" i="1"/>
  <c r="R100" i="1"/>
  <c r="AF100" i="1" s="1"/>
  <c r="AE100" i="1"/>
  <c r="R109" i="1"/>
  <c r="AF109" i="1" s="1"/>
  <c r="AE109" i="1"/>
  <c r="R122" i="1"/>
  <c r="AF122" i="1" s="1"/>
  <c r="AE122" i="1"/>
  <c r="R114" i="1"/>
  <c r="AF114" i="1" s="1"/>
  <c r="AE114" i="1"/>
  <c r="R107" i="1"/>
  <c r="AF107" i="1" s="1"/>
  <c r="AE107" i="1"/>
  <c r="R99" i="1"/>
  <c r="AF99" i="1" s="1"/>
  <c r="AE99" i="1"/>
  <c r="R137" i="1"/>
  <c r="AF137" i="1" s="1"/>
  <c r="AE137" i="1"/>
  <c r="R113" i="1"/>
  <c r="AF113" i="1" s="1"/>
  <c r="AE113" i="1"/>
  <c r="R106" i="1"/>
  <c r="AF106" i="1" s="1"/>
  <c r="AE106" i="1"/>
  <c r="R98" i="1"/>
  <c r="AF98" i="1" s="1"/>
  <c r="AE98" i="1"/>
  <c r="S156" i="1"/>
  <c r="AF156" i="1"/>
  <c r="R116" i="1"/>
  <c r="AF116" i="1" s="1"/>
  <c r="AE116" i="1"/>
  <c r="R115" i="1"/>
  <c r="AF115" i="1" s="1"/>
  <c r="AE115" i="1"/>
  <c r="R120" i="1"/>
  <c r="AF120" i="1" s="1"/>
  <c r="AE120" i="1"/>
  <c r="R97" i="1"/>
  <c r="AF97" i="1" s="1"/>
  <c r="AE97" i="1"/>
  <c r="R124" i="1"/>
  <c r="AF124" i="1" s="1"/>
  <c r="AE124" i="1"/>
  <c r="R131" i="1"/>
  <c r="AE131" i="1"/>
  <c r="R129" i="1"/>
  <c r="AF129" i="1" s="1"/>
  <c r="AE129" i="1"/>
  <c r="R112" i="1"/>
  <c r="AF112" i="1" s="1"/>
  <c r="AE112" i="1"/>
  <c r="R127" i="1"/>
  <c r="AF127" i="1" s="1"/>
  <c r="AE127" i="1"/>
  <c r="R119" i="1"/>
  <c r="AF119" i="1" s="1"/>
  <c r="AE119" i="1"/>
  <c r="R111" i="1"/>
  <c r="AF111" i="1" s="1"/>
  <c r="AE111" i="1"/>
  <c r="R104" i="1"/>
  <c r="AF104" i="1" s="1"/>
  <c r="AE104" i="1"/>
  <c r="R96" i="1"/>
  <c r="AF96" i="1" s="1"/>
  <c r="AE96" i="1"/>
  <c r="AG158" i="1"/>
  <c r="R132" i="1"/>
  <c r="AE132" i="1"/>
  <c r="R130" i="1"/>
  <c r="AF130" i="1" s="1"/>
  <c r="AE130" i="1"/>
  <c r="R136" i="1"/>
  <c r="AE136" i="1"/>
  <c r="R105" i="1"/>
  <c r="AF105" i="1" s="1"/>
  <c r="AE105" i="1"/>
  <c r="R134" i="1"/>
  <c r="AF134" i="1" s="1"/>
  <c r="AE134" i="1"/>
  <c r="R118" i="1"/>
  <c r="AF118" i="1" s="1"/>
  <c r="AE118" i="1"/>
  <c r="R103" i="1"/>
  <c r="AF103" i="1" s="1"/>
  <c r="AE103" i="1"/>
  <c r="R95" i="1"/>
  <c r="AF95" i="1" s="1"/>
  <c r="AE95" i="1"/>
  <c r="R101" i="1"/>
  <c r="AF101" i="1" s="1"/>
  <c r="AE101" i="1"/>
  <c r="R123" i="1"/>
  <c r="AF123" i="1" s="1"/>
  <c r="AE123" i="1"/>
  <c r="R121" i="1"/>
  <c r="AF121" i="1" s="1"/>
  <c r="AE121" i="1"/>
  <c r="S128" i="1"/>
  <c r="AG128" i="1" s="1"/>
  <c r="AF128" i="1"/>
  <c r="R135" i="1"/>
  <c r="AE135" i="1"/>
  <c r="R126" i="1"/>
  <c r="AE126" i="1"/>
  <c r="R110" i="1"/>
  <c r="AF110" i="1" s="1"/>
  <c r="AE110" i="1"/>
  <c r="R133" i="1"/>
  <c r="AF133" i="1" s="1"/>
  <c r="AE133" i="1"/>
  <c r="R125" i="1"/>
  <c r="AF125" i="1" s="1"/>
  <c r="AE125" i="1"/>
  <c r="R117" i="1"/>
  <c r="AF117" i="1" s="1"/>
  <c r="AE117" i="1"/>
  <c r="R102" i="1"/>
  <c r="AF102" i="1" s="1"/>
  <c r="AE102" i="1"/>
  <c r="AG157" i="1"/>
  <c r="AH157" i="1" s="1"/>
  <c r="Z93" i="1"/>
  <c r="L138" i="1"/>
  <c r="I160" i="1"/>
  <c r="Q93" i="1"/>
  <c r="J160" i="1"/>
  <c r="L147" i="1"/>
  <c r="Q147" i="1" s="1"/>
  <c r="K138" i="1"/>
  <c r="L144" i="1"/>
  <c r="Q144" i="1" s="1"/>
  <c r="L139" i="1"/>
  <c r="Q139" i="1" s="1"/>
  <c r="L140" i="1"/>
  <c r="Q140" i="1" s="1"/>
  <c r="L148" i="1"/>
  <c r="Q148" i="1" s="1"/>
  <c r="K143" i="1"/>
  <c r="Q143" i="1" s="1"/>
  <c r="K141" i="1"/>
  <c r="Q141" i="1" s="1"/>
  <c r="L142" i="1"/>
  <c r="K145" i="1"/>
  <c r="Q145" i="1" s="1"/>
  <c r="L146" i="1"/>
  <c r="K149" i="1"/>
  <c r="Q149" i="1" s="1"/>
  <c r="K142" i="1"/>
  <c r="K146" i="1"/>
  <c r="AH158" i="1" l="1"/>
  <c r="S114" i="1"/>
  <c r="AG114" i="1" s="1"/>
  <c r="AH114" i="1" s="1"/>
  <c r="S119" i="1"/>
  <c r="AG119" i="1" s="1"/>
  <c r="AH119" i="1" s="1"/>
  <c r="AH128" i="1"/>
  <c r="S107" i="1"/>
  <c r="AG107" i="1" s="1"/>
  <c r="AH107" i="1" s="1"/>
  <c r="S110" i="1"/>
  <c r="AG110" i="1" s="1"/>
  <c r="AH110" i="1" s="1"/>
  <c r="S121" i="1"/>
  <c r="AE148" i="1"/>
  <c r="AE140" i="1"/>
  <c r="S124" i="1"/>
  <c r="AG124" i="1" s="1"/>
  <c r="AH124" i="1" s="1"/>
  <c r="AE145" i="1"/>
  <c r="S108" i="1"/>
  <c r="AE147" i="1"/>
  <c r="AE93" i="1"/>
  <c r="AE149" i="1"/>
  <c r="S116" i="1"/>
  <c r="AG116" i="1" s="1"/>
  <c r="AH116" i="1" s="1"/>
  <c r="AE139" i="1"/>
  <c r="S113" i="1"/>
  <c r="AG113" i="1" s="1"/>
  <c r="AH113" i="1" s="1"/>
  <c r="AE141" i="1"/>
  <c r="S127" i="1"/>
  <c r="AG127" i="1" s="1"/>
  <c r="AH127" i="1" s="1"/>
  <c r="S96" i="1"/>
  <c r="S134" i="1"/>
  <c r="AG134" i="1" s="1"/>
  <c r="AH134" i="1" s="1"/>
  <c r="S102" i="1"/>
  <c r="AG102" i="1" s="1"/>
  <c r="AH102" i="1" s="1"/>
  <c r="S95" i="1"/>
  <c r="AG95" i="1" s="1"/>
  <c r="AH95" i="1" s="1"/>
  <c r="S106" i="1"/>
  <c r="S112" i="1"/>
  <c r="S120" i="1"/>
  <c r="S122" i="1"/>
  <c r="AG122" i="1" s="1"/>
  <c r="AH122" i="1" s="1"/>
  <c r="S98" i="1"/>
  <c r="S115" i="1"/>
  <c r="S117" i="1"/>
  <c r="AG117" i="1" s="1"/>
  <c r="AH117" i="1" s="1"/>
  <c r="S111" i="1"/>
  <c r="S99" i="1"/>
  <c r="S125" i="1"/>
  <c r="AG125" i="1" s="1"/>
  <c r="AH125" i="1" s="1"/>
  <c r="S103" i="1"/>
  <c r="S105" i="1"/>
  <c r="S133" i="1"/>
  <c r="AG133" i="1" s="1"/>
  <c r="AH133" i="1" s="1"/>
  <c r="S129" i="1"/>
  <c r="S100" i="1"/>
  <c r="AG100" i="1" s="1"/>
  <c r="AH100" i="1" s="1"/>
  <c r="S97" i="1"/>
  <c r="S109" i="1"/>
  <c r="S101" i="1"/>
  <c r="AG101" i="1" s="1"/>
  <c r="AH101" i="1" s="1"/>
  <c r="S137" i="1"/>
  <c r="S130" i="1"/>
  <c r="S118" i="1"/>
  <c r="S126" i="1"/>
  <c r="AF126" i="1"/>
  <c r="AG156" i="1"/>
  <c r="AH156" i="1" s="1"/>
  <c r="R144" i="1"/>
  <c r="AE144" i="1"/>
  <c r="R143" i="1"/>
  <c r="AE143" i="1"/>
  <c r="S135" i="1"/>
  <c r="AF135" i="1"/>
  <c r="S132" i="1"/>
  <c r="AF132" i="1"/>
  <c r="S123" i="1"/>
  <c r="S131" i="1"/>
  <c r="AF131" i="1"/>
  <c r="S104" i="1"/>
  <c r="S136" i="1"/>
  <c r="AF136" i="1"/>
  <c r="Q138" i="1"/>
  <c r="K160" i="1"/>
  <c r="L160" i="1"/>
  <c r="Q142" i="1"/>
  <c r="R93" i="1"/>
  <c r="AF93" i="1" s="1"/>
  <c r="R147" i="1"/>
  <c r="Q146" i="1"/>
  <c r="R140" i="1"/>
  <c r="R148" i="1"/>
  <c r="R139" i="1"/>
  <c r="R149" i="1"/>
  <c r="R141" i="1"/>
  <c r="R145" i="1"/>
  <c r="AE166" i="1"/>
  <c r="AD167" i="1"/>
  <c r="AD165" i="1"/>
  <c r="AE164" i="1"/>
  <c r="T160" i="1"/>
  <c r="V160" i="1"/>
  <c r="W62" i="1"/>
  <c r="AJ181" i="1" l="1"/>
  <c r="AG108" i="1"/>
  <c r="AH108" i="1" s="1"/>
  <c r="AG120" i="1"/>
  <c r="AH120" i="1" s="1"/>
  <c r="AG109" i="1"/>
  <c r="AH109" i="1" s="1"/>
  <c r="AG112" i="1"/>
  <c r="AH112" i="1" s="1"/>
  <c r="AG106" i="1"/>
  <c r="AH106" i="1" s="1"/>
  <c r="AG121" i="1"/>
  <c r="AH121" i="1" s="1"/>
  <c r="AG96" i="1"/>
  <c r="AH96" i="1" s="1"/>
  <c r="AG99" i="1"/>
  <c r="AH99" i="1" s="1"/>
  <c r="AC176" i="1"/>
  <c r="AE138" i="1"/>
  <c r="AG97" i="1"/>
  <c r="AH97" i="1" s="1"/>
  <c r="AG103" i="1"/>
  <c r="AH103" i="1" s="1"/>
  <c r="AG98" i="1"/>
  <c r="AH98" i="1" s="1"/>
  <c r="AG105" i="1"/>
  <c r="AH105" i="1" s="1"/>
  <c r="AG137" i="1"/>
  <c r="AH137" i="1" s="1"/>
  <c r="AG115" i="1"/>
  <c r="AH115" i="1" s="1"/>
  <c r="AG130" i="1"/>
  <c r="AH130" i="1" s="1"/>
  <c r="AG129" i="1"/>
  <c r="AH129" i="1" s="1"/>
  <c r="AG111" i="1"/>
  <c r="AH111" i="1" s="1"/>
  <c r="AG118" i="1"/>
  <c r="AH118" i="1" s="1"/>
  <c r="S149" i="1"/>
  <c r="AG149" i="1" s="1"/>
  <c r="AF149" i="1"/>
  <c r="AG126" i="1"/>
  <c r="AH126" i="1" s="1"/>
  <c r="R138" i="1"/>
  <c r="R142" i="1"/>
  <c r="AE142" i="1"/>
  <c r="AG104" i="1"/>
  <c r="AH104" i="1" s="1"/>
  <c r="S139" i="1"/>
  <c r="AG139" i="1" s="1"/>
  <c r="AF139" i="1"/>
  <c r="S143" i="1"/>
  <c r="AF143" i="1"/>
  <c r="S148" i="1"/>
  <c r="AF148" i="1"/>
  <c r="AG131" i="1"/>
  <c r="AH131" i="1" s="1"/>
  <c r="S140" i="1"/>
  <c r="AG140" i="1" s="1"/>
  <c r="AF140" i="1"/>
  <c r="AG123" i="1"/>
  <c r="AH123" i="1" s="1"/>
  <c r="AG132" i="1"/>
  <c r="AH132" i="1" s="1"/>
  <c r="S147" i="1"/>
  <c r="AG147" i="1" s="1"/>
  <c r="AF147" i="1"/>
  <c r="X62" i="1"/>
  <c r="AD62" i="1"/>
  <c r="S145" i="1"/>
  <c r="AG145" i="1" s="1"/>
  <c r="AF145" i="1"/>
  <c r="AD70" i="1"/>
  <c r="AF66" i="1"/>
  <c r="AD66" i="1"/>
  <c r="S141" i="1"/>
  <c r="AG141" i="1" s="1"/>
  <c r="AF141" i="1"/>
  <c r="R146" i="1"/>
  <c r="AE146" i="1"/>
  <c r="AG136" i="1"/>
  <c r="AH136" i="1" s="1"/>
  <c r="AG135" i="1"/>
  <c r="AH135" i="1" s="1"/>
  <c r="S144" i="1"/>
  <c r="AF144" i="1"/>
  <c r="AF164" i="1"/>
  <c r="S93" i="1"/>
  <c r="AG93" i="1" s="1"/>
  <c r="O160" i="1"/>
  <c r="Q160" i="1"/>
  <c r="P160" i="1"/>
  <c r="AD164" i="1"/>
  <c r="AD166" i="1"/>
  <c r="AE165" i="1"/>
  <c r="AF166" i="1"/>
  <c r="W160" i="1"/>
  <c r="AE167" i="1"/>
  <c r="AF175" i="1" l="1"/>
  <c r="AE173" i="1"/>
  <c r="AH93" i="1"/>
  <c r="AH139" i="1"/>
  <c r="AH149" i="1"/>
  <c r="AH141" i="1"/>
  <c r="AH145" i="1"/>
  <c r="AH147" i="1"/>
  <c r="AH140" i="1"/>
  <c r="AG164" i="1"/>
  <c r="AD160" i="1"/>
  <c r="AG148" i="1"/>
  <c r="AH148" i="1" s="1"/>
  <c r="AF165" i="1"/>
  <c r="AE66" i="1"/>
  <c r="S146" i="1"/>
  <c r="AG146" i="1" s="1"/>
  <c r="AF146" i="1"/>
  <c r="Y62" i="1"/>
  <c r="AE62" i="1"/>
  <c r="S142" i="1"/>
  <c r="AF142" i="1"/>
  <c r="AE70" i="1"/>
  <c r="S138" i="1"/>
  <c r="AF138" i="1"/>
  <c r="AG144" i="1"/>
  <c r="AH144" i="1" s="1"/>
  <c r="AG143" i="1"/>
  <c r="AH143" i="1" s="1"/>
  <c r="AF167" i="1"/>
  <c r="AG166" i="1"/>
  <c r="R160" i="1"/>
  <c r="AG165" i="1"/>
  <c r="X160" i="1"/>
  <c r="AF173" i="1" l="1"/>
  <c r="AG175" i="1"/>
  <c r="AH146" i="1"/>
  <c r="AE160" i="1"/>
  <c r="AG167" i="1"/>
  <c r="AG142" i="1"/>
  <c r="AH142" i="1" s="1"/>
  <c r="AH165" i="1"/>
  <c r="AJ165" i="1" s="1"/>
  <c r="AG66" i="1"/>
  <c r="Y160" i="1"/>
  <c r="AF70" i="1"/>
  <c r="Z62" i="1"/>
  <c r="AG62" i="1" s="1"/>
  <c r="AF62" i="1"/>
  <c r="AG138" i="1"/>
  <c r="AH175" i="1" s="1"/>
  <c r="AH164" i="1"/>
  <c r="AJ164" i="1" s="1"/>
  <c r="AH166" i="1"/>
  <c r="AJ166" i="1" s="1"/>
  <c r="S160" i="1"/>
  <c r="AG173" i="1" l="1"/>
  <c r="AH66" i="1"/>
  <c r="AJ175" i="1"/>
  <c r="AH138" i="1"/>
  <c r="AH62" i="1"/>
  <c r="AF160" i="1"/>
  <c r="AG70" i="1"/>
  <c r="AH70" i="1" s="1"/>
  <c r="AD176" i="1"/>
  <c r="AD182" i="1" s="1"/>
  <c r="AE176" i="1"/>
  <c r="AE182" i="1" s="1"/>
  <c r="AE183" i="1" s="1"/>
  <c r="AF176" i="1"/>
  <c r="AF182" i="1" s="1"/>
  <c r="AF183" i="1" s="1"/>
  <c r="Z160" i="1"/>
  <c r="AH167" i="1"/>
  <c r="AJ167" i="1" s="1"/>
  <c r="AH173" i="1" l="1"/>
  <c r="AJ173" i="1" s="1"/>
  <c r="AJ174" i="1"/>
  <c r="AG176" i="1"/>
  <c r="AG182" i="1" s="1"/>
  <c r="AG183" i="1" s="1"/>
  <c r="AH160" i="1"/>
  <c r="AG160" i="1"/>
  <c r="AD183" i="1"/>
  <c r="AH168" i="1"/>
  <c r="AH191" i="1" s="1"/>
  <c r="AH195" i="1" s="1"/>
  <c r="AG168" i="1"/>
  <c r="AG191" i="1" s="1"/>
  <c r="AG195" i="1" s="1"/>
  <c r="AE168" i="1"/>
  <c r="AE191" i="1" s="1"/>
  <c r="AE195" i="1" s="1"/>
  <c r="AF168" i="1"/>
  <c r="AF191" i="1" s="1"/>
  <c r="AF195" i="1" s="1"/>
  <c r="AH176" i="1" l="1"/>
  <c r="AJ176" i="1" s="1"/>
  <c r="AJ168" i="1"/>
  <c r="AD168" i="1"/>
  <c r="AD191" i="1" s="1"/>
  <c r="AD195" i="1" l="1"/>
  <c r="AH182" i="1"/>
  <c r="AH183" i="1" s="1"/>
  <c r="AJ182" i="1" l="1"/>
  <c r="AJ183" i="1" s="1"/>
  <c r="AJ191" i="1" l="1"/>
  <c r="AC195" i="1"/>
  <c r="AJ195" i="1" s="1"/>
</calcChain>
</file>

<file path=xl/sharedStrings.xml><?xml version="1.0" encoding="utf-8"?>
<sst xmlns="http://schemas.openxmlformats.org/spreadsheetml/2006/main" count="933" uniqueCount="219">
  <si>
    <t>Estimated Hardware/Software Charges</t>
  </si>
  <si>
    <t>Purchase</t>
  </si>
  <si>
    <t>Support</t>
  </si>
  <si>
    <t>Total By Year</t>
  </si>
  <si>
    <t>Type</t>
  </si>
  <si>
    <t>Source</t>
  </si>
  <si>
    <t>Bridge Funding</t>
  </si>
  <si>
    <t>Item Description</t>
  </si>
  <si>
    <t>Purpose</t>
  </si>
  <si>
    <t>Quantity</t>
  </si>
  <si>
    <t>Unit Charges</t>
  </si>
  <si>
    <t>Hardware</t>
  </si>
  <si>
    <t>Software</t>
  </si>
  <si>
    <t>Estimated Tax</t>
  </si>
  <si>
    <t>Estimated Shipping/ Handling</t>
  </si>
  <si>
    <t>SFY 2018/19</t>
  </si>
  <si>
    <t>SFY 2019/20</t>
  </si>
  <si>
    <t>SFY 2020/21</t>
  </si>
  <si>
    <t>SFY 2021/22</t>
  </si>
  <si>
    <t>SFY 2022/23</t>
  </si>
  <si>
    <t>SFY 2023/24</t>
  </si>
  <si>
    <t>Grand Total</t>
  </si>
  <si>
    <t>ADF Expansion</t>
  </si>
  <si>
    <t>Vendor</t>
  </si>
  <si>
    <t>SW</t>
  </si>
  <si>
    <t>Migration</t>
  </si>
  <si>
    <t>LRS M&amp;O</t>
  </si>
  <si>
    <t>Advanced Compression Named User Plus Perpetual</t>
  </si>
  <si>
    <t>Oracle</t>
  </si>
  <si>
    <t>Database</t>
  </si>
  <si>
    <t>Advanced Compression Processor Perpetual</t>
  </si>
  <si>
    <t>C-IV M&amp;O</t>
  </si>
  <si>
    <t>Advanced Security Named User Plus Perpetual</t>
  </si>
  <si>
    <t>Advanced Security Processor Perpetual</t>
  </si>
  <si>
    <t>Database Enterprise Edition Named User Plus Perpetual</t>
  </si>
  <si>
    <t>Database Enterprise Edition Processor Perpetual</t>
  </si>
  <si>
    <t>Diagnostics Pack Named User Plus Perpetual</t>
  </si>
  <si>
    <t>Diagnostics Pack Processor Perpetual</t>
  </si>
  <si>
    <t>Additional C-IV M&amp;O</t>
  </si>
  <si>
    <t>Partitioning Named User Plus Perpetual</t>
  </si>
  <si>
    <t>CalSAWS</t>
  </si>
  <si>
    <t>Partitioning Processor Perpetual</t>
  </si>
  <si>
    <t>Tuning Pack Named User Plus Perpetual</t>
  </si>
  <si>
    <t>Tuning Pack Processor Perpetual</t>
  </si>
  <si>
    <t>Weblogic Server Enterprise Edition Named User Plus Perpetual</t>
  </si>
  <si>
    <t>Application Server</t>
  </si>
  <si>
    <t>Advanced Compression Named User Plus 2 Year Term</t>
  </si>
  <si>
    <t>Advanced Security Named User Plus 2 Year Term</t>
  </si>
  <si>
    <t>Database Enterprise Edition Named User Plus 2 Year Term</t>
  </si>
  <si>
    <t>Diagnostics Pack Named User Plus 2 Year Term</t>
  </si>
  <si>
    <t>Partitioning Named User Plus 2 Year Term</t>
  </si>
  <si>
    <t>Tuning Pack Named User Plus 2 Year Term</t>
  </si>
  <si>
    <t>Weblogic Server Enterprise Edition Named User Plus 2 Year Term</t>
  </si>
  <si>
    <t>Active Data Guard Processor 3 Year Term</t>
  </si>
  <si>
    <t>Advanced Compression Named User Plus 3 Year Term</t>
  </si>
  <si>
    <t>Advanced Compression Processor 3 Year Term</t>
  </si>
  <si>
    <t>Advanced Security Named User Plus 3 Year Term</t>
  </si>
  <si>
    <t>Advanced Security Processor 3 Year Term</t>
  </si>
  <si>
    <t>Database Enterprise Edition Named User Plus 3 Year Term</t>
  </si>
  <si>
    <t>Database Enterprise Edition Processor 3 Year Term</t>
  </si>
  <si>
    <t>Diagnostics Pack Named User Plus 3 Year Term</t>
  </si>
  <si>
    <t>Diagnostics Pack Processor 3 Year Term</t>
  </si>
  <si>
    <t>Partitioning Named User Plus 3 Year Term</t>
  </si>
  <si>
    <t>Partitioning Processor 3 Year Term</t>
  </si>
  <si>
    <t>Tuning Pack Named User Plus 3 Year Term</t>
  </si>
  <si>
    <t>Tuning Pack Processor 3 Year Term</t>
  </si>
  <si>
    <t>Weblogic Server Enterprise Edition Named User Plus 3 Year Term</t>
  </si>
  <si>
    <t>WebLogic Server Enterprise Edition Processor 3 Year Term</t>
  </si>
  <si>
    <t>Advanced Compression Named User Plus 4 Year Term</t>
  </si>
  <si>
    <t>Advanced Compression Processor 4 Year Term</t>
  </si>
  <si>
    <t>Advanced Security Named User Plus 4 Year Term</t>
  </si>
  <si>
    <t>Advanced Security Processor 4 Year Term</t>
  </si>
  <si>
    <t>Database Enterprise Edition Named User Plus 4 Year Term</t>
  </si>
  <si>
    <t>Database Enterprise Edition Processor 4 Year Term</t>
  </si>
  <si>
    <t>Diagnostics Pack Named User Plus 4 Year Term</t>
  </si>
  <si>
    <t>Diagnostics Pack Processor 4 Year Term</t>
  </si>
  <si>
    <t>Partitioning Named User Plus 4 Year Term</t>
  </si>
  <si>
    <t>Partitioning Processor 4 Year Term</t>
  </si>
  <si>
    <t>Tuning Pack Named User Plus 4 Year Term</t>
  </si>
  <si>
    <t>Tuning Pack Processor 4 Year Term</t>
  </si>
  <si>
    <t>Weblogic Server Enterprise Edition Named User Plus 4 Year Term</t>
  </si>
  <si>
    <t>WebLogic Server Enterprise Edition Processor 4 Year Term</t>
  </si>
  <si>
    <t>Advanced Compression Named User Plus 5 Year Term</t>
  </si>
  <si>
    <t>Advanced Security Named User Plus 5 Year Term</t>
  </si>
  <si>
    <t>Database Enterprise Edition Named User Plus 5 Year Term</t>
  </si>
  <si>
    <t>Diagnostics Pack Named User Plus 5 Year Term</t>
  </si>
  <si>
    <t>Partitioning Named User Plus 5 Year Term</t>
  </si>
  <si>
    <t>Tuning Pack Named User Plus 5 Year Term</t>
  </si>
  <si>
    <t>WebLogic Server Enterprise Edition Named User Plus 5 Year Term</t>
  </si>
  <si>
    <t>Spectrum </t>
  </si>
  <si>
    <t>Pitney Bowes</t>
  </si>
  <si>
    <t>Geo Coding 1 Instance</t>
  </si>
  <si>
    <t>Informatica</t>
  </si>
  <si>
    <t>Person Search 2 Instance licenses</t>
  </si>
  <si>
    <t>Splunk (SaaS)</t>
  </si>
  <si>
    <t>Splunk</t>
  </si>
  <si>
    <t>Monitoring</t>
  </si>
  <si>
    <t>DynaTrace (SaaS)</t>
  </si>
  <si>
    <t>Dynatrace</t>
  </si>
  <si>
    <t>BlackDuck (SaaS)</t>
  </si>
  <si>
    <t>Blackduck</t>
  </si>
  <si>
    <t>Build Pipeline Security</t>
  </si>
  <si>
    <t>HW</t>
  </si>
  <si>
    <t>Cloud Exchange Network Infrastructure</t>
  </si>
  <si>
    <t>Cisco</t>
  </si>
  <si>
    <t>Network equipment</t>
  </si>
  <si>
    <t>FirePower Appliance for CalSAWS South PMO</t>
  </si>
  <si>
    <t>PMO Network equipment</t>
  </si>
  <si>
    <t>F5 Big IP Appliance Subscription</t>
  </si>
  <si>
    <t>F5</t>
  </si>
  <si>
    <t>Firewall</t>
  </si>
  <si>
    <t>F5 Big IP Appliance</t>
  </si>
  <si>
    <t>BicSuite</t>
  </si>
  <si>
    <t>IndependIT</t>
  </si>
  <si>
    <t>Batch Scheduler</t>
  </si>
  <si>
    <t>Delphix Storage Virtualization and Masking</t>
  </si>
  <si>
    <t>Delphix</t>
  </si>
  <si>
    <t>Spectrum</t>
  </si>
  <si>
    <t>GeoCoding</t>
  </si>
  <si>
    <t>Alfresco</t>
  </si>
  <si>
    <t>Document Management</t>
  </si>
  <si>
    <t>Slack (SaaS)</t>
  </si>
  <si>
    <t>Slack</t>
  </si>
  <si>
    <t>User communication</t>
  </si>
  <si>
    <t>Jfrog (SaaS)</t>
  </si>
  <si>
    <t>Jfrog</t>
  </si>
  <si>
    <t>Storm Runner (SaaS)</t>
  </si>
  <si>
    <t>MicroFocus</t>
  </si>
  <si>
    <t>Performance Testing</t>
  </si>
  <si>
    <t>Adobe (SaaS)</t>
  </si>
  <si>
    <t>Adobe</t>
  </si>
  <si>
    <t>Form Creation</t>
  </si>
  <si>
    <t>ServiceNow (SaaS)</t>
  </si>
  <si>
    <t>ServiceNow</t>
  </si>
  <si>
    <t>Service Desk Tool</t>
  </si>
  <si>
    <t>HP Servers</t>
  </si>
  <si>
    <t>HP</t>
  </si>
  <si>
    <t>Norwalk PMO Office</t>
  </si>
  <si>
    <t xml:space="preserve">Network Equipment </t>
  </si>
  <si>
    <t>ACP UPS</t>
  </si>
  <si>
    <t>ACP</t>
  </si>
  <si>
    <t>IBM Decision Manager</t>
  </si>
  <si>
    <t>IBM</t>
  </si>
  <si>
    <t>Existing LRS Licenses</t>
  </si>
  <si>
    <t>Existing Oracle LRS Licenses</t>
  </si>
  <si>
    <t>MonoTypeFonts</t>
  </si>
  <si>
    <t>MonoType</t>
  </si>
  <si>
    <t>Comodo AntiVirus</t>
  </si>
  <si>
    <t>Comodo</t>
  </si>
  <si>
    <t>SSL Certificates</t>
  </si>
  <si>
    <t>N/A</t>
  </si>
  <si>
    <t>Robo Help</t>
  </si>
  <si>
    <t>Nerve Point Hyper Socket</t>
  </si>
  <si>
    <t>Nerve Point</t>
  </si>
  <si>
    <t>Jrebel</t>
  </si>
  <si>
    <t>Zero Turnaround</t>
  </si>
  <si>
    <t>Software for AWS Connect</t>
  </si>
  <si>
    <t>Various Vendors</t>
  </si>
  <si>
    <t>AWS Connect</t>
  </si>
  <si>
    <t>Oracle - Imaging</t>
  </si>
  <si>
    <t>Sun</t>
  </si>
  <si>
    <t>EMC</t>
  </si>
  <si>
    <t>APC</t>
  </si>
  <si>
    <t>Fujitsu</t>
  </si>
  <si>
    <t>Attivo</t>
  </si>
  <si>
    <t>Kaminario</t>
  </si>
  <si>
    <t>CA</t>
  </si>
  <si>
    <t>Merit</t>
  </si>
  <si>
    <t>Ericom</t>
  </si>
  <si>
    <t>Lexmark</t>
  </si>
  <si>
    <t>Hotsos</t>
  </si>
  <si>
    <t>Symantec</t>
  </si>
  <si>
    <t>VMWare</t>
  </si>
  <si>
    <t>McAfee</t>
  </si>
  <si>
    <t>Exony</t>
  </si>
  <si>
    <t>RSA</t>
  </si>
  <si>
    <t>Quest</t>
  </si>
  <si>
    <t>Aestiva</t>
  </si>
  <si>
    <t>Paessler</t>
  </si>
  <si>
    <t>MaintainJ</t>
  </si>
  <si>
    <t>JAWS</t>
  </si>
  <si>
    <t>Hyena</t>
  </si>
  <si>
    <t>TechSmith</t>
  </si>
  <si>
    <t>Sparx</t>
  </si>
  <si>
    <t>Viewer Central Inc.</t>
  </si>
  <si>
    <t>RazorSQL</t>
  </si>
  <si>
    <t>Vornex</t>
  </si>
  <si>
    <t>Atlassian</t>
  </si>
  <si>
    <t>Collabrio</t>
  </si>
  <si>
    <t>Microsoft</t>
  </si>
  <si>
    <t>Red Hat</t>
  </si>
  <si>
    <t>Digi-Cert</t>
  </si>
  <si>
    <t>SHI</t>
  </si>
  <si>
    <t>Manage Engine</t>
  </si>
  <si>
    <t>AlertOps</t>
  </si>
  <si>
    <t>FireEye</t>
  </si>
  <si>
    <t>Tech Smith</t>
  </si>
  <si>
    <t>Belkin</t>
  </si>
  <si>
    <t>Kaminario - Imaging</t>
  </si>
  <si>
    <t>Checkpoint</t>
  </si>
  <si>
    <t>RealVNC</t>
  </si>
  <si>
    <t>Totals By Type</t>
  </si>
  <si>
    <t>Total</t>
  </si>
  <si>
    <t>No upfront software purchase required. Software is free, maintenance is included in the estimate to receive support.</t>
  </si>
  <si>
    <t>Hardware Support</t>
  </si>
  <si>
    <t>Software Support</t>
  </si>
  <si>
    <t xml:space="preserve">Total </t>
  </si>
  <si>
    <t>Totals By Source</t>
  </si>
  <si>
    <t>Totals By Bridge vs Non Bridge</t>
  </si>
  <si>
    <t>Bridge Migration</t>
  </si>
  <si>
    <t>Non-Bridge Migration</t>
  </si>
  <si>
    <t>CalSAWS Cloud Bridge Estimated Hardware/Software Charges - C-IV Contract</t>
  </si>
  <si>
    <t>Cost Category</t>
  </si>
  <si>
    <t>Hardware Charges</t>
  </si>
  <si>
    <t>Hardware Maintenance and Support Charges</t>
  </si>
  <si>
    <t>Software Charges</t>
  </si>
  <si>
    <t>Software Maintenance and Support Charges</t>
  </si>
  <si>
    <t>Total Cloud HW/SW</t>
  </si>
  <si>
    <t>Schedule 3 -  Hardware/Software Specifications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</si>
</sst>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&quot;$&quot;#,##0"/>
    <numFmt numFmtId="166" formatCode="_(&quot;$&quot;* #,##0_);_(&quot;$&quot;* \(#,##0\);_(&quot;$&quot;* &quot;-&quot;??_);_(@_)"/>
  </numFmts>
  <fonts count="1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2" fillId="0" borderId="0"/>
    <xf numFmtId="0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1" fontId="6" fillId="4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vertical="center" wrapText="1"/>
    </xf>
    <xf numFmtId="1" fontId="3" fillId="6" borderId="2" xfId="0" applyNumberFormat="1" applyFont="1" applyFill="1" applyBorder="1" applyAlignment="1">
      <alignment horizontal="center" vertical="center" wrapText="1"/>
    </xf>
    <xf numFmtId="164" fontId="3" fillId="6" borderId="2" xfId="0" applyNumberFormat="1" applyFont="1" applyFill="1" applyBorder="1" applyAlignment="1">
      <alignment horizontal="center" vertical="center" wrapText="1"/>
    </xf>
    <xf numFmtId="164" fontId="5" fillId="6" borderId="2" xfId="0" applyNumberFormat="1" applyFont="1" applyFill="1" applyBorder="1" applyAlignment="1">
      <alignment horizontal="center" vertical="center" wrapText="1"/>
    </xf>
    <xf numFmtId="0" fontId="0" fillId="8" borderId="0" xfId="0" applyFill="1"/>
    <xf numFmtId="0" fontId="0" fillId="8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0" fontId="5" fillId="9" borderId="2" xfId="0" applyFont="1" applyFill="1" applyBorder="1" applyAlignment="1">
      <alignment wrapText="1"/>
    </xf>
    <xf numFmtId="165" fontId="5" fillId="9" borderId="2" xfId="0" applyNumberFormat="1" applyFont="1" applyFill="1" applyBorder="1" applyAlignment="1">
      <alignment horizontal="center" vertical="center"/>
    </xf>
    <xf numFmtId="44" fontId="0" fillId="0" borderId="0" xfId="3" applyFont="1" applyAlignment="1">
      <alignment horizontal="center" vertical="center"/>
    </xf>
    <xf numFmtId="0" fontId="0" fillId="0" borderId="0" xfId="0" applyAlignment="1">
      <alignment wrapText="1"/>
    </xf>
    <xf numFmtId="166" fontId="3" fillId="0" borderId="2" xfId="4" applyNumberFormat="1" applyBorder="1" applyAlignment="1">
      <alignment horizontal="center" vertical="center" wrapText="1"/>
    </xf>
    <xf numFmtId="166" fontId="6" fillId="5" borderId="2" xfId="4" applyNumberFormat="1" applyFont="1" applyFill="1" applyBorder="1" applyAlignment="1">
      <alignment horizontal="center" vertical="center" wrapText="1"/>
    </xf>
    <xf numFmtId="166" fontId="6" fillId="8" borderId="0" xfId="4" applyNumberFormat="1" applyFont="1" applyFill="1" applyAlignment="1">
      <alignment horizontal="center"/>
    </xf>
    <xf numFmtId="166" fontId="3" fillId="0" borderId="2" xfId="4" applyNumberFormat="1" applyBorder="1" applyAlignment="1">
      <alignment horizontal="center" wrapText="1"/>
    </xf>
    <xf numFmtId="166" fontId="5" fillId="0" borderId="2" xfId="4" applyNumberFormat="1" applyFon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10" borderId="2" xfId="0" applyFill="1" applyBorder="1" applyAlignment="1">
      <alignment vertical="center" wrapText="1"/>
    </xf>
    <xf numFmtId="0" fontId="0" fillId="0" borderId="2" xfId="2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7" borderId="2" xfId="2" applyFont="1" applyFill="1" applyBorder="1" applyAlignment="1">
      <alignment vertical="center" wrapText="1"/>
    </xf>
    <xf numFmtId="166" fontId="0" fillId="5" borderId="7" xfId="4" applyNumberFormat="1" applyFont="1" applyFill="1" applyBorder="1" applyAlignment="1">
      <alignment horizontal="center" vertical="center"/>
    </xf>
    <xf numFmtId="166" fontId="0" fillId="0" borderId="2" xfId="4" applyNumberFormat="1" applyFont="1" applyBorder="1" applyAlignment="1">
      <alignment horizontal="center"/>
    </xf>
    <xf numFmtId="166" fontId="0" fillId="0" borderId="2" xfId="4" applyNumberFormat="1" applyFont="1" applyBorder="1" applyAlignment="1">
      <alignment horizontal="center" vertical="center" wrapText="1"/>
    </xf>
    <xf numFmtId="166" fontId="0" fillId="0" borderId="2" xfId="4" applyNumberFormat="1" applyFont="1" applyBorder="1" applyAlignment="1">
      <alignment wrapText="1"/>
    </xf>
    <xf numFmtId="166" fontId="0" fillId="0" borderId="2" xfId="4" applyNumberFormat="1" applyFont="1" applyBorder="1" applyAlignment="1">
      <alignment vertical="center" wrapText="1"/>
    </xf>
    <xf numFmtId="166" fontId="0" fillId="0" borderId="0" xfId="4" applyNumberFormat="1" applyFont="1"/>
    <xf numFmtId="44" fontId="0" fillId="0" borderId="2" xfId="4" applyFont="1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44" fontId="3" fillId="0" borderId="2" xfId="4" applyBorder="1" applyAlignment="1">
      <alignment horizontal="center" vertical="center" wrapText="1"/>
    </xf>
    <xf numFmtId="0" fontId="3" fillId="0" borderId="0" xfId="6"/>
    <xf numFmtId="0" fontId="6" fillId="4" borderId="2" xfId="6" applyFont="1" applyFill="1" applyBorder="1" applyAlignment="1">
      <alignment horizontal="center" vertical="center" wrapText="1"/>
    </xf>
    <xf numFmtId="0" fontId="3" fillId="0" borderId="2" xfId="6" applyBorder="1"/>
    <xf numFmtId="165" fontId="3" fillId="0" borderId="2" xfId="6" applyNumberFormat="1" applyBorder="1" applyAlignment="1">
      <alignment horizontal="center" vertical="center"/>
    </xf>
    <xf numFmtId="165" fontId="5" fillId="0" borderId="2" xfId="6" applyNumberFormat="1" applyFont="1" applyBorder="1" applyAlignment="1">
      <alignment horizontal="center" vertical="center"/>
    </xf>
    <xf numFmtId="0" fontId="5" fillId="9" borderId="2" xfId="6" applyFont="1" applyFill="1" applyBorder="1" applyAlignment="1">
      <alignment wrapText="1"/>
    </xf>
    <xf numFmtId="165" fontId="5" fillId="9" borderId="2" xfId="6" applyNumberFormat="1" applyFont="1" applyFill="1" applyBorder="1" applyAlignment="1">
      <alignment horizontal="center" vertical="center"/>
    </xf>
    <xf numFmtId="0" fontId="3" fillId="0" borderId="0" xfId="6" applyAlignment="1">
      <alignment horizontal="center" vertical="center"/>
    </xf>
    <xf numFmtId="0" fontId="5" fillId="12" borderId="2" xfId="0" applyFont="1" applyFill="1" applyBorder="1" applyAlignment="1">
      <alignment horizontal="left" vertical="center" wrapText="1"/>
    </xf>
    <xf numFmtId="0" fontId="5" fillId="12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left"/>
    </xf>
    <xf numFmtId="6" fontId="3" fillId="0" borderId="2" xfId="0" applyNumberFormat="1" applyFont="1" applyBorder="1"/>
    <xf numFmtId="0" fontId="5" fillId="12" borderId="6" xfId="0" applyFont="1" applyFill="1" applyBorder="1"/>
    <xf numFmtId="6" fontId="5" fillId="12" borderId="6" xfId="3" applyNumberFormat="1" applyFont="1" applyFill="1" applyBorder="1"/>
    <xf numFmtId="166" fontId="0" fillId="5" borderId="2" xfId="3" applyNumberFormat="1" applyFont="1" applyFill="1" applyBorder="1" applyAlignment="1">
      <alignment horizontal="center" vertical="center"/>
    </xf>
    <xf numFmtId="164" fontId="0" fillId="0" borderId="0" xfId="0" applyNumberFormat="1" applyBorder="1"/>
    <xf numFmtId="43" fontId="3" fillId="0" borderId="0" xfId="7"/>
    <xf numFmtId="3" fontId="5" fillId="0" borderId="0" xfId="0" applyNumberFormat="1" applyFont="1"/>
    <xf numFmtId="43" fontId="3" fillId="0" borderId="0" xfId="6" applyNumberFormat="1"/>
    <xf numFmtId="0" fontId="0" fillId="0" borderId="2" xfId="6" applyFont="1" applyBorder="1"/>
    <xf numFmtId="165" fontId="3" fillId="0" borderId="0" xfId="6" applyNumberFormat="1" applyAlignment="1">
      <alignment horizontal="center" vertical="center"/>
    </xf>
    <xf numFmtId="0" fontId="0" fillId="0" borderId="1" xfId="0" applyBorder="1"/>
    <xf numFmtId="165" fontId="0" fillId="0" borderId="0" xfId="0" applyNumberFormat="1"/>
    <xf numFmtId="165" fontId="3" fillId="11" borderId="2" xfId="6" applyNumberFormat="1" applyFill="1" applyBorder="1" applyAlignment="1">
      <alignment horizontal="center" vertical="center"/>
    </xf>
    <xf numFmtId="0" fontId="3" fillId="7" borderId="0" xfId="0" applyFont="1" applyFill="1" applyAlignment="1">
      <alignment horizontal="center" wrapText="1"/>
    </xf>
    <xf numFmtId="44" fontId="0" fillId="0" borderId="2" xfId="0" applyNumberFormat="1" applyFill="1" applyBorder="1"/>
    <xf numFmtId="0" fontId="5" fillId="0" borderId="0" xfId="0" applyFont="1" applyAlignment="1">
      <alignment horizontal="left" wrapText="1"/>
    </xf>
    <xf numFmtId="0" fontId="9" fillId="13" borderId="2" xfId="0" applyFont="1" applyFill="1" applyBorder="1" applyAlignment="1">
      <alignment horizontal="left" vertical="center" wrapText="1"/>
    </xf>
    <xf numFmtId="0" fontId="0" fillId="7" borderId="0" xfId="0" applyFill="1" applyAlignment="1">
      <alignment horizontal="center" wrapText="1"/>
    </xf>
    <xf numFmtId="0" fontId="3" fillId="7" borderId="0" xfId="0" applyFont="1" applyFill="1" applyAlignment="1">
      <alignment horizontal="center" wrapText="1"/>
    </xf>
    <xf numFmtId="0" fontId="5" fillId="2" borderId="8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13" borderId="2" xfId="6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5" fillId="3" borderId="0" xfId="0" applyFont="1" applyFill="1" applyAlignment="1">
      <alignment horizontal="center"/>
    </xf>
  </cellXfs>
  <cellStyles count="8">
    <cellStyle name="Comma" xfId="7" builtinId="3"/>
    <cellStyle name="Currency" xfId="4" builtinId="4"/>
    <cellStyle name="Currency 10 2 2" xfId="3" xr:uid="{00000000-0005-0000-0000-000002000000}"/>
    <cellStyle name="Currency 2" xfId="5" xr:uid="{00000000-0005-0000-0000-000003000000}"/>
    <cellStyle name="Normal" xfId="0" builtinId="0"/>
    <cellStyle name="Normal - Style1 2" xfId="6" xr:uid="{00000000-0005-0000-0000-000005000000}"/>
    <cellStyle name="Normal 190" xfId="1" xr:uid="{00000000-0005-0000-0000-000006000000}"/>
    <cellStyle name="Normal 2 10 2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ccenture/Contracts/Change%20Orders/M&amp;O/CO-040%20Legacy%20Data%20Solution/01-29-2009%20For%20Consortium%20Review/CO-040%20-%20LDS%20-%20v3%20with%202011-1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Users\m.r.gallisdorfer\AppData\Local\Microsoft\Windows\Temporary%20Internet%20Files\Content.Outlook\YYONG1YF\Extension%20Cost%20Pricing%20Schedule%20Amendment%20No%20%2063%20(3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Accenture/Contracts/Implementation%20Agreement/Amendments/Final%20Amendment%20No.%208/Accenture%20BAFO%20Cost%20Schedules%20Amendment%20No.%20EIGHTv2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yan.b.wickham/Local%20Settings/Temporary%20Internet%20Files/OLK55/OMX%20financials%20-%20v3%203%20(2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Documents%20and%20Settings\GnesdaJ\Local%20Settings\Temporary%20Internet%20Files\OLK1F3F\07-31-2007%20From%20JG\Be%20Vu%20Estimate%20072607%20from%20J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sa.a.salas/Documents/Docs%20to%20Synch/APD/June%202010/03-12-2010%20Facilities%20Input%20file/Extension%20Cost%20Pricing%20Schedule%20Amendment%205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Documents%20and%20Settings\MastersK\Local%20Settings\Temporary%20Internet%20Files\OLK1AC\CMIPS%20II%20and%20IHSS%20SOC%20Estimates%20v5.1%20-%20working%20cop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Users\BegicS\AppData\Local\Microsoft\Windows\Temporary%20Internet%20Files\OLK174A\CMIPS%20II%20and%20IHSS%20SOC%20Estimates%20-%2009-23-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Accenture\Contracts\Change%20Orders\M&amp;O\CO-047%20Del%20Norte%20POP%20model%20change\05-19-2009%20For%20JPA\Marin-Napa%20CPOP%20v4-client-summary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mlap\c\DOCUME~1\IslePA\LOCALS~1\Temp\Pricing%20Schedul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mlap\c\DOCUME~1\lundybx\LOCALS~1\Temp\Development%20Cost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mlap\c\WINDOWS\TEMP\1.0%20Cost%20Schedules-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Accenture/Contracts/Change%20Orders/M&amp;O/XXX%20-%20EBT%20Host%20to%20Host/CO-XXX%20-EBT%20Host%20to%20Host%20Interface%20v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D"/>
      <sheetName val="1. Cost Summary "/>
      <sheetName val="2. Staffing Services"/>
      <sheetName val="Hours by resource"/>
      <sheetName val="4. HW_SW"/>
      <sheetName val="5. D-2 (B) Costs"/>
      <sheetName val="6. E Costs"/>
      <sheetName val="Allocation-PY"/>
      <sheetName val="Allocation-Resource"/>
      <sheetName val="MAPPER Devt &amp; Deploy"/>
      <sheetName val="MAPPER Annual Cost Summary"/>
      <sheetName val="WTW Devt &amp; Deploy"/>
      <sheetName val="WTW Annual Cost Summary"/>
      <sheetName val="D-5 Rates"/>
    </sheetNames>
    <sheetDataSet>
      <sheetData sheetId="0"/>
      <sheetData sheetId="1"/>
      <sheetData sheetId="2"/>
      <sheetData sheetId="3">
        <row r="7">
          <cell r="D7">
            <v>0</v>
          </cell>
        </row>
      </sheetData>
      <sheetData sheetId="4"/>
      <sheetData sheetId="5"/>
      <sheetData sheetId="6"/>
      <sheetData sheetId="7"/>
      <sheetData sheetId="8">
        <row r="3">
          <cell r="C3" t="str">
            <v>1.0</v>
          </cell>
          <cell r="D3" t="str">
            <v>2.0</v>
          </cell>
          <cell r="E3" t="str">
            <v>3.0</v>
          </cell>
        </row>
        <row r="4">
          <cell r="A4">
            <v>1</v>
          </cell>
          <cell r="B4" t="str">
            <v>Project Director / Quality Assurance Partner</v>
          </cell>
          <cell r="C4">
            <v>0</v>
          </cell>
          <cell r="D4">
            <v>0</v>
          </cell>
          <cell r="E4">
            <v>0</v>
          </cell>
        </row>
        <row r="5">
          <cell r="A5">
            <v>2</v>
          </cell>
          <cell r="B5" t="str">
            <v>Project Manager</v>
          </cell>
          <cell r="C5">
            <v>0</v>
          </cell>
          <cell r="D5">
            <v>0</v>
          </cell>
          <cell r="E5">
            <v>0</v>
          </cell>
        </row>
        <row r="6">
          <cell r="A6">
            <v>3</v>
          </cell>
          <cell r="B6" t="str">
            <v>Development Team Managers</v>
          </cell>
          <cell r="C6">
            <v>0</v>
          </cell>
          <cell r="D6">
            <v>0</v>
          </cell>
          <cell r="E6">
            <v>0</v>
          </cell>
        </row>
        <row r="7">
          <cell r="A7">
            <v>4</v>
          </cell>
          <cell r="B7" t="str">
            <v>Development Group Leads</v>
          </cell>
          <cell r="C7">
            <v>0</v>
          </cell>
          <cell r="D7">
            <v>0</v>
          </cell>
          <cell r="E7">
            <v>0</v>
          </cell>
        </row>
        <row r="8">
          <cell r="A8">
            <v>5</v>
          </cell>
          <cell r="B8" t="str">
            <v>Development Functional /Technical Analysts</v>
          </cell>
          <cell r="C8">
            <v>0</v>
          </cell>
          <cell r="D8">
            <v>0</v>
          </cell>
          <cell r="E8">
            <v>0</v>
          </cell>
        </row>
        <row r="9">
          <cell r="A9">
            <v>6</v>
          </cell>
          <cell r="B9" t="str">
            <v>Development Programmer/ Analysts</v>
          </cell>
          <cell r="C9">
            <v>0</v>
          </cell>
          <cell r="D9">
            <v>0</v>
          </cell>
          <cell r="E9">
            <v>0</v>
          </cell>
        </row>
        <row r="10">
          <cell r="A10">
            <v>7</v>
          </cell>
          <cell r="B10" t="str">
            <v>Applications Maintenance Team Leader</v>
          </cell>
          <cell r="C10">
            <v>0</v>
          </cell>
          <cell r="D10">
            <v>0</v>
          </cell>
          <cell r="E10">
            <v>0</v>
          </cell>
        </row>
        <row r="11">
          <cell r="A11">
            <v>8</v>
          </cell>
          <cell r="B11" t="str">
            <v>Sr. Programmer - Intranet On-Line</v>
          </cell>
          <cell r="C11">
            <v>0</v>
          </cell>
          <cell r="D11">
            <v>0</v>
          </cell>
          <cell r="E11">
            <v>0</v>
          </cell>
        </row>
        <row r="12">
          <cell r="A12">
            <v>9</v>
          </cell>
          <cell r="B12" t="str">
            <v>Programmer/Analyst - Intranet Online</v>
          </cell>
          <cell r="C12">
            <v>0</v>
          </cell>
          <cell r="D12">
            <v>0</v>
          </cell>
          <cell r="E12">
            <v>0</v>
          </cell>
        </row>
        <row r="13">
          <cell r="A13">
            <v>10</v>
          </cell>
          <cell r="B13" t="str">
            <v>Sr. Programmer - Expert Systems</v>
          </cell>
          <cell r="C13">
            <v>0</v>
          </cell>
          <cell r="D13">
            <v>0</v>
          </cell>
          <cell r="E13">
            <v>0</v>
          </cell>
        </row>
        <row r="14">
          <cell r="A14">
            <v>11</v>
          </cell>
          <cell r="B14" t="str">
            <v>Programmer/Analyst - Expert Systems</v>
          </cell>
          <cell r="C14">
            <v>0</v>
          </cell>
          <cell r="D14">
            <v>0</v>
          </cell>
          <cell r="E14">
            <v>0</v>
          </cell>
        </row>
        <row r="15">
          <cell r="A15">
            <v>12</v>
          </cell>
          <cell r="B15" t="str">
            <v>Sr. Programmer - Batch Maintenanace</v>
          </cell>
          <cell r="C15">
            <v>0</v>
          </cell>
          <cell r="D15">
            <v>0</v>
          </cell>
          <cell r="E15">
            <v>0</v>
          </cell>
        </row>
        <row r="16">
          <cell r="A16">
            <v>13</v>
          </cell>
          <cell r="B16" t="str">
            <v>Programmer/Analyst - Batch Maintenance</v>
          </cell>
          <cell r="C16">
            <v>0</v>
          </cell>
          <cell r="D16">
            <v>0</v>
          </cell>
          <cell r="E16">
            <v>0</v>
          </cell>
        </row>
        <row r="17">
          <cell r="A17">
            <v>14</v>
          </cell>
          <cell r="B17" t="str">
            <v>Sr. Data Base Administrator - Oracle</v>
          </cell>
          <cell r="C17">
            <v>0</v>
          </cell>
          <cell r="D17">
            <v>0</v>
          </cell>
          <cell r="E17">
            <v>0</v>
          </cell>
        </row>
        <row r="18">
          <cell r="A18">
            <v>15</v>
          </cell>
          <cell r="B18" t="str">
            <v>Data Base Administrator - Oracle</v>
          </cell>
          <cell r="C18">
            <v>0</v>
          </cell>
          <cell r="D18">
            <v>0</v>
          </cell>
          <cell r="E18">
            <v>0</v>
          </cell>
        </row>
        <row r="19">
          <cell r="A19">
            <v>16</v>
          </cell>
          <cell r="B19" t="str">
            <v>System Software Specialist</v>
          </cell>
          <cell r="C19">
            <v>0</v>
          </cell>
          <cell r="D19">
            <v>0</v>
          </cell>
          <cell r="E19">
            <v>0</v>
          </cell>
        </row>
      </sheetData>
      <sheetData sheetId="9"/>
      <sheetData sheetId="10"/>
      <sheetData sheetId="11"/>
      <sheetData sheetId="12"/>
      <sheetData sheetId="13">
        <row r="5">
          <cell r="B5" t="str">
            <v>Staff Description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Revision History"/>
      <sheetName val="Exhibit A Summary"/>
      <sheetName val="Cost Summary "/>
      <sheetName val="Ext - App Maint"/>
      <sheetName val="Ext - Tech Infras Blend"/>
      <sheetName val="Tech Infras - FTEs"/>
      <sheetName val="Ext - Operations"/>
      <sheetName val="Ext - Facilities"/>
      <sheetName val="Ext - HW_SW"/>
      <sheetName val="Assumptions"/>
      <sheetName val="M&amp;O APD"/>
      <sheetName val="Compare"/>
      <sheetName val="App Maint Reduct. Summary"/>
      <sheetName val="Ops Calculations"/>
      <sheetName val="Facilities Calculations"/>
      <sheetName val="CO-062 Expanded ADF"/>
      <sheetName val="Allocation-PY"/>
      <sheetName val="Allocation-Resource"/>
      <sheetName val="CO Summary"/>
      <sheetName val="CO-064 "/>
      <sheetName val="CO-065"/>
      <sheetName val="CO-066"/>
      <sheetName val="CO-067"/>
      <sheetName val="CO-068"/>
      <sheetName val="CO-069"/>
      <sheetName val="CO-041"/>
      <sheetName val="CP"/>
      <sheetName val="D-5 Rates"/>
      <sheetName val="H (CO) - Hourly CO Rates"/>
    </sheetNames>
    <sheetDataSet>
      <sheetData sheetId="0"/>
      <sheetData sheetId="1"/>
      <sheetData sheetId="2"/>
      <sheetData sheetId="3">
        <row r="4">
          <cell r="R4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1">
          <cell r="AL31">
            <v>14500</v>
          </cell>
        </row>
      </sheetData>
      <sheetData sheetId="16"/>
      <sheetData sheetId="17">
        <row r="3">
          <cell r="D3">
            <v>1</v>
          </cell>
          <cell r="E3">
            <v>2</v>
          </cell>
          <cell r="F3">
            <v>3</v>
          </cell>
          <cell r="G3">
            <v>4</v>
          </cell>
          <cell r="H3">
            <v>5</v>
          </cell>
          <cell r="I3">
            <v>6</v>
          </cell>
          <cell r="J3">
            <v>7</v>
          </cell>
          <cell r="K3">
            <v>8</v>
          </cell>
          <cell r="L3">
            <v>9</v>
          </cell>
          <cell r="M3">
            <v>10</v>
          </cell>
        </row>
        <row r="4">
          <cell r="A4">
            <v>1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</row>
        <row r="5">
          <cell r="A5">
            <v>2</v>
          </cell>
          <cell r="D5">
            <v>0.55000000000000004</v>
          </cell>
          <cell r="E5">
            <v>0.45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</row>
        <row r="6">
          <cell r="A6">
            <v>3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</sheetData>
      <sheetData sheetId="18"/>
      <sheetData sheetId="19">
        <row r="8">
          <cell r="H8">
            <v>230011.98949815251</v>
          </cell>
        </row>
      </sheetData>
      <sheetData sheetId="20"/>
      <sheetData sheetId="21"/>
      <sheetData sheetId="22"/>
      <sheetData sheetId="23"/>
      <sheetData sheetId="24"/>
      <sheetData sheetId="25">
        <row r="4">
          <cell r="E4">
            <v>421578</v>
          </cell>
        </row>
      </sheetData>
      <sheetData sheetId="26">
        <row r="48">
          <cell r="H48">
            <v>-429167.27103272849</v>
          </cell>
        </row>
      </sheetData>
      <sheetData sheetId="27">
        <row r="2">
          <cell r="H2">
            <v>433363</v>
          </cell>
        </row>
      </sheetData>
      <sheetData sheetId="28"/>
      <sheetData sheetId="2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sion History"/>
      <sheetName val="A - Overall Summary"/>
      <sheetName val="A1 - Line Item Summary - Amd 8"/>
      <sheetName val="A2 - Costs By Month - Amd 8"/>
      <sheetName val="HW-SW TOTAL Compare"/>
      <sheetName val="HW-SW SFY Compare"/>
      <sheetName val="A1 - Line Item Summary"/>
      <sheetName val="A2 - Costs By Month"/>
      <sheetName val="B - Staff Summary"/>
      <sheetName val="B1 - Staff by Task"/>
      <sheetName val="B2 - Staff by Person"/>
      <sheetName val="C - Project Site Summary"/>
      <sheetName val="C1 - Project Site HW"/>
      <sheetName val="C2 - Project Site HWM"/>
      <sheetName val="C3 - Project Site SW"/>
      <sheetName val="C4 - Project Site SWM"/>
      <sheetName val="D - Infrastructure Summary"/>
      <sheetName val="D1 - Infrastructure HW"/>
      <sheetName val="D2 - Infrastructure HWM"/>
      <sheetName val="D3 - Infrastructure SW"/>
      <sheetName val="D4 - Infrastructure SWM"/>
      <sheetName val="D1 - NAIT HW"/>
      <sheetName val="D2 - NAIT HWM"/>
      <sheetName val="D3 - NAIT SW"/>
      <sheetName val="D4 - NAIT SWM"/>
      <sheetName val="E - Training Summary"/>
      <sheetName val="E1 - Training HW"/>
      <sheetName val="E2 - Training HWM"/>
      <sheetName val="E3 - Training SW"/>
      <sheetName val="E4 - Training SWM"/>
      <sheetName val="F - Facilities"/>
      <sheetName val="G - Deliverables "/>
      <sheetName val="H - Hourly Rates"/>
      <sheetName val="H (CO) - Hourly CO Rates"/>
      <sheetName val="I - Other"/>
      <sheetName val="J -Imaging Summary"/>
      <sheetName val="J1 - IMG Central Staff by Task"/>
      <sheetName val="J2 - IMG Central Staff by Prsn"/>
      <sheetName val="J3 - Central IMG HW "/>
      <sheetName val="J4 - Central IMG HWM"/>
      <sheetName val="J5 - Central IMG SW"/>
      <sheetName val="J6 - Central IMG SWM"/>
      <sheetName val="J7 - Central IMG Facilities"/>
      <sheetName val="J8 - Central IMG Deliverables"/>
      <sheetName val="J9 - Central IMG Hourly Rates"/>
      <sheetName val="J10- Central IMG Support Staff "/>
      <sheetName val="J11 - CO-002"/>
      <sheetName val="K - IVR Summary"/>
      <sheetName val="K1 - IVR Central Staff by Task"/>
      <sheetName val="K2 - IVR Central Staff by Prsn"/>
      <sheetName val="K3 - Central IVR HW"/>
      <sheetName val="K4 - Central IVR HWM"/>
      <sheetName val="K5 - Central IVR SW"/>
      <sheetName val="K6 - Central IVR SWM"/>
      <sheetName val="K7 - Central IVR Facilities"/>
      <sheetName val="K8 - Central IVR Deliverables"/>
      <sheetName val="K9 - Central IVR Hourly Rates"/>
      <sheetName val="K10- Central IVR Support Staff "/>
      <sheetName val="CP - County Purchases"/>
      <sheetName val="Readines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>
        <row r="55">
          <cell r="K55">
            <v>9.2499999999999999E-2</v>
          </cell>
        </row>
        <row r="56">
          <cell r="K56">
            <v>0.05</v>
          </cell>
        </row>
      </sheetData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A"/>
      <sheetName val="INPUT B"/>
      <sheetName val="INPUT C"/>
      <sheetName val="summary"/>
      <sheetName val="hw-sw-maintenance"/>
      <sheetName val="tech_support"/>
      <sheetName val="Staffing Summary"/>
      <sheetName val="Staffing"/>
      <sheetName val="FY09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1.  Timeline"/>
      <sheetName val="2.  Detailed Estimate"/>
      <sheetName val="3. HW_SW"/>
      <sheetName val="4.  Resource Totals by Year"/>
      <sheetName val="5.  Assumption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">
          <cell r="A5" t="str">
            <v>Applications Maintenance Team Leaders</v>
          </cell>
        </row>
        <row r="6">
          <cell r="A6" t="str">
            <v>Data Base Administrators - Oracle</v>
          </cell>
        </row>
        <row r="7">
          <cell r="A7" t="str">
            <v>Development Functional /Technical Analysts</v>
          </cell>
        </row>
        <row r="8">
          <cell r="A8" t="str">
            <v>Development Group Leads</v>
          </cell>
        </row>
        <row r="9">
          <cell r="A9" t="str">
            <v>Development Programmers/ Analysts</v>
          </cell>
        </row>
        <row r="10">
          <cell r="A10" t="str">
            <v>Development Team Managers</v>
          </cell>
        </row>
        <row r="11">
          <cell r="A11" t="str">
            <v>Programmers/Analysts - Batch Maintenance</v>
          </cell>
        </row>
        <row r="12">
          <cell r="A12" t="str">
            <v>Programmers/Analysts - Expert Systems</v>
          </cell>
        </row>
        <row r="13">
          <cell r="A13" t="str">
            <v>Programmers/Analysts - Intranet Online</v>
          </cell>
        </row>
        <row r="14">
          <cell r="A14" t="str">
            <v>Project Director / Quality Assurance Partners</v>
          </cell>
        </row>
        <row r="15">
          <cell r="A15" t="str">
            <v>Project Manager</v>
          </cell>
        </row>
        <row r="16">
          <cell r="A16" t="str">
            <v>Sr. Data Base Administrators - Oracle</v>
          </cell>
        </row>
        <row r="17">
          <cell r="A17" t="str">
            <v>Sr. Programmers - Batch Maintenanace</v>
          </cell>
        </row>
        <row r="18">
          <cell r="A18" t="str">
            <v>Sr. Programmers - Expert Systems</v>
          </cell>
        </row>
        <row r="19">
          <cell r="A19" t="str">
            <v>Sr. Programmers - Intranet On-Line</v>
          </cell>
        </row>
        <row r="20">
          <cell r="A20" t="str">
            <v>System Software Specialists</v>
          </cell>
        </row>
      </sheetData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Revision History"/>
      <sheetName val="Cost Summary "/>
      <sheetName val="Ext - App Maint"/>
      <sheetName val="Ext - Tech Infras Blend"/>
      <sheetName val="Tech Infras - FTEs"/>
      <sheetName val="Ext - Operations"/>
      <sheetName val="Ext - Facilities"/>
      <sheetName val="Ext - HW_SW"/>
      <sheetName val="Assumptions"/>
      <sheetName val="M&amp;O APD"/>
      <sheetName val="Compare"/>
      <sheetName val="App Maint Reduct. Summary"/>
      <sheetName val="Ops Calculations"/>
      <sheetName val="Facilities Calculations"/>
      <sheetName val="Allocation-PY"/>
      <sheetName val="Allocation-Resour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>
        <row r="13">
          <cell r="A13">
            <v>1</v>
          </cell>
          <cell r="D13" t="e">
            <v>#REF!</v>
          </cell>
          <cell r="E13" t="e">
            <v>#REF!</v>
          </cell>
          <cell r="F13" t="e">
            <v>#REF!</v>
          </cell>
          <cell r="G13" t="e">
            <v>#REF!</v>
          </cell>
          <cell r="H13" t="e">
            <v>#REF!</v>
          </cell>
          <cell r="I13" t="e">
            <v>#REF!</v>
          </cell>
          <cell r="J13" t="e">
            <v>#REF!</v>
          </cell>
          <cell r="K13" t="e">
            <v>#REF!</v>
          </cell>
          <cell r="L13" t="e">
            <v>#REF!</v>
          </cell>
          <cell r="M13" t="e">
            <v>#REF!</v>
          </cell>
        </row>
        <row r="14">
          <cell r="A14">
            <v>2</v>
          </cell>
          <cell r="D14" t="e">
            <v>#REF!</v>
          </cell>
          <cell r="E14" t="e">
            <v>#REF!</v>
          </cell>
          <cell r="F14" t="e">
            <v>#REF!</v>
          </cell>
          <cell r="G14" t="e">
            <v>#REF!</v>
          </cell>
          <cell r="H14" t="e">
            <v>#REF!</v>
          </cell>
          <cell r="I14" t="e">
            <v>#REF!</v>
          </cell>
          <cell r="J14" t="e">
            <v>#REF!</v>
          </cell>
          <cell r="K14" t="e">
            <v>#REF!</v>
          </cell>
          <cell r="L14" t="e">
            <v>#REF!</v>
          </cell>
          <cell r="M14" t="e">
            <v>#REF!</v>
          </cell>
        </row>
        <row r="15">
          <cell r="A15">
            <v>3</v>
          </cell>
          <cell r="D15" t="e">
            <v>#REF!</v>
          </cell>
          <cell r="E15" t="e">
            <v>#REF!</v>
          </cell>
          <cell r="F15" t="e">
            <v>#REF!</v>
          </cell>
          <cell r="G15" t="e">
            <v>#REF!</v>
          </cell>
          <cell r="H15" t="e">
            <v>#REF!</v>
          </cell>
          <cell r="I15" t="e">
            <v>#REF!</v>
          </cell>
          <cell r="J15" t="e">
            <v>#REF!</v>
          </cell>
          <cell r="K15" t="e">
            <v>#REF!</v>
          </cell>
          <cell r="L15" t="e">
            <v>#REF!</v>
          </cell>
          <cell r="M15" t="e">
            <v>#REF!</v>
          </cell>
        </row>
      </sheetData>
      <sheetData sheetId="16">
        <row r="3">
          <cell r="C3" t="str">
            <v>1.0</v>
          </cell>
          <cell r="D3" t="str">
            <v>2.0</v>
          </cell>
          <cell r="E3" t="str">
            <v>3.0</v>
          </cell>
        </row>
        <row r="4">
          <cell r="A4">
            <v>1</v>
          </cell>
          <cell r="B4" t="str">
            <v>Project Director / Quality Assurance Partner</v>
          </cell>
          <cell r="C4">
            <v>0</v>
          </cell>
          <cell r="D4">
            <v>0</v>
          </cell>
          <cell r="E4">
            <v>0</v>
          </cell>
        </row>
        <row r="5">
          <cell r="A5">
            <v>2</v>
          </cell>
          <cell r="B5" t="str">
            <v>Project Manager</v>
          </cell>
          <cell r="C5">
            <v>0</v>
          </cell>
          <cell r="D5">
            <v>0</v>
          </cell>
          <cell r="E5">
            <v>0</v>
          </cell>
        </row>
        <row r="6">
          <cell r="A6">
            <v>3</v>
          </cell>
          <cell r="B6" t="str">
            <v>Development Team Managers</v>
          </cell>
          <cell r="C6">
            <v>0</v>
          </cell>
          <cell r="D6">
            <v>0</v>
          </cell>
          <cell r="E6">
            <v>0</v>
          </cell>
        </row>
        <row r="7">
          <cell r="A7">
            <v>4</v>
          </cell>
          <cell r="B7" t="str">
            <v>Development Group Leads</v>
          </cell>
          <cell r="C7">
            <v>0</v>
          </cell>
          <cell r="D7">
            <v>0</v>
          </cell>
          <cell r="E7">
            <v>0</v>
          </cell>
        </row>
        <row r="8">
          <cell r="A8">
            <v>5</v>
          </cell>
          <cell r="B8" t="str">
            <v>Development Functional /Technical Analysts</v>
          </cell>
          <cell r="C8">
            <v>0</v>
          </cell>
          <cell r="D8">
            <v>0</v>
          </cell>
          <cell r="E8">
            <v>0</v>
          </cell>
        </row>
        <row r="9">
          <cell r="A9">
            <v>6</v>
          </cell>
          <cell r="B9" t="str">
            <v>Development Programmer/ Analysts</v>
          </cell>
          <cell r="C9">
            <v>0</v>
          </cell>
          <cell r="D9">
            <v>0</v>
          </cell>
          <cell r="E9">
            <v>0</v>
          </cell>
        </row>
        <row r="10">
          <cell r="A10">
            <v>7</v>
          </cell>
          <cell r="B10" t="str">
            <v>Applications Maintenance Team Leader</v>
          </cell>
          <cell r="C10">
            <v>0</v>
          </cell>
          <cell r="D10">
            <v>0</v>
          </cell>
          <cell r="E10">
            <v>0</v>
          </cell>
        </row>
        <row r="11">
          <cell r="A11">
            <v>8</v>
          </cell>
          <cell r="B11" t="str">
            <v>Sr. Programmer - Intranet On-Line</v>
          </cell>
          <cell r="C11">
            <v>0</v>
          </cell>
          <cell r="D11">
            <v>0</v>
          </cell>
          <cell r="E11">
            <v>0</v>
          </cell>
        </row>
        <row r="12">
          <cell r="A12">
            <v>9</v>
          </cell>
          <cell r="B12" t="str">
            <v>Programmer/Analyst - Intranet Online</v>
          </cell>
          <cell r="C12">
            <v>0</v>
          </cell>
          <cell r="D12">
            <v>0</v>
          </cell>
          <cell r="E12">
            <v>0</v>
          </cell>
        </row>
        <row r="13">
          <cell r="A13">
            <v>10</v>
          </cell>
          <cell r="B13" t="str">
            <v>Sr. Programmer - Expert Systems</v>
          </cell>
          <cell r="C13">
            <v>0</v>
          </cell>
          <cell r="D13">
            <v>0</v>
          </cell>
          <cell r="E13">
            <v>0</v>
          </cell>
        </row>
        <row r="14">
          <cell r="A14">
            <v>11</v>
          </cell>
          <cell r="B14" t="str">
            <v>Programmer/Analyst - Expert Systems</v>
          </cell>
          <cell r="C14">
            <v>0</v>
          </cell>
          <cell r="D14">
            <v>0</v>
          </cell>
          <cell r="E14">
            <v>0</v>
          </cell>
        </row>
        <row r="15">
          <cell r="A15">
            <v>12</v>
          </cell>
          <cell r="B15" t="str">
            <v>Sr. Programmer - Batch Maintenanace</v>
          </cell>
          <cell r="C15">
            <v>0</v>
          </cell>
          <cell r="D15">
            <v>0</v>
          </cell>
          <cell r="E15">
            <v>0</v>
          </cell>
        </row>
        <row r="16">
          <cell r="A16">
            <v>13</v>
          </cell>
          <cell r="B16" t="str">
            <v>Programmer/Analyst - Batch Maintenance</v>
          </cell>
          <cell r="C16">
            <v>0</v>
          </cell>
          <cell r="D16">
            <v>0</v>
          </cell>
          <cell r="E16">
            <v>0</v>
          </cell>
        </row>
        <row r="17">
          <cell r="A17">
            <v>14</v>
          </cell>
          <cell r="B17" t="str">
            <v>Sr. Data Base Administrator - Oracle</v>
          </cell>
          <cell r="C17">
            <v>0</v>
          </cell>
          <cell r="D17">
            <v>0</v>
          </cell>
          <cell r="E17">
            <v>0</v>
          </cell>
        </row>
        <row r="18">
          <cell r="A18">
            <v>15</v>
          </cell>
          <cell r="B18" t="str">
            <v>Data Base Administrator - Oracle</v>
          </cell>
          <cell r="C18">
            <v>0</v>
          </cell>
          <cell r="D18">
            <v>0</v>
          </cell>
          <cell r="E18">
            <v>0</v>
          </cell>
        </row>
        <row r="19">
          <cell r="A19">
            <v>16</v>
          </cell>
          <cell r="B19" t="str">
            <v>System Software Specialist</v>
          </cell>
          <cell r="C19">
            <v>0</v>
          </cell>
          <cell r="D19">
            <v>0</v>
          </cell>
          <cell r="E19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 Tasks"/>
      <sheetName val="Detailed Estimate"/>
      <sheetName val="Timeline"/>
      <sheetName val="7. Assumptions"/>
    </sheetNames>
    <sheetDataSet>
      <sheetData sheetId="0" refreshError="1">
        <row r="41">
          <cell r="L41">
            <v>50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1.  Overview"/>
      <sheetName val="2.  Timeline"/>
      <sheetName val="2.  Timeline w staff"/>
      <sheetName val="2.  Timeline Summary by staff "/>
      <sheetName val="3. Cost Summary "/>
      <sheetName val="4. Staffing Services"/>
      <sheetName val="D-5 Rates"/>
      <sheetName val="5. Tasks"/>
      <sheetName val="6. Assumptions"/>
      <sheetName val="7.  Detailed Estimate"/>
      <sheetName val="8. HW_SW"/>
      <sheetName val="9. D-2 (B) Co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6">
          <cell r="H36">
            <v>188.21817271614904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E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Summary"/>
      <sheetName val="A-1 Costs by Month"/>
      <sheetName val="B Tasks and Deliv's"/>
      <sheetName val="B-1 Rates"/>
      <sheetName val="B-2 Staffing by Task"/>
      <sheetName val="B-3 Staffing by Person"/>
      <sheetName val="C1 HW Summary"/>
      <sheetName val="C2 SW Summary"/>
      <sheetName val="C3 Dev HW"/>
      <sheetName val="C4 Dev SW"/>
      <sheetName val="C5 Central HW"/>
      <sheetName val="C6 Central SW"/>
      <sheetName val="C7 Local HW"/>
      <sheetName val="C8 Local SW"/>
      <sheetName val="C9 Add HW"/>
      <sheetName val="C10 Add SW"/>
      <sheetName val="D1 FMO Summ"/>
      <sheetName val="D-2 (A) FMO"/>
      <sheetName val="D2 (B) Prod Ops Costs"/>
      <sheetName val="D-3 (A) FMO"/>
      <sheetName val="D-3 (B) Prod Ops Costs"/>
      <sheetName val="D-4 (A) FMO"/>
      <sheetName val="D-4 (B) Prod Ops Costs"/>
      <sheetName val="D-5 Rates"/>
      <sheetName val="E Facilities"/>
      <sheetName val="O-3 M&amp;O Staff"/>
      <sheetName val="O-1D Total Refresh"/>
      <sheetName val="O -1D (A) Development Refresh"/>
      <sheetName val="O-1D (B) Central Refresh"/>
      <sheetName val="O-1D (C)  Local Refresh"/>
      <sheetName val="O-1A Optional Equip IVR"/>
      <sheetName val="O-1B Optional Equip Imaging"/>
      <sheetName val="O-1C Optional Equip Router"/>
      <sheetName val="O-2B  Letter of Credit"/>
      <sheetName val="O-1E  Optional Equip Train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 Detail"/>
      <sheetName val="Summary by SFY"/>
      <sheetName val="Summary by FFY"/>
      <sheetName val="Director's Cut by SFY"/>
      <sheetName val="New Start Date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 Cost Schedules-2"/>
      <sheetName val="Sheet3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1. Overview"/>
      <sheetName val="2. Timeline"/>
      <sheetName val="3. Cost Summary "/>
      <sheetName val="4. Staffing Services"/>
      <sheetName val="5. Tasks"/>
      <sheetName val="6. Assumptions"/>
      <sheetName val="Allocation-PY"/>
      <sheetName val="Allocation-Resource"/>
      <sheetName val="7. Detailed Task Estimate"/>
      <sheetName val="8. Host-to-Host Messag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13">
          <cell r="A13">
            <v>1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A14">
            <v>2</v>
          </cell>
          <cell r="D14">
            <v>1912</v>
          </cell>
          <cell r="E14">
            <v>1565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A15">
            <v>3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</sheetData>
      <sheetData sheetId="8" refreshError="1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217"/>
  <sheetViews>
    <sheetView tabSelected="1" view="pageBreakPreview" topLeftCell="A163" zoomScale="60" zoomScaleNormal="85" workbookViewId="0">
      <selection activeCell="D199" sqref="D199"/>
    </sheetView>
  </sheetViews>
  <sheetFormatPr defaultColWidth="9" defaultRowHeight="13.2" x14ac:dyDescent="0.25"/>
  <cols>
    <col min="1" max="1" width="17.109375" customWidth="1"/>
    <col min="2" max="3" width="20.6640625" customWidth="1"/>
    <col min="4" max="4" width="68.88671875" customWidth="1"/>
    <col min="5" max="5" width="16.6640625" bestFit="1" customWidth="1"/>
    <col min="6" max="6" width="33.6640625" customWidth="1"/>
    <col min="7" max="7" width="15.33203125" style="15" customWidth="1"/>
    <col min="8" max="12" width="15.33203125" style="15" hidden="1" customWidth="1"/>
    <col min="13" max="13" width="1.6640625" hidden="1" customWidth="1"/>
    <col min="14" max="14" width="15" hidden="1" customWidth="1"/>
    <col min="15" max="15" width="16.109375" style="1" hidden="1" customWidth="1"/>
    <col min="16" max="19" width="12.5546875" style="1" hidden="1" customWidth="1"/>
    <col min="20" max="20" width="1.6640625" style="1" customWidth="1"/>
    <col min="21" max="21" width="13.33203125" style="1" hidden="1" customWidth="1"/>
    <col min="22" max="23" width="12.5546875" style="1" hidden="1" customWidth="1"/>
    <col min="24" max="26" width="16.109375" style="1" hidden="1" customWidth="1"/>
    <col min="27" max="27" width="1.6640625" style="1" hidden="1" customWidth="1"/>
    <col min="28" max="28" width="13.109375" customWidth="1"/>
    <col min="29" max="29" width="16.109375" bestFit="1" customWidth="1"/>
    <col min="30" max="30" width="15" bestFit="1" customWidth="1"/>
    <col min="31" max="33" width="16.109375" bestFit="1" customWidth="1"/>
    <col min="34" max="34" width="14.44140625" customWidth="1"/>
    <col min="35" max="35" width="2.21875" customWidth="1"/>
    <col min="36" max="36" width="12.88671875" customWidth="1"/>
  </cols>
  <sheetData>
    <row r="1" spans="1:34" ht="17.399999999999999" x14ac:dyDescent="0.3">
      <c r="D1" s="79" t="s">
        <v>218</v>
      </c>
      <c r="E1" s="79"/>
      <c r="F1" s="79"/>
      <c r="G1" s="79"/>
      <c r="H1" s="79"/>
      <c r="I1" s="79"/>
      <c r="J1" s="79"/>
      <c r="K1" s="79"/>
      <c r="L1" s="79"/>
    </row>
    <row r="2" spans="1:34" ht="17.399999999999999" x14ac:dyDescent="0.3">
      <c r="B2" s="2"/>
      <c r="C2" s="64"/>
      <c r="D2" s="79" t="s">
        <v>0</v>
      </c>
      <c r="E2" s="79"/>
      <c r="F2" s="79"/>
      <c r="G2" s="79"/>
      <c r="H2" s="79"/>
      <c r="I2" s="79"/>
      <c r="J2" s="79"/>
      <c r="K2" s="79"/>
      <c r="L2" s="79"/>
      <c r="M2" s="2"/>
      <c r="N2" s="73" t="s">
        <v>1</v>
      </c>
      <c r="O2" s="74"/>
      <c r="P2" s="74"/>
      <c r="Q2" s="74"/>
      <c r="R2" s="74"/>
      <c r="S2" s="75"/>
      <c r="T2" s="3"/>
      <c r="U2" s="80" t="s">
        <v>2</v>
      </c>
      <c r="V2" s="81"/>
      <c r="W2" s="81"/>
      <c r="X2" s="81"/>
      <c r="Y2" s="81"/>
      <c r="Z2" s="81"/>
      <c r="AA2" s="3"/>
      <c r="AB2" s="80" t="s">
        <v>3</v>
      </c>
      <c r="AC2" s="81"/>
      <c r="AD2" s="81"/>
      <c r="AE2" s="81"/>
      <c r="AF2" s="81"/>
      <c r="AG2" s="81"/>
      <c r="AH2" s="81"/>
    </row>
    <row r="3" spans="1:34" ht="39.6" x14ac:dyDescent="0.25">
      <c r="A3" s="4" t="s">
        <v>4</v>
      </c>
      <c r="B3" s="4" t="s">
        <v>5</v>
      </c>
      <c r="C3" s="4" t="s">
        <v>6</v>
      </c>
      <c r="D3" s="4" t="s">
        <v>7</v>
      </c>
      <c r="E3" s="4"/>
      <c r="F3" s="4" t="s">
        <v>8</v>
      </c>
      <c r="G3" s="4" t="s">
        <v>9</v>
      </c>
      <c r="H3" s="4" t="s">
        <v>10</v>
      </c>
      <c r="I3" s="5" t="s">
        <v>11</v>
      </c>
      <c r="J3" s="5" t="s">
        <v>12</v>
      </c>
      <c r="K3" s="4" t="s">
        <v>13</v>
      </c>
      <c r="L3" s="5" t="s">
        <v>14</v>
      </c>
      <c r="M3" s="6"/>
      <c r="N3" s="5" t="s">
        <v>15</v>
      </c>
      <c r="O3" s="5" t="s">
        <v>16</v>
      </c>
      <c r="P3" s="5" t="s">
        <v>17</v>
      </c>
      <c r="Q3" s="5" t="s">
        <v>18</v>
      </c>
      <c r="R3" s="5" t="s">
        <v>19</v>
      </c>
      <c r="S3" s="5" t="s">
        <v>20</v>
      </c>
      <c r="T3" s="6"/>
      <c r="U3" s="5" t="s">
        <v>15</v>
      </c>
      <c r="V3" s="5" t="s">
        <v>16</v>
      </c>
      <c r="W3" s="5" t="s">
        <v>17</v>
      </c>
      <c r="X3" s="5" t="s">
        <v>18</v>
      </c>
      <c r="Y3" s="5" t="s">
        <v>19</v>
      </c>
      <c r="Z3" s="5" t="s">
        <v>20</v>
      </c>
      <c r="AA3" s="6"/>
      <c r="AB3" s="5" t="s">
        <v>15</v>
      </c>
      <c r="AC3" s="5" t="s">
        <v>16</v>
      </c>
      <c r="AD3" s="5" t="s">
        <v>17</v>
      </c>
      <c r="AE3" s="5" t="s">
        <v>18</v>
      </c>
      <c r="AF3" s="5" t="s">
        <v>19</v>
      </c>
      <c r="AG3" s="5" t="s">
        <v>20</v>
      </c>
      <c r="AH3" s="7" t="s">
        <v>21</v>
      </c>
    </row>
    <row r="4" spans="1:34" x14ac:dyDescent="0.25">
      <c r="A4" s="8"/>
      <c r="B4" s="8"/>
      <c r="C4" s="8"/>
      <c r="D4" s="9" t="s">
        <v>22</v>
      </c>
      <c r="E4" s="9" t="s">
        <v>23</v>
      </c>
      <c r="F4" s="9"/>
      <c r="G4" s="10"/>
      <c r="H4" s="11"/>
      <c r="I4" s="11"/>
      <c r="J4" s="11"/>
      <c r="K4" s="11"/>
      <c r="L4" s="11"/>
      <c r="M4" s="6"/>
      <c r="N4" s="12"/>
      <c r="O4" s="12"/>
      <c r="P4" s="12"/>
      <c r="Q4" s="12"/>
      <c r="R4" s="12"/>
      <c r="S4" s="12"/>
      <c r="T4" s="6"/>
      <c r="U4" s="12"/>
      <c r="V4" s="12"/>
      <c r="W4" s="12"/>
      <c r="X4" s="12"/>
      <c r="Y4" s="12"/>
      <c r="Z4" s="12"/>
      <c r="AA4" s="6"/>
      <c r="AB4" s="12"/>
      <c r="AC4" s="12"/>
      <c r="AD4" s="12"/>
      <c r="AE4" s="12"/>
      <c r="AF4" s="12"/>
      <c r="AG4" s="12"/>
      <c r="AH4" s="12"/>
    </row>
    <row r="5" spans="1:34" s="22" customFormat="1" x14ac:dyDescent="0.25">
      <c r="A5" s="28" t="s">
        <v>24</v>
      </c>
      <c r="B5" s="28" t="s">
        <v>25</v>
      </c>
      <c r="C5" s="45" t="s">
        <v>26</v>
      </c>
      <c r="D5" s="41" t="s">
        <v>27</v>
      </c>
      <c r="E5" s="29" t="s">
        <v>28</v>
      </c>
      <c r="F5" s="31" t="s">
        <v>29</v>
      </c>
      <c r="G5" s="32">
        <v>4300</v>
      </c>
      <c r="H5" s="68">
        <v>61.82</v>
      </c>
      <c r="I5" s="36"/>
      <c r="J5" s="36">
        <f>H5*G5</f>
        <v>265826</v>
      </c>
      <c r="K5" s="36"/>
      <c r="L5" s="36"/>
      <c r="M5" s="24"/>
      <c r="N5" s="23">
        <f>J5</f>
        <v>265826</v>
      </c>
      <c r="O5" s="23"/>
      <c r="P5" s="23"/>
      <c r="Q5" s="23"/>
      <c r="R5" s="23"/>
      <c r="S5" s="23"/>
      <c r="T5" s="24"/>
      <c r="U5" s="23">
        <v>53163.8</v>
      </c>
      <c r="V5" s="23">
        <f>U5</f>
        <v>53163.8</v>
      </c>
      <c r="W5" s="23">
        <f>V5</f>
        <v>53163.8</v>
      </c>
      <c r="X5" s="26">
        <f>W5*1.03</f>
        <v>54758.714000000007</v>
      </c>
      <c r="Y5" s="26">
        <f>X5*1.03</f>
        <v>56401.47542000001</v>
      </c>
      <c r="Z5" s="26">
        <f>Y5*1.03</f>
        <v>58093.51968260001</v>
      </c>
      <c r="AA5" s="24"/>
      <c r="AB5" s="37">
        <f t="shared" ref="AB5" si="0">N5+U5</f>
        <v>318989.8</v>
      </c>
      <c r="AC5" s="37">
        <f t="shared" ref="AC5" si="1">O5+V5</f>
        <v>53163.8</v>
      </c>
      <c r="AD5" s="37">
        <f t="shared" ref="AD5" si="2">P5+W5</f>
        <v>53163.8</v>
      </c>
      <c r="AE5" s="37">
        <f t="shared" ref="AE5" si="3">Q5+X5</f>
        <v>54758.714000000007</v>
      </c>
      <c r="AF5" s="37">
        <f t="shared" ref="AF5" si="4">R5+Y5</f>
        <v>56401.47542000001</v>
      </c>
      <c r="AG5" s="37">
        <f t="shared" ref="AG5" si="5">S5+Z5</f>
        <v>58093.51968260001</v>
      </c>
      <c r="AH5" s="27">
        <f>SUM(AB5:AG5)</f>
        <v>594571.10910260002</v>
      </c>
    </row>
    <row r="6" spans="1:34" s="22" customFormat="1" x14ac:dyDescent="0.25">
      <c r="A6" s="28" t="s">
        <v>24</v>
      </c>
      <c r="B6" s="28" t="s">
        <v>25</v>
      </c>
      <c r="C6" s="45" t="s">
        <v>26</v>
      </c>
      <c r="D6" s="41" t="s">
        <v>30</v>
      </c>
      <c r="E6" s="29" t="s">
        <v>28</v>
      </c>
      <c r="F6" s="31" t="s">
        <v>29</v>
      </c>
      <c r="G6" s="32">
        <v>96</v>
      </c>
      <c r="H6" s="68">
        <v>3090.92</v>
      </c>
      <c r="I6" s="36"/>
      <c r="J6" s="36">
        <f t="shared" ref="J6:J60" si="6">H6*G6</f>
        <v>296728.32000000001</v>
      </c>
      <c r="K6" s="36"/>
      <c r="L6" s="36"/>
      <c r="M6" s="24"/>
      <c r="N6" s="23">
        <f t="shared" ref="N6:N60" si="7">J6</f>
        <v>296728.32000000001</v>
      </c>
      <c r="O6" s="23"/>
      <c r="P6" s="23"/>
      <c r="Q6" s="23"/>
      <c r="R6" s="23"/>
      <c r="S6" s="23"/>
      <c r="T6" s="24"/>
      <c r="U6" s="23">
        <v>59345.64</v>
      </c>
      <c r="V6" s="23">
        <f t="shared" ref="V6:W17" si="8">U6</f>
        <v>59345.64</v>
      </c>
      <c r="W6" s="23">
        <f t="shared" si="8"/>
        <v>59345.64</v>
      </c>
      <c r="X6" s="26">
        <f t="shared" ref="X6:Y17" si="9">W6*1.03</f>
        <v>61126.0092</v>
      </c>
      <c r="Y6" s="26">
        <f t="shared" si="9"/>
        <v>62959.789476000005</v>
      </c>
      <c r="Z6" s="26">
        <f t="shared" ref="Z6" si="10">Y6*1.03</f>
        <v>64848.58316028001</v>
      </c>
      <c r="AA6" s="24"/>
      <c r="AB6" s="37">
        <f t="shared" ref="AB6:AB17" si="11">N6+U6</f>
        <v>356073.96</v>
      </c>
      <c r="AC6" s="37">
        <f t="shared" ref="AC6:AC17" si="12">O6+V6</f>
        <v>59345.64</v>
      </c>
      <c r="AD6" s="37">
        <f t="shared" ref="AD6:AD17" si="13">P6+W6</f>
        <v>59345.64</v>
      </c>
      <c r="AE6" s="37">
        <f t="shared" ref="AE6:AE17" si="14">Q6+X6</f>
        <v>61126.0092</v>
      </c>
      <c r="AF6" s="37">
        <f t="shared" ref="AF6:AF17" si="15">R6+Y6</f>
        <v>62959.789476000005</v>
      </c>
      <c r="AG6" s="37">
        <f t="shared" ref="AG6:AG17" si="16">S6+Z6</f>
        <v>64848.58316028001</v>
      </c>
      <c r="AH6" s="27">
        <f t="shared" ref="AH6:AH60" si="17">SUM(AB6:AG6)</f>
        <v>663699.6218362801</v>
      </c>
    </row>
    <row r="7" spans="1:34" s="22" customFormat="1" x14ac:dyDescent="0.25">
      <c r="A7" s="28" t="s">
        <v>24</v>
      </c>
      <c r="B7" s="28" t="s">
        <v>25</v>
      </c>
      <c r="C7" s="62" t="s">
        <v>31</v>
      </c>
      <c r="D7" s="41" t="s">
        <v>32</v>
      </c>
      <c r="E7" s="29" t="s">
        <v>28</v>
      </c>
      <c r="F7" s="31" t="s">
        <v>29</v>
      </c>
      <c r="G7" s="32">
        <v>4300</v>
      </c>
      <c r="H7" s="68">
        <v>80.64</v>
      </c>
      <c r="I7" s="36"/>
      <c r="J7" s="36">
        <f t="shared" si="6"/>
        <v>346752</v>
      </c>
      <c r="K7" s="36"/>
      <c r="L7" s="36"/>
      <c r="M7" s="24"/>
      <c r="N7" s="23">
        <f t="shared" si="7"/>
        <v>346752</v>
      </c>
      <c r="O7" s="23"/>
      <c r="P7" s="23"/>
      <c r="Q7" s="23"/>
      <c r="R7" s="23"/>
      <c r="S7" s="23"/>
      <c r="T7" s="24"/>
      <c r="U7" s="23">
        <v>69344.09</v>
      </c>
      <c r="V7" s="23">
        <f t="shared" si="8"/>
        <v>69344.09</v>
      </c>
      <c r="W7" s="23">
        <f t="shared" si="8"/>
        <v>69344.09</v>
      </c>
      <c r="X7" s="26">
        <f t="shared" si="9"/>
        <v>71424.412700000001</v>
      </c>
      <c r="Y7" s="26">
        <f t="shared" si="9"/>
        <v>73567.14508100001</v>
      </c>
      <c r="Z7" s="26">
        <f t="shared" ref="Z7" si="18">Y7*1.03</f>
        <v>75774.159433430017</v>
      </c>
      <c r="AA7" s="24"/>
      <c r="AB7" s="37">
        <f t="shared" si="11"/>
        <v>416096.08999999997</v>
      </c>
      <c r="AC7" s="37">
        <f t="shared" si="12"/>
        <v>69344.09</v>
      </c>
      <c r="AD7" s="37">
        <f t="shared" si="13"/>
        <v>69344.09</v>
      </c>
      <c r="AE7" s="37">
        <f t="shared" si="14"/>
        <v>71424.412700000001</v>
      </c>
      <c r="AF7" s="37">
        <f t="shared" si="15"/>
        <v>73567.14508100001</v>
      </c>
      <c r="AG7" s="37">
        <f t="shared" si="16"/>
        <v>75774.159433430017</v>
      </c>
      <c r="AH7" s="27">
        <f t="shared" si="17"/>
        <v>775549.98721443</v>
      </c>
    </row>
    <row r="8" spans="1:34" s="22" customFormat="1" x14ac:dyDescent="0.25">
      <c r="A8" s="28" t="s">
        <v>24</v>
      </c>
      <c r="B8" s="28" t="s">
        <v>25</v>
      </c>
      <c r="C8" s="62" t="s">
        <v>31</v>
      </c>
      <c r="D8" s="41" t="s">
        <v>33</v>
      </c>
      <c r="E8" s="29" t="s">
        <v>28</v>
      </c>
      <c r="F8" s="31" t="s">
        <v>29</v>
      </c>
      <c r="G8" s="32">
        <v>96</v>
      </c>
      <c r="H8" s="68">
        <v>4031.6400000000003</v>
      </c>
      <c r="I8" s="36"/>
      <c r="J8" s="36">
        <f t="shared" si="6"/>
        <v>387037.44000000006</v>
      </c>
      <c r="K8" s="36"/>
      <c r="L8" s="36"/>
      <c r="M8" s="24"/>
      <c r="N8" s="23">
        <f t="shared" si="7"/>
        <v>387037.44000000006</v>
      </c>
      <c r="O8" s="23"/>
      <c r="P8" s="23"/>
      <c r="Q8" s="23"/>
      <c r="R8" s="23"/>
      <c r="S8" s="23"/>
      <c r="T8" s="24"/>
      <c r="U8" s="23">
        <v>77407.349999999991</v>
      </c>
      <c r="V8" s="23">
        <f t="shared" si="8"/>
        <v>77407.349999999991</v>
      </c>
      <c r="W8" s="23">
        <f t="shared" si="8"/>
        <v>77407.349999999991</v>
      </c>
      <c r="X8" s="26">
        <f t="shared" si="9"/>
        <v>79729.570499999987</v>
      </c>
      <c r="Y8" s="26">
        <f t="shared" si="9"/>
        <v>82121.457614999992</v>
      </c>
      <c r="Z8" s="26">
        <f t="shared" ref="Z8" si="19">Y8*1.03</f>
        <v>84585.101343449991</v>
      </c>
      <c r="AA8" s="24"/>
      <c r="AB8" s="37">
        <f t="shared" si="11"/>
        <v>464444.79000000004</v>
      </c>
      <c r="AC8" s="37">
        <f t="shared" si="12"/>
        <v>77407.349999999991</v>
      </c>
      <c r="AD8" s="37">
        <f t="shared" si="13"/>
        <v>77407.349999999991</v>
      </c>
      <c r="AE8" s="37">
        <f t="shared" si="14"/>
        <v>79729.570499999987</v>
      </c>
      <c r="AF8" s="37">
        <f t="shared" si="15"/>
        <v>82121.457614999992</v>
      </c>
      <c r="AG8" s="37">
        <f t="shared" si="16"/>
        <v>84585.101343449991</v>
      </c>
      <c r="AH8" s="27">
        <f t="shared" si="17"/>
        <v>865695.61945845</v>
      </c>
    </row>
    <row r="9" spans="1:34" s="22" customFormat="1" x14ac:dyDescent="0.25">
      <c r="A9" s="28" t="s">
        <v>24</v>
      </c>
      <c r="B9" s="28" t="s">
        <v>25</v>
      </c>
      <c r="C9" s="62" t="s">
        <v>31</v>
      </c>
      <c r="D9" s="41" t="s">
        <v>34</v>
      </c>
      <c r="E9" s="29" t="s">
        <v>28</v>
      </c>
      <c r="F9" s="31" t="s">
        <v>29</v>
      </c>
      <c r="G9" s="32">
        <v>5100</v>
      </c>
      <c r="H9" s="68">
        <v>255.34</v>
      </c>
      <c r="I9" s="36"/>
      <c r="J9" s="36">
        <f t="shared" si="6"/>
        <v>1302234</v>
      </c>
      <c r="K9" s="36"/>
      <c r="L9" s="36"/>
      <c r="M9" s="24"/>
      <c r="N9" s="23">
        <f t="shared" si="7"/>
        <v>1302234</v>
      </c>
      <c r="O9" s="23"/>
      <c r="P9" s="23"/>
      <c r="Q9" s="23"/>
      <c r="R9" s="23"/>
      <c r="S9" s="23"/>
      <c r="T9" s="24"/>
      <c r="U9" s="23">
        <v>260443.47</v>
      </c>
      <c r="V9" s="23">
        <f t="shared" si="8"/>
        <v>260443.47</v>
      </c>
      <c r="W9" s="23">
        <f t="shared" si="8"/>
        <v>260443.47</v>
      </c>
      <c r="X9" s="26">
        <f t="shared" si="9"/>
        <v>268256.77409999998</v>
      </c>
      <c r="Y9" s="26">
        <f t="shared" si="9"/>
        <v>276304.47732299997</v>
      </c>
      <c r="Z9" s="26">
        <f t="shared" ref="Z9" si="20">Y9*1.03</f>
        <v>284593.61164268997</v>
      </c>
      <c r="AA9" s="24"/>
      <c r="AB9" s="37">
        <f t="shared" si="11"/>
        <v>1562677.47</v>
      </c>
      <c r="AC9" s="37">
        <f t="shared" si="12"/>
        <v>260443.47</v>
      </c>
      <c r="AD9" s="37">
        <f t="shared" si="13"/>
        <v>260443.47</v>
      </c>
      <c r="AE9" s="37">
        <f t="shared" si="14"/>
        <v>268256.77409999998</v>
      </c>
      <c r="AF9" s="37">
        <f t="shared" si="15"/>
        <v>276304.47732299997</v>
      </c>
      <c r="AG9" s="37">
        <f t="shared" si="16"/>
        <v>284593.61164268997</v>
      </c>
      <c r="AH9" s="27">
        <f t="shared" si="17"/>
        <v>2912719.2730656895</v>
      </c>
    </row>
    <row r="10" spans="1:34" s="22" customFormat="1" x14ac:dyDescent="0.25">
      <c r="A10" s="28" t="s">
        <v>24</v>
      </c>
      <c r="B10" s="28" t="s">
        <v>25</v>
      </c>
      <c r="C10" s="62" t="s">
        <v>31</v>
      </c>
      <c r="D10" s="41" t="s">
        <v>35</v>
      </c>
      <c r="E10" s="29" t="s">
        <v>28</v>
      </c>
      <c r="F10" s="31" t="s">
        <v>29</v>
      </c>
      <c r="G10" s="32">
        <v>106</v>
      </c>
      <c r="H10" s="68">
        <v>12766.84</v>
      </c>
      <c r="I10" s="36"/>
      <c r="J10" s="36">
        <f t="shared" si="6"/>
        <v>1353285.04</v>
      </c>
      <c r="K10" s="36"/>
      <c r="L10" s="36"/>
      <c r="M10" s="24"/>
      <c r="N10" s="23">
        <f t="shared" si="7"/>
        <v>1353285.04</v>
      </c>
      <c r="O10" s="23"/>
      <c r="P10" s="23"/>
      <c r="Q10" s="23"/>
      <c r="R10" s="23"/>
      <c r="S10" s="23"/>
      <c r="T10" s="24"/>
      <c r="U10" s="23">
        <v>270656.94</v>
      </c>
      <c r="V10" s="23">
        <f t="shared" si="8"/>
        <v>270656.94</v>
      </c>
      <c r="W10" s="23">
        <f t="shared" si="8"/>
        <v>270656.94</v>
      </c>
      <c r="X10" s="26">
        <f t="shared" si="9"/>
        <v>278776.6482</v>
      </c>
      <c r="Y10" s="26">
        <f t="shared" si="9"/>
        <v>287139.94764600002</v>
      </c>
      <c r="Z10" s="26">
        <f t="shared" ref="Z10" si="21">Y10*1.03</f>
        <v>295754.14607538003</v>
      </c>
      <c r="AA10" s="24"/>
      <c r="AB10" s="37">
        <f t="shared" si="11"/>
        <v>1623941.98</v>
      </c>
      <c r="AC10" s="37">
        <f t="shared" si="12"/>
        <v>270656.94</v>
      </c>
      <c r="AD10" s="37">
        <f t="shared" si="13"/>
        <v>270656.94</v>
      </c>
      <c r="AE10" s="37">
        <f t="shared" si="14"/>
        <v>278776.6482</v>
      </c>
      <c r="AF10" s="37">
        <f t="shared" si="15"/>
        <v>287139.94764600002</v>
      </c>
      <c r="AG10" s="37">
        <f t="shared" si="16"/>
        <v>295754.14607538003</v>
      </c>
      <c r="AH10" s="27">
        <f t="shared" si="17"/>
        <v>3026926.60192138</v>
      </c>
    </row>
    <row r="11" spans="1:34" s="22" customFormat="1" x14ac:dyDescent="0.25">
      <c r="A11" s="28" t="s">
        <v>24</v>
      </c>
      <c r="B11" s="28" t="s">
        <v>25</v>
      </c>
      <c r="C11" s="62" t="s">
        <v>31</v>
      </c>
      <c r="D11" s="41" t="s">
        <v>36</v>
      </c>
      <c r="E11" s="29" t="s">
        <v>28</v>
      </c>
      <c r="F11" s="31" t="s">
        <v>29</v>
      </c>
      <c r="G11" s="32">
        <v>5100</v>
      </c>
      <c r="H11" s="68">
        <v>40.32</v>
      </c>
      <c r="I11" s="36"/>
      <c r="J11" s="36">
        <f t="shared" si="6"/>
        <v>205632</v>
      </c>
      <c r="K11" s="36"/>
      <c r="L11" s="36"/>
      <c r="M11" s="24"/>
      <c r="N11" s="23">
        <f t="shared" si="7"/>
        <v>205632</v>
      </c>
      <c r="O11" s="23"/>
      <c r="P11" s="23"/>
      <c r="Q11" s="23"/>
      <c r="R11" s="23"/>
      <c r="S11" s="23"/>
      <c r="T11" s="24"/>
      <c r="U11" s="23">
        <v>41122.660000000003</v>
      </c>
      <c r="V11" s="23">
        <f t="shared" si="8"/>
        <v>41122.660000000003</v>
      </c>
      <c r="W11" s="23">
        <f t="shared" si="8"/>
        <v>41122.660000000003</v>
      </c>
      <c r="X11" s="26">
        <f t="shared" si="9"/>
        <v>42356.339800000002</v>
      </c>
      <c r="Y11" s="26">
        <f t="shared" si="9"/>
        <v>43627.029994000004</v>
      </c>
      <c r="Z11" s="26">
        <f t="shared" ref="Z11" si="22">Y11*1.03</f>
        <v>44935.840893820008</v>
      </c>
      <c r="AA11" s="24"/>
      <c r="AB11" s="37">
        <f t="shared" si="11"/>
        <v>246754.66</v>
      </c>
      <c r="AC11" s="37">
        <f t="shared" si="12"/>
        <v>41122.660000000003</v>
      </c>
      <c r="AD11" s="37">
        <f t="shared" si="13"/>
        <v>41122.660000000003</v>
      </c>
      <c r="AE11" s="37">
        <f t="shared" si="14"/>
        <v>42356.339800000002</v>
      </c>
      <c r="AF11" s="37">
        <f t="shared" si="15"/>
        <v>43627.029994000004</v>
      </c>
      <c r="AG11" s="37">
        <f t="shared" si="16"/>
        <v>44935.840893820008</v>
      </c>
      <c r="AH11" s="27">
        <f t="shared" si="17"/>
        <v>459919.19068781997</v>
      </c>
    </row>
    <row r="12" spans="1:34" s="22" customFormat="1" x14ac:dyDescent="0.25">
      <c r="A12" s="28" t="s">
        <v>24</v>
      </c>
      <c r="B12" s="28" t="s">
        <v>25</v>
      </c>
      <c r="C12" s="62" t="s">
        <v>31</v>
      </c>
      <c r="D12" s="41" t="s">
        <v>37</v>
      </c>
      <c r="E12" s="29" t="s">
        <v>28</v>
      </c>
      <c r="F12" s="31" t="s">
        <v>29</v>
      </c>
      <c r="G12" s="32">
        <v>106</v>
      </c>
      <c r="H12" s="68">
        <v>2015.82</v>
      </c>
      <c r="I12" s="36"/>
      <c r="J12" s="36">
        <f t="shared" si="6"/>
        <v>213676.91999999998</v>
      </c>
      <c r="K12" s="36"/>
      <c r="L12" s="36"/>
      <c r="M12" s="24"/>
      <c r="N12" s="23">
        <f t="shared" si="7"/>
        <v>213676.91999999998</v>
      </c>
      <c r="O12" s="23"/>
      <c r="P12" s="23"/>
      <c r="Q12" s="23"/>
      <c r="R12" s="23"/>
      <c r="S12" s="23"/>
      <c r="T12" s="24"/>
      <c r="U12" s="23">
        <v>42735.310000000005</v>
      </c>
      <c r="V12" s="23">
        <f t="shared" si="8"/>
        <v>42735.310000000005</v>
      </c>
      <c r="W12" s="23">
        <f t="shared" si="8"/>
        <v>42735.310000000005</v>
      </c>
      <c r="X12" s="26">
        <f t="shared" si="9"/>
        <v>44017.369300000006</v>
      </c>
      <c r="Y12" s="26">
        <f t="shared" si="9"/>
        <v>45337.890379000004</v>
      </c>
      <c r="Z12" s="26">
        <f t="shared" ref="Z12" si="23">Y12*1.03</f>
        <v>46698.027090370007</v>
      </c>
      <c r="AA12" s="24"/>
      <c r="AB12" s="37">
        <f t="shared" si="11"/>
        <v>256412.22999999998</v>
      </c>
      <c r="AC12" s="37">
        <f t="shared" si="12"/>
        <v>42735.310000000005</v>
      </c>
      <c r="AD12" s="37">
        <f t="shared" si="13"/>
        <v>42735.310000000005</v>
      </c>
      <c r="AE12" s="37">
        <f t="shared" si="14"/>
        <v>44017.369300000006</v>
      </c>
      <c r="AF12" s="37">
        <f t="shared" si="15"/>
        <v>45337.890379000004</v>
      </c>
      <c r="AG12" s="37">
        <f t="shared" si="16"/>
        <v>46698.027090370007</v>
      </c>
      <c r="AH12" s="27">
        <f t="shared" si="17"/>
        <v>477936.13676937</v>
      </c>
    </row>
    <row r="13" spans="1:34" s="22" customFormat="1" x14ac:dyDescent="0.25">
      <c r="A13" s="28" t="s">
        <v>24</v>
      </c>
      <c r="B13" s="28" t="s">
        <v>25</v>
      </c>
      <c r="C13" s="62" t="s">
        <v>38</v>
      </c>
      <c r="D13" s="41" t="s">
        <v>39</v>
      </c>
      <c r="E13" s="29" t="s">
        <v>28</v>
      </c>
      <c r="F13" s="31" t="s">
        <v>29</v>
      </c>
      <c r="G13" s="32">
        <v>4300</v>
      </c>
      <c r="H13" s="68">
        <v>61.82</v>
      </c>
      <c r="I13" s="36"/>
      <c r="J13" s="36">
        <f t="shared" si="6"/>
        <v>265826</v>
      </c>
      <c r="K13" s="36"/>
      <c r="L13" s="36"/>
      <c r="M13" s="24"/>
      <c r="N13" s="23">
        <f t="shared" si="7"/>
        <v>265826</v>
      </c>
      <c r="O13" s="23"/>
      <c r="P13" s="23"/>
      <c r="Q13" s="23"/>
      <c r="R13" s="23"/>
      <c r="S13" s="23"/>
      <c r="T13" s="24"/>
      <c r="U13" s="23">
        <v>53163.8</v>
      </c>
      <c r="V13" s="23">
        <f t="shared" si="8"/>
        <v>53163.8</v>
      </c>
      <c r="W13" s="23">
        <f t="shared" si="8"/>
        <v>53163.8</v>
      </c>
      <c r="X13" s="26">
        <f t="shared" si="9"/>
        <v>54758.714000000007</v>
      </c>
      <c r="Y13" s="26">
        <f t="shared" si="9"/>
        <v>56401.47542000001</v>
      </c>
      <c r="Z13" s="26">
        <f t="shared" ref="Z13" si="24">Y13*1.03</f>
        <v>58093.51968260001</v>
      </c>
      <c r="AA13" s="24"/>
      <c r="AB13" s="37">
        <f t="shared" si="11"/>
        <v>318989.8</v>
      </c>
      <c r="AC13" s="37">
        <f t="shared" si="12"/>
        <v>53163.8</v>
      </c>
      <c r="AD13" s="37">
        <f t="shared" si="13"/>
        <v>53163.8</v>
      </c>
      <c r="AE13" s="37">
        <f t="shared" si="14"/>
        <v>54758.714000000007</v>
      </c>
      <c r="AF13" s="37">
        <f t="shared" si="15"/>
        <v>56401.47542000001</v>
      </c>
      <c r="AG13" s="37">
        <f t="shared" si="16"/>
        <v>58093.51968260001</v>
      </c>
      <c r="AH13" s="27">
        <f t="shared" si="17"/>
        <v>594571.10910260002</v>
      </c>
    </row>
    <row r="14" spans="1:34" s="22" customFormat="1" x14ac:dyDescent="0.25">
      <c r="A14" s="28" t="s">
        <v>24</v>
      </c>
      <c r="B14" s="28" t="s">
        <v>25</v>
      </c>
      <c r="C14" s="62" t="s">
        <v>40</v>
      </c>
      <c r="D14" s="41" t="s">
        <v>41</v>
      </c>
      <c r="E14" s="29" t="s">
        <v>28</v>
      </c>
      <c r="F14" s="31" t="s">
        <v>29</v>
      </c>
      <c r="G14" s="32">
        <v>96</v>
      </c>
      <c r="H14" s="68">
        <v>3090.92</v>
      </c>
      <c r="I14" s="36"/>
      <c r="J14" s="36">
        <f t="shared" si="6"/>
        <v>296728.32000000001</v>
      </c>
      <c r="K14" s="36"/>
      <c r="L14" s="36"/>
      <c r="M14" s="24"/>
      <c r="N14" s="23">
        <f t="shared" si="7"/>
        <v>296728.32000000001</v>
      </c>
      <c r="O14" s="23"/>
      <c r="P14" s="23"/>
      <c r="Q14" s="23"/>
      <c r="R14" s="23"/>
      <c r="S14" s="23"/>
      <c r="T14" s="24"/>
      <c r="U14" s="23">
        <v>59345.64</v>
      </c>
      <c r="V14" s="23">
        <f t="shared" si="8"/>
        <v>59345.64</v>
      </c>
      <c r="W14" s="23">
        <f t="shared" si="8"/>
        <v>59345.64</v>
      </c>
      <c r="X14" s="26">
        <f t="shared" si="9"/>
        <v>61126.0092</v>
      </c>
      <c r="Y14" s="26">
        <f t="shared" si="9"/>
        <v>62959.789476000005</v>
      </c>
      <c r="Z14" s="26">
        <f t="shared" ref="Z14" si="25">Y14*1.03</f>
        <v>64848.58316028001</v>
      </c>
      <c r="AA14" s="24"/>
      <c r="AB14" s="37">
        <f t="shared" si="11"/>
        <v>356073.96</v>
      </c>
      <c r="AC14" s="37">
        <f t="shared" si="12"/>
        <v>59345.64</v>
      </c>
      <c r="AD14" s="37">
        <f t="shared" si="13"/>
        <v>59345.64</v>
      </c>
      <c r="AE14" s="37">
        <f t="shared" si="14"/>
        <v>61126.0092</v>
      </c>
      <c r="AF14" s="37">
        <f t="shared" si="15"/>
        <v>62959.789476000005</v>
      </c>
      <c r="AG14" s="37">
        <f t="shared" si="16"/>
        <v>64848.58316028001</v>
      </c>
      <c r="AH14" s="27">
        <f t="shared" si="17"/>
        <v>663699.6218362801</v>
      </c>
    </row>
    <row r="15" spans="1:34" s="22" customFormat="1" x14ac:dyDescent="0.25">
      <c r="A15" s="28" t="s">
        <v>24</v>
      </c>
      <c r="B15" s="28" t="s">
        <v>25</v>
      </c>
      <c r="C15" s="62" t="s">
        <v>40</v>
      </c>
      <c r="D15" s="41" t="s">
        <v>42</v>
      </c>
      <c r="E15" s="29" t="s">
        <v>28</v>
      </c>
      <c r="F15" s="31" t="s">
        <v>29</v>
      </c>
      <c r="G15" s="32">
        <v>5100</v>
      </c>
      <c r="H15" s="68">
        <v>26.880000000000003</v>
      </c>
      <c r="I15" s="36"/>
      <c r="J15" s="36">
        <f t="shared" si="6"/>
        <v>137088</v>
      </c>
      <c r="K15" s="36"/>
      <c r="L15" s="36"/>
      <c r="M15" s="24"/>
      <c r="N15" s="23">
        <f t="shared" si="7"/>
        <v>137088</v>
      </c>
      <c r="O15" s="23"/>
      <c r="P15" s="23"/>
      <c r="Q15" s="23"/>
      <c r="R15" s="23"/>
      <c r="S15" s="23"/>
      <c r="T15" s="24"/>
      <c r="U15" s="23">
        <v>27415.109999999997</v>
      </c>
      <c r="V15" s="23">
        <f t="shared" si="8"/>
        <v>27415.109999999997</v>
      </c>
      <c r="W15" s="23">
        <f t="shared" si="8"/>
        <v>27415.109999999997</v>
      </c>
      <c r="X15" s="26">
        <f t="shared" si="9"/>
        <v>28237.563299999998</v>
      </c>
      <c r="Y15" s="26">
        <f t="shared" si="9"/>
        <v>29084.690198999997</v>
      </c>
      <c r="Z15" s="26">
        <f t="shared" ref="Z15" si="26">Y15*1.03</f>
        <v>29957.230904969998</v>
      </c>
      <c r="AA15" s="24"/>
      <c r="AB15" s="37">
        <f t="shared" si="11"/>
        <v>164503.10999999999</v>
      </c>
      <c r="AC15" s="37">
        <f t="shared" si="12"/>
        <v>27415.109999999997</v>
      </c>
      <c r="AD15" s="37">
        <f t="shared" si="13"/>
        <v>27415.109999999997</v>
      </c>
      <c r="AE15" s="37">
        <f t="shared" si="14"/>
        <v>28237.563299999998</v>
      </c>
      <c r="AF15" s="37">
        <f t="shared" si="15"/>
        <v>29084.690198999997</v>
      </c>
      <c r="AG15" s="37">
        <f t="shared" si="16"/>
        <v>29957.230904969998</v>
      </c>
      <c r="AH15" s="27">
        <f t="shared" si="17"/>
        <v>306612.81440396991</v>
      </c>
    </row>
    <row r="16" spans="1:34" s="22" customFormat="1" x14ac:dyDescent="0.25">
      <c r="A16" s="28" t="s">
        <v>24</v>
      </c>
      <c r="B16" s="28" t="s">
        <v>25</v>
      </c>
      <c r="C16" s="62" t="s">
        <v>38</v>
      </c>
      <c r="D16" s="41" t="s">
        <v>43</v>
      </c>
      <c r="E16" s="29" t="s">
        <v>28</v>
      </c>
      <c r="F16" s="31" t="s">
        <v>29</v>
      </c>
      <c r="G16" s="32">
        <v>106</v>
      </c>
      <c r="H16" s="68">
        <v>1343.8799999999999</v>
      </c>
      <c r="I16" s="36"/>
      <c r="J16" s="36">
        <f t="shared" si="6"/>
        <v>142451.28</v>
      </c>
      <c r="K16" s="36"/>
      <c r="L16" s="36"/>
      <c r="M16" s="24"/>
      <c r="N16" s="23">
        <f t="shared" si="7"/>
        <v>142451.28</v>
      </c>
      <c r="O16" s="23"/>
      <c r="P16" s="23"/>
      <c r="Q16" s="23"/>
      <c r="R16" s="23"/>
      <c r="S16" s="23"/>
      <c r="T16" s="24"/>
      <c r="U16" s="23">
        <v>28490.21</v>
      </c>
      <c r="V16" s="23">
        <f t="shared" si="8"/>
        <v>28490.21</v>
      </c>
      <c r="W16" s="23">
        <f t="shared" si="8"/>
        <v>28490.21</v>
      </c>
      <c r="X16" s="26">
        <f t="shared" si="9"/>
        <v>29344.916300000001</v>
      </c>
      <c r="Y16" s="26">
        <f t="shared" si="9"/>
        <v>30225.263789000001</v>
      </c>
      <c r="Z16" s="26">
        <f t="shared" ref="Z16" si="27">Y16*1.03</f>
        <v>31132.021702670001</v>
      </c>
      <c r="AA16" s="24"/>
      <c r="AB16" s="37">
        <f t="shared" si="11"/>
        <v>170941.49</v>
      </c>
      <c r="AC16" s="37">
        <f t="shared" si="12"/>
        <v>28490.21</v>
      </c>
      <c r="AD16" s="37">
        <f t="shared" si="13"/>
        <v>28490.21</v>
      </c>
      <c r="AE16" s="37">
        <f t="shared" si="14"/>
        <v>29344.916300000001</v>
      </c>
      <c r="AF16" s="37">
        <f t="shared" si="15"/>
        <v>30225.263789000001</v>
      </c>
      <c r="AG16" s="37">
        <f t="shared" si="16"/>
        <v>31132.021702670001</v>
      </c>
      <c r="AH16" s="27">
        <f t="shared" si="17"/>
        <v>318624.11179167003</v>
      </c>
    </row>
    <row r="17" spans="1:34" s="22" customFormat="1" x14ac:dyDescent="0.25">
      <c r="A17" s="28" t="s">
        <v>24</v>
      </c>
      <c r="B17" s="28" t="s">
        <v>25</v>
      </c>
      <c r="C17" s="45" t="s">
        <v>40</v>
      </c>
      <c r="D17" s="41" t="s">
        <v>44</v>
      </c>
      <c r="E17" s="29" t="s">
        <v>28</v>
      </c>
      <c r="F17" s="29" t="s">
        <v>45</v>
      </c>
      <c r="G17" s="32">
        <v>20</v>
      </c>
      <c r="H17" s="68">
        <v>134.38999999999999</v>
      </c>
      <c r="I17" s="36"/>
      <c r="J17" s="36">
        <f t="shared" si="6"/>
        <v>2687.7999999999997</v>
      </c>
      <c r="K17" s="36"/>
      <c r="L17" s="36"/>
      <c r="M17" s="24"/>
      <c r="N17" s="23">
        <f t="shared" si="7"/>
        <v>2687.7999999999997</v>
      </c>
      <c r="O17" s="23"/>
      <c r="P17" s="23"/>
      <c r="Q17" s="23"/>
      <c r="R17" s="23"/>
      <c r="S17" s="23"/>
      <c r="T17" s="24"/>
      <c r="U17" s="23">
        <v>537.55999999999995</v>
      </c>
      <c r="V17" s="23">
        <f t="shared" si="8"/>
        <v>537.55999999999995</v>
      </c>
      <c r="W17" s="23">
        <f t="shared" si="8"/>
        <v>537.55999999999995</v>
      </c>
      <c r="X17" s="26">
        <f t="shared" si="9"/>
        <v>553.68679999999995</v>
      </c>
      <c r="Y17" s="26">
        <f t="shared" si="9"/>
        <v>570.29740399999991</v>
      </c>
      <c r="Z17" s="26">
        <f t="shared" ref="Z17" si="28">Y17*1.03</f>
        <v>587.4063261199999</v>
      </c>
      <c r="AA17" s="24"/>
      <c r="AB17" s="37">
        <f t="shared" si="11"/>
        <v>3225.3599999999997</v>
      </c>
      <c r="AC17" s="37">
        <f t="shared" si="12"/>
        <v>537.55999999999995</v>
      </c>
      <c r="AD17" s="37">
        <f t="shared" si="13"/>
        <v>537.55999999999995</v>
      </c>
      <c r="AE17" s="37">
        <f t="shared" si="14"/>
        <v>553.68679999999995</v>
      </c>
      <c r="AF17" s="37">
        <f t="shared" si="15"/>
        <v>570.29740399999991</v>
      </c>
      <c r="AG17" s="37">
        <f t="shared" si="16"/>
        <v>587.4063261199999</v>
      </c>
      <c r="AH17" s="27">
        <f t="shared" si="17"/>
        <v>6011.8705301199989</v>
      </c>
    </row>
    <row r="18" spans="1:34" s="22" customFormat="1" x14ac:dyDescent="0.25">
      <c r="A18" s="28" t="s">
        <v>24</v>
      </c>
      <c r="B18" s="28" t="s">
        <v>25</v>
      </c>
      <c r="C18" s="45" t="s">
        <v>40</v>
      </c>
      <c r="D18" s="41" t="s">
        <v>46</v>
      </c>
      <c r="E18" s="29" t="s">
        <v>28</v>
      </c>
      <c r="F18" s="31" t="s">
        <v>29</v>
      </c>
      <c r="G18" s="32">
        <v>800</v>
      </c>
      <c r="H18" s="68">
        <v>21.700000000000003</v>
      </c>
      <c r="I18" s="36"/>
      <c r="J18" s="36">
        <f t="shared" si="6"/>
        <v>17360.000000000004</v>
      </c>
      <c r="K18" s="36"/>
      <c r="L18" s="36"/>
      <c r="M18" s="24"/>
      <c r="N18" s="23">
        <f t="shared" si="7"/>
        <v>17360.000000000004</v>
      </c>
      <c r="O18" s="23"/>
      <c r="P18" s="23"/>
      <c r="Q18" s="23"/>
      <c r="R18" s="23"/>
      <c r="S18" s="23"/>
      <c r="T18" s="24"/>
      <c r="U18" s="23">
        <v>9857.15</v>
      </c>
      <c r="V18" s="23">
        <f>U18</f>
        <v>9857.15</v>
      </c>
      <c r="W18" s="23"/>
      <c r="X18" s="23"/>
      <c r="Y18" s="23"/>
      <c r="Z18" s="26"/>
      <c r="AA18" s="24"/>
      <c r="AB18" s="37">
        <f t="shared" ref="AB18:AB60" si="29">N18+U18</f>
        <v>27217.15</v>
      </c>
      <c r="AC18" s="37">
        <f t="shared" ref="AC18:AC60" si="30">O18+V18</f>
        <v>9857.15</v>
      </c>
      <c r="AD18" s="37">
        <f t="shared" ref="AD18:AD60" si="31">P18+W18</f>
        <v>0</v>
      </c>
      <c r="AE18" s="37">
        <f t="shared" ref="AE18:AE60" si="32">Q18+X18</f>
        <v>0</v>
      </c>
      <c r="AF18" s="37">
        <f t="shared" ref="AF18:AF60" si="33">R18+Y18</f>
        <v>0</v>
      </c>
      <c r="AG18" s="37">
        <f t="shared" ref="AG18:AG60" si="34">S18+Z18</f>
        <v>0</v>
      </c>
      <c r="AH18" s="27">
        <f t="shared" si="17"/>
        <v>37074.300000000003</v>
      </c>
    </row>
    <row r="19" spans="1:34" s="22" customFormat="1" x14ac:dyDescent="0.25">
      <c r="A19" s="28" t="s">
        <v>24</v>
      </c>
      <c r="B19" s="28" t="s">
        <v>25</v>
      </c>
      <c r="C19" s="45" t="s">
        <v>40</v>
      </c>
      <c r="D19" s="41" t="s">
        <v>47</v>
      </c>
      <c r="E19" s="29" t="s">
        <v>28</v>
      </c>
      <c r="F19" s="31" t="s">
        <v>29</v>
      </c>
      <c r="G19" s="32">
        <v>800</v>
      </c>
      <c r="H19" s="68">
        <v>28.23</v>
      </c>
      <c r="I19" s="36"/>
      <c r="J19" s="36">
        <f t="shared" si="6"/>
        <v>22584</v>
      </c>
      <c r="K19" s="36"/>
      <c r="L19" s="36"/>
      <c r="M19" s="24"/>
      <c r="N19" s="23">
        <f t="shared" si="7"/>
        <v>22584</v>
      </c>
      <c r="O19" s="23"/>
      <c r="P19" s="23"/>
      <c r="Q19" s="23"/>
      <c r="R19" s="23"/>
      <c r="S19" s="23"/>
      <c r="T19" s="24"/>
      <c r="U19" s="23">
        <v>12901.23</v>
      </c>
      <c r="V19" s="23">
        <f t="shared" ref="V19:W60" si="35">U19</f>
        <v>12901.23</v>
      </c>
      <c r="W19" s="23"/>
      <c r="X19" s="23"/>
      <c r="Y19" s="23"/>
      <c r="Z19" s="26"/>
      <c r="AA19" s="24"/>
      <c r="AB19" s="37">
        <f t="shared" si="29"/>
        <v>35485.229999999996</v>
      </c>
      <c r="AC19" s="37">
        <f t="shared" si="30"/>
        <v>12901.23</v>
      </c>
      <c r="AD19" s="37">
        <f t="shared" si="31"/>
        <v>0</v>
      </c>
      <c r="AE19" s="37">
        <f t="shared" si="32"/>
        <v>0</v>
      </c>
      <c r="AF19" s="37">
        <f t="shared" si="33"/>
        <v>0</v>
      </c>
      <c r="AG19" s="37">
        <f t="shared" si="34"/>
        <v>0</v>
      </c>
      <c r="AH19" s="27">
        <f t="shared" si="17"/>
        <v>48386.459999999992</v>
      </c>
    </row>
    <row r="20" spans="1:34" s="22" customFormat="1" x14ac:dyDescent="0.25">
      <c r="A20" s="28" t="s">
        <v>24</v>
      </c>
      <c r="B20" s="28" t="s">
        <v>25</v>
      </c>
      <c r="C20" s="45" t="s">
        <v>40</v>
      </c>
      <c r="D20" s="41" t="s">
        <v>48</v>
      </c>
      <c r="E20" s="29" t="s">
        <v>28</v>
      </c>
      <c r="F20" s="31" t="s">
        <v>29</v>
      </c>
      <c r="G20" s="32">
        <v>800</v>
      </c>
      <c r="H20" s="68">
        <v>89.2</v>
      </c>
      <c r="I20" s="36"/>
      <c r="J20" s="36">
        <f t="shared" si="6"/>
        <v>71360</v>
      </c>
      <c r="K20" s="36"/>
      <c r="L20" s="36"/>
      <c r="M20" s="24"/>
      <c r="N20" s="23">
        <f t="shared" si="7"/>
        <v>71360</v>
      </c>
      <c r="O20" s="23"/>
      <c r="P20" s="23"/>
      <c r="Q20" s="23"/>
      <c r="R20" s="23"/>
      <c r="S20" s="23"/>
      <c r="T20" s="24"/>
      <c r="U20" s="23">
        <v>40714.29</v>
      </c>
      <c r="V20" s="23">
        <f t="shared" si="35"/>
        <v>40714.29</v>
      </c>
      <c r="W20" s="23"/>
      <c r="X20" s="23"/>
      <c r="Y20" s="23"/>
      <c r="Z20" s="26"/>
      <c r="AA20" s="24"/>
      <c r="AB20" s="37">
        <f t="shared" si="29"/>
        <v>112074.29000000001</v>
      </c>
      <c r="AC20" s="37">
        <f t="shared" si="30"/>
        <v>40714.29</v>
      </c>
      <c r="AD20" s="37">
        <f t="shared" si="31"/>
        <v>0</v>
      </c>
      <c r="AE20" s="37">
        <f t="shared" si="32"/>
        <v>0</v>
      </c>
      <c r="AF20" s="37">
        <f t="shared" si="33"/>
        <v>0</v>
      </c>
      <c r="AG20" s="37">
        <f t="shared" si="34"/>
        <v>0</v>
      </c>
      <c r="AH20" s="27">
        <f t="shared" si="17"/>
        <v>152788.58000000002</v>
      </c>
    </row>
    <row r="21" spans="1:34" s="22" customFormat="1" x14ac:dyDescent="0.25">
      <c r="A21" s="28" t="s">
        <v>24</v>
      </c>
      <c r="B21" s="28" t="s">
        <v>25</v>
      </c>
      <c r="C21" s="45" t="s">
        <v>40</v>
      </c>
      <c r="D21" s="41" t="s">
        <v>49</v>
      </c>
      <c r="E21" s="29" t="s">
        <v>28</v>
      </c>
      <c r="F21" s="31" t="s">
        <v>29</v>
      </c>
      <c r="G21" s="32">
        <v>800</v>
      </c>
      <c r="H21" s="68">
        <v>14.2</v>
      </c>
      <c r="I21" s="36"/>
      <c r="J21" s="36">
        <f t="shared" si="6"/>
        <v>11360</v>
      </c>
      <c r="K21" s="36"/>
      <c r="L21" s="36"/>
      <c r="M21" s="24"/>
      <c r="N21" s="23">
        <f t="shared" si="7"/>
        <v>11360</v>
      </c>
      <c r="O21" s="23"/>
      <c r="P21" s="23"/>
      <c r="Q21" s="23"/>
      <c r="R21" s="23"/>
      <c r="S21" s="23"/>
      <c r="T21" s="24"/>
      <c r="U21" s="23">
        <v>6428.58</v>
      </c>
      <c r="V21" s="23">
        <f t="shared" si="35"/>
        <v>6428.58</v>
      </c>
      <c r="W21" s="23"/>
      <c r="X21" s="23"/>
      <c r="Y21" s="23"/>
      <c r="Z21" s="26"/>
      <c r="AA21" s="24"/>
      <c r="AB21" s="37">
        <f t="shared" si="29"/>
        <v>17788.580000000002</v>
      </c>
      <c r="AC21" s="37">
        <f t="shared" si="30"/>
        <v>6428.58</v>
      </c>
      <c r="AD21" s="37">
        <f t="shared" si="31"/>
        <v>0</v>
      </c>
      <c r="AE21" s="37">
        <f t="shared" si="32"/>
        <v>0</v>
      </c>
      <c r="AF21" s="37">
        <f t="shared" si="33"/>
        <v>0</v>
      </c>
      <c r="AG21" s="37">
        <f t="shared" si="34"/>
        <v>0</v>
      </c>
      <c r="AH21" s="27">
        <f t="shared" si="17"/>
        <v>24217.160000000003</v>
      </c>
    </row>
    <row r="22" spans="1:34" s="22" customFormat="1" x14ac:dyDescent="0.25">
      <c r="A22" s="28" t="s">
        <v>24</v>
      </c>
      <c r="B22" s="28" t="s">
        <v>25</v>
      </c>
      <c r="C22" s="45" t="s">
        <v>40</v>
      </c>
      <c r="D22" s="41" t="s">
        <v>50</v>
      </c>
      <c r="E22" s="29" t="s">
        <v>28</v>
      </c>
      <c r="F22" s="31" t="s">
        <v>29</v>
      </c>
      <c r="G22" s="32">
        <v>800</v>
      </c>
      <c r="H22" s="68">
        <v>21.700000000000003</v>
      </c>
      <c r="I22" s="36"/>
      <c r="J22" s="36">
        <f t="shared" si="6"/>
        <v>17360.000000000004</v>
      </c>
      <c r="K22" s="36"/>
      <c r="L22" s="36"/>
      <c r="M22" s="24"/>
      <c r="N22" s="23">
        <f t="shared" si="7"/>
        <v>17360.000000000004</v>
      </c>
      <c r="O22" s="23"/>
      <c r="P22" s="23"/>
      <c r="Q22" s="23"/>
      <c r="R22" s="23"/>
      <c r="S22" s="23"/>
      <c r="T22" s="24"/>
      <c r="U22" s="23">
        <v>9857.15</v>
      </c>
      <c r="V22" s="23">
        <f t="shared" si="35"/>
        <v>9857.15</v>
      </c>
      <c r="W22" s="23"/>
      <c r="X22" s="23"/>
      <c r="Y22" s="23"/>
      <c r="Z22" s="26"/>
      <c r="AA22" s="24"/>
      <c r="AB22" s="37">
        <f t="shared" si="29"/>
        <v>27217.15</v>
      </c>
      <c r="AC22" s="37">
        <f t="shared" si="30"/>
        <v>9857.15</v>
      </c>
      <c r="AD22" s="37">
        <f t="shared" si="31"/>
        <v>0</v>
      </c>
      <c r="AE22" s="37">
        <f t="shared" si="32"/>
        <v>0</v>
      </c>
      <c r="AF22" s="37">
        <f t="shared" si="33"/>
        <v>0</v>
      </c>
      <c r="AG22" s="37">
        <f t="shared" si="34"/>
        <v>0</v>
      </c>
      <c r="AH22" s="27">
        <f t="shared" si="17"/>
        <v>37074.300000000003</v>
      </c>
    </row>
    <row r="23" spans="1:34" s="22" customFormat="1" x14ac:dyDescent="0.25">
      <c r="A23" s="28" t="s">
        <v>24</v>
      </c>
      <c r="B23" s="28" t="s">
        <v>25</v>
      </c>
      <c r="C23" s="62" t="s">
        <v>38</v>
      </c>
      <c r="D23" s="41" t="s">
        <v>51</v>
      </c>
      <c r="E23" s="29" t="s">
        <v>28</v>
      </c>
      <c r="F23" s="31" t="s">
        <v>29</v>
      </c>
      <c r="G23" s="32">
        <v>800</v>
      </c>
      <c r="H23" s="68">
        <v>9.41</v>
      </c>
      <c r="I23" s="36"/>
      <c r="J23" s="36">
        <f t="shared" si="6"/>
        <v>7528</v>
      </c>
      <c r="K23" s="36"/>
      <c r="L23" s="36"/>
      <c r="M23" s="24"/>
      <c r="N23" s="23">
        <f t="shared" si="7"/>
        <v>7528</v>
      </c>
      <c r="O23" s="23"/>
      <c r="P23" s="23"/>
      <c r="Q23" s="23"/>
      <c r="R23" s="23"/>
      <c r="S23" s="23"/>
      <c r="T23" s="24"/>
      <c r="U23" s="23">
        <v>4300.41</v>
      </c>
      <c r="V23" s="23">
        <f t="shared" si="35"/>
        <v>4300.41</v>
      </c>
      <c r="W23" s="23"/>
      <c r="X23" s="23"/>
      <c r="Y23" s="23"/>
      <c r="Z23" s="26"/>
      <c r="AA23" s="24"/>
      <c r="AB23" s="37">
        <f t="shared" si="29"/>
        <v>11828.41</v>
      </c>
      <c r="AC23" s="37">
        <f t="shared" si="30"/>
        <v>4300.41</v>
      </c>
      <c r="AD23" s="37">
        <f t="shared" si="31"/>
        <v>0</v>
      </c>
      <c r="AE23" s="37">
        <f t="shared" si="32"/>
        <v>0</v>
      </c>
      <c r="AF23" s="37">
        <f t="shared" si="33"/>
        <v>0</v>
      </c>
      <c r="AG23" s="37">
        <f t="shared" si="34"/>
        <v>0</v>
      </c>
      <c r="AH23" s="27">
        <f t="shared" si="17"/>
        <v>16128.82</v>
      </c>
    </row>
    <row r="24" spans="1:34" s="22" customFormat="1" x14ac:dyDescent="0.25">
      <c r="A24" s="28" t="s">
        <v>24</v>
      </c>
      <c r="B24" s="28" t="s">
        <v>25</v>
      </c>
      <c r="C24" s="45" t="s">
        <v>40</v>
      </c>
      <c r="D24" s="41" t="s">
        <v>52</v>
      </c>
      <c r="E24" s="29" t="s">
        <v>28</v>
      </c>
      <c r="F24" s="29" t="s">
        <v>45</v>
      </c>
      <c r="G24" s="32">
        <v>25</v>
      </c>
      <c r="H24" s="68">
        <v>47.04</v>
      </c>
      <c r="I24" s="36"/>
      <c r="J24" s="36">
        <f t="shared" si="6"/>
        <v>1176</v>
      </c>
      <c r="K24" s="36"/>
      <c r="L24" s="36"/>
      <c r="M24" s="24"/>
      <c r="N24" s="23">
        <f t="shared" si="7"/>
        <v>1176</v>
      </c>
      <c r="O24" s="23"/>
      <c r="P24" s="23"/>
      <c r="Q24" s="23"/>
      <c r="R24" s="23"/>
      <c r="S24" s="23"/>
      <c r="T24" s="24"/>
      <c r="U24" s="23">
        <v>671.93999999999994</v>
      </c>
      <c r="V24" s="23">
        <f t="shared" si="35"/>
        <v>671.93999999999994</v>
      </c>
      <c r="W24" s="23"/>
      <c r="X24" s="23"/>
      <c r="Y24" s="23"/>
      <c r="Z24" s="26"/>
      <c r="AA24" s="24"/>
      <c r="AB24" s="37">
        <f t="shared" si="29"/>
        <v>1847.94</v>
      </c>
      <c r="AC24" s="37">
        <f t="shared" si="30"/>
        <v>671.93999999999994</v>
      </c>
      <c r="AD24" s="37">
        <f t="shared" si="31"/>
        <v>0</v>
      </c>
      <c r="AE24" s="37">
        <f t="shared" si="32"/>
        <v>0</v>
      </c>
      <c r="AF24" s="37">
        <f t="shared" si="33"/>
        <v>0</v>
      </c>
      <c r="AG24" s="37">
        <f t="shared" si="34"/>
        <v>0</v>
      </c>
      <c r="AH24" s="27">
        <f t="shared" si="17"/>
        <v>2519.88</v>
      </c>
    </row>
    <row r="25" spans="1:34" s="22" customFormat="1" x14ac:dyDescent="0.25">
      <c r="A25" s="28" t="s">
        <v>24</v>
      </c>
      <c r="B25" s="28" t="s">
        <v>25</v>
      </c>
      <c r="C25" s="45" t="s">
        <v>40</v>
      </c>
      <c r="D25" s="41" t="s">
        <v>53</v>
      </c>
      <c r="E25" s="29" t="s">
        <v>28</v>
      </c>
      <c r="F25" s="31" t="s">
        <v>29</v>
      </c>
      <c r="G25" s="32">
        <v>16</v>
      </c>
      <c r="H25" s="68">
        <v>1545.46</v>
      </c>
      <c r="I25" s="36"/>
      <c r="J25" s="36">
        <f t="shared" si="6"/>
        <v>24727.360000000001</v>
      </c>
      <c r="K25" s="36"/>
      <c r="L25" s="36"/>
      <c r="M25" s="24"/>
      <c r="N25" s="23">
        <f t="shared" si="7"/>
        <v>24727.360000000001</v>
      </c>
      <c r="O25" s="23"/>
      <c r="P25" s="23"/>
      <c r="Q25" s="23"/>
      <c r="R25" s="23"/>
      <c r="S25" s="23"/>
      <c r="T25" s="24"/>
      <c r="U25" s="23">
        <v>9890.94</v>
      </c>
      <c r="V25" s="23">
        <f t="shared" si="35"/>
        <v>9890.94</v>
      </c>
      <c r="W25" s="23">
        <f t="shared" si="35"/>
        <v>9890.94</v>
      </c>
      <c r="X25" s="23"/>
      <c r="Y25" s="23"/>
      <c r="Z25" s="26"/>
      <c r="AA25" s="24"/>
      <c r="AB25" s="37">
        <f t="shared" si="29"/>
        <v>34618.300000000003</v>
      </c>
      <c r="AC25" s="37">
        <f t="shared" si="30"/>
        <v>9890.94</v>
      </c>
      <c r="AD25" s="37">
        <f t="shared" si="31"/>
        <v>9890.94</v>
      </c>
      <c r="AE25" s="37">
        <f t="shared" si="32"/>
        <v>0</v>
      </c>
      <c r="AF25" s="37">
        <f t="shared" si="33"/>
        <v>0</v>
      </c>
      <c r="AG25" s="37">
        <f t="shared" si="34"/>
        <v>0</v>
      </c>
      <c r="AH25" s="27">
        <f t="shared" si="17"/>
        <v>54400.180000000008</v>
      </c>
    </row>
    <row r="26" spans="1:34" s="22" customFormat="1" x14ac:dyDescent="0.25">
      <c r="A26" s="28" t="s">
        <v>24</v>
      </c>
      <c r="B26" s="28" t="s">
        <v>25</v>
      </c>
      <c r="C26" s="62" t="s">
        <v>38</v>
      </c>
      <c r="D26" s="41" t="s">
        <v>54</v>
      </c>
      <c r="E26" s="29" t="s">
        <v>28</v>
      </c>
      <c r="F26" s="31" t="s">
        <v>29</v>
      </c>
      <c r="G26" s="32">
        <v>3450</v>
      </c>
      <c r="H26" s="68">
        <v>30.91</v>
      </c>
      <c r="I26" s="36"/>
      <c r="J26" s="36">
        <f t="shared" si="6"/>
        <v>106639.5</v>
      </c>
      <c r="K26" s="36"/>
      <c r="L26" s="36"/>
      <c r="M26" s="24"/>
      <c r="N26" s="23">
        <f t="shared" si="7"/>
        <v>106639.5</v>
      </c>
      <c r="O26" s="23"/>
      <c r="P26" s="23"/>
      <c r="Q26" s="23"/>
      <c r="R26" s="23"/>
      <c r="S26" s="23"/>
      <c r="T26" s="24"/>
      <c r="U26" s="23">
        <v>42654.68</v>
      </c>
      <c r="V26" s="23">
        <f t="shared" si="35"/>
        <v>42654.68</v>
      </c>
      <c r="W26" s="23">
        <f t="shared" si="35"/>
        <v>42654.68</v>
      </c>
      <c r="X26" s="23"/>
      <c r="Y26" s="23"/>
      <c r="Z26" s="26"/>
      <c r="AA26" s="24"/>
      <c r="AB26" s="37">
        <f t="shared" si="29"/>
        <v>149294.18</v>
      </c>
      <c r="AC26" s="37">
        <f t="shared" si="30"/>
        <v>42654.68</v>
      </c>
      <c r="AD26" s="37">
        <f t="shared" si="31"/>
        <v>42654.68</v>
      </c>
      <c r="AE26" s="37">
        <f t="shared" si="32"/>
        <v>0</v>
      </c>
      <c r="AF26" s="37">
        <f t="shared" si="33"/>
        <v>0</v>
      </c>
      <c r="AG26" s="37">
        <f t="shared" si="34"/>
        <v>0</v>
      </c>
      <c r="AH26" s="27">
        <f t="shared" si="17"/>
        <v>234603.53999999998</v>
      </c>
    </row>
    <row r="27" spans="1:34" s="22" customFormat="1" x14ac:dyDescent="0.25">
      <c r="A27" s="28" t="s">
        <v>24</v>
      </c>
      <c r="B27" s="28" t="s">
        <v>25</v>
      </c>
      <c r="C27" s="62" t="s">
        <v>38</v>
      </c>
      <c r="D27" s="41" t="s">
        <v>55</v>
      </c>
      <c r="E27" s="29" t="s">
        <v>28</v>
      </c>
      <c r="F27" s="31" t="s">
        <v>29</v>
      </c>
      <c r="G27" s="32">
        <v>68</v>
      </c>
      <c r="H27" s="68">
        <v>1545.46</v>
      </c>
      <c r="I27" s="36"/>
      <c r="J27" s="36">
        <f t="shared" si="6"/>
        <v>105091.28</v>
      </c>
      <c r="K27" s="36"/>
      <c r="L27" s="36"/>
      <c r="M27" s="24"/>
      <c r="N27" s="23">
        <f t="shared" si="7"/>
        <v>105091.28</v>
      </c>
      <c r="O27" s="23"/>
      <c r="P27" s="23"/>
      <c r="Q27" s="23"/>
      <c r="R27" s="23"/>
      <c r="S27" s="23"/>
      <c r="T27" s="24"/>
      <c r="U27" s="23">
        <v>42036.490000000005</v>
      </c>
      <c r="V27" s="23">
        <f t="shared" si="35"/>
        <v>42036.490000000005</v>
      </c>
      <c r="W27" s="23">
        <f t="shared" si="35"/>
        <v>42036.490000000005</v>
      </c>
      <c r="X27" s="23"/>
      <c r="Y27" s="23"/>
      <c r="Z27" s="26"/>
      <c r="AA27" s="24"/>
      <c r="AB27" s="37">
        <f t="shared" si="29"/>
        <v>147127.77000000002</v>
      </c>
      <c r="AC27" s="37">
        <f t="shared" si="30"/>
        <v>42036.490000000005</v>
      </c>
      <c r="AD27" s="37">
        <f t="shared" si="31"/>
        <v>42036.490000000005</v>
      </c>
      <c r="AE27" s="37">
        <f t="shared" si="32"/>
        <v>0</v>
      </c>
      <c r="AF27" s="37">
        <f t="shared" si="33"/>
        <v>0</v>
      </c>
      <c r="AG27" s="37">
        <f t="shared" si="34"/>
        <v>0</v>
      </c>
      <c r="AH27" s="27">
        <f t="shared" si="17"/>
        <v>231200.75</v>
      </c>
    </row>
    <row r="28" spans="1:34" s="22" customFormat="1" x14ac:dyDescent="0.25">
      <c r="A28" s="28" t="s">
        <v>24</v>
      </c>
      <c r="B28" s="28" t="s">
        <v>25</v>
      </c>
      <c r="C28" s="62" t="s">
        <v>38</v>
      </c>
      <c r="D28" s="41" t="s">
        <v>56</v>
      </c>
      <c r="E28" s="29" t="s">
        <v>28</v>
      </c>
      <c r="F28" s="31" t="s">
        <v>29</v>
      </c>
      <c r="G28" s="32">
        <v>3450</v>
      </c>
      <c r="H28" s="68">
        <v>40.32</v>
      </c>
      <c r="I28" s="36"/>
      <c r="J28" s="36">
        <f t="shared" si="6"/>
        <v>139104</v>
      </c>
      <c r="K28" s="36"/>
      <c r="L28" s="36"/>
      <c r="M28" s="24"/>
      <c r="N28" s="23">
        <f t="shared" si="7"/>
        <v>139104</v>
      </c>
      <c r="O28" s="23"/>
      <c r="P28" s="23"/>
      <c r="Q28" s="23"/>
      <c r="R28" s="23"/>
      <c r="S28" s="23"/>
      <c r="T28" s="24"/>
      <c r="U28" s="23">
        <v>55636.54</v>
      </c>
      <c r="V28" s="23">
        <f t="shared" si="35"/>
        <v>55636.54</v>
      </c>
      <c r="W28" s="23">
        <f t="shared" si="35"/>
        <v>55636.54</v>
      </c>
      <c r="X28" s="23"/>
      <c r="Y28" s="23"/>
      <c r="Z28" s="26"/>
      <c r="AA28" s="24"/>
      <c r="AB28" s="37">
        <f t="shared" si="29"/>
        <v>194740.54</v>
      </c>
      <c r="AC28" s="37">
        <f t="shared" si="30"/>
        <v>55636.54</v>
      </c>
      <c r="AD28" s="37">
        <f t="shared" si="31"/>
        <v>55636.54</v>
      </c>
      <c r="AE28" s="37">
        <f t="shared" si="32"/>
        <v>0</v>
      </c>
      <c r="AF28" s="37">
        <f t="shared" si="33"/>
        <v>0</v>
      </c>
      <c r="AG28" s="37">
        <f t="shared" si="34"/>
        <v>0</v>
      </c>
      <c r="AH28" s="27">
        <f t="shared" si="17"/>
        <v>306013.62</v>
      </c>
    </row>
    <row r="29" spans="1:34" s="22" customFormat="1" x14ac:dyDescent="0.25">
      <c r="A29" s="28" t="s">
        <v>24</v>
      </c>
      <c r="B29" s="28" t="s">
        <v>25</v>
      </c>
      <c r="C29" s="62" t="s">
        <v>38</v>
      </c>
      <c r="D29" s="41" t="s">
        <v>57</v>
      </c>
      <c r="E29" s="29" t="s">
        <v>28</v>
      </c>
      <c r="F29" s="31" t="s">
        <v>29</v>
      </c>
      <c r="G29" s="32">
        <v>68</v>
      </c>
      <c r="H29" s="68">
        <v>2015.82</v>
      </c>
      <c r="I29" s="36"/>
      <c r="J29" s="36">
        <f t="shared" si="6"/>
        <v>137075.76</v>
      </c>
      <c r="K29" s="36"/>
      <c r="L29" s="36"/>
      <c r="M29" s="24"/>
      <c r="N29" s="23">
        <f t="shared" si="7"/>
        <v>137075.76</v>
      </c>
      <c r="O29" s="23"/>
      <c r="P29" s="23"/>
      <c r="Q29" s="23"/>
      <c r="R29" s="23"/>
      <c r="S29" s="23"/>
      <c r="T29" s="24"/>
      <c r="U29" s="23">
        <v>54830.21</v>
      </c>
      <c r="V29" s="23">
        <f t="shared" si="35"/>
        <v>54830.21</v>
      </c>
      <c r="W29" s="23">
        <f t="shared" si="35"/>
        <v>54830.21</v>
      </c>
      <c r="X29" s="23"/>
      <c r="Y29" s="23"/>
      <c r="Z29" s="26"/>
      <c r="AA29" s="24"/>
      <c r="AB29" s="37">
        <f t="shared" si="29"/>
        <v>191905.97</v>
      </c>
      <c r="AC29" s="37">
        <f t="shared" si="30"/>
        <v>54830.21</v>
      </c>
      <c r="AD29" s="37">
        <f t="shared" si="31"/>
        <v>54830.21</v>
      </c>
      <c r="AE29" s="37">
        <f t="shared" si="32"/>
        <v>0</v>
      </c>
      <c r="AF29" s="37">
        <f t="shared" si="33"/>
        <v>0</v>
      </c>
      <c r="AG29" s="37">
        <f t="shared" si="34"/>
        <v>0</v>
      </c>
      <c r="AH29" s="27">
        <f t="shared" si="17"/>
        <v>301566.39</v>
      </c>
    </row>
    <row r="30" spans="1:34" s="22" customFormat="1" x14ac:dyDescent="0.25">
      <c r="A30" s="28" t="s">
        <v>24</v>
      </c>
      <c r="B30" s="28" t="s">
        <v>25</v>
      </c>
      <c r="C30" s="62" t="s">
        <v>38</v>
      </c>
      <c r="D30" s="41" t="s">
        <v>58</v>
      </c>
      <c r="E30" s="29" t="s">
        <v>28</v>
      </c>
      <c r="F30" s="31" t="s">
        <v>29</v>
      </c>
      <c r="G30" s="32">
        <v>4100</v>
      </c>
      <c r="H30" s="68">
        <v>127.67</v>
      </c>
      <c r="I30" s="36"/>
      <c r="J30" s="36">
        <f t="shared" si="6"/>
        <v>523447</v>
      </c>
      <c r="K30" s="36"/>
      <c r="L30" s="36"/>
      <c r="M30" s="24"/>
      <c r="N30" s="23">
        <f t="shared" si="7"/>
        <v>523447</v>
      </c>
      <c r="O30" s="23"/>
      <c r="P30" s="23"/>
      <c r="Q30" s="23"/>
      <c r="R30" s="23"/>
      <c r="S30" s="23"/>
      <c r="T30" s="24"/>
      <c r="U30" s="23">
        <v>209376.13</v>
      </c>
      <c r="V30" s="23">
        <f t="shared" si="35"/>
        <v>209376.13</v>
      </c>
      <c r="W30" s="23">
        <f t="shared" si="35"/>
        <v>209376.13</v>
      </c>
      <c r="X30" s="23"/>
      <c r="Y30" s="23"/>
      <c r="Z30" s="26"/>
      <c r="AA30" s="24"/>
      <c r="AB30" s="37">
        <f t="shared" si="29"/>
        <v>732823.13</v>
      </c>
      <c r="AC30" s="37">
        <f t="shared" si="30"/>
        <v>209376.13</v>
      </c>
      <c r="AD30" s="37">
        <f t="shared" si="31"/>
        <v>209376.13</v>
      </c>
      <c r="AE30" s="37">
        <f t="shared" si="32"/>
        <v>0</v>
      </c>
      <c r="AF30" s="37">
        <f t="shared" si="33"/>
        <v>0</v>
      </c>
      <c r="AG30" s="37">
        <f t="shared" si="34"/>
        <v>0</v>
      </c>
      <c r="AH30" s="27">
        <f t="shared" si="17"/>
        <v>1151575.3900000001</v>
      </c>
    </row>
    <row r="31" spans="1:34" s="22" customFormat="1" x14ac:dyDescent="0.25">
      <c r="A31" s="28" t="s">
        <v>24</v>
      </c>
      <c r="B31" s="28" t="s">
        <v>25</v>
      </c>
      <c r="C31" s="62" t="s">
        <v>38</v>
      </c>
      <c r="D31" s="41" t="s">
        <v>59</v>
      </c>
      <c r="E31" s="29" t="s">
        <v>28</v>
      </c>
      <c r="F31" s="31" t="s">
        <v>29</v>
      </c>
      <c r="G31" s="32">
        <v>96</v>
      </c>
      <c r="H31" s="68">
        <v>6383.42</v>
      </c>
      <c r="I31" s="36"/>
      <c r="J31" s="36">
        <f t="shared" si="6"/>
        <v>612808.32000000007</v>
      </c>
      <c r="K31" s="36"/>
      <c r="L31" s="36"/>
      <c r="M31" s="24"/>
      <c r="N31" s="23">
        <f t="shared" si="7"/>
        <v>612808.32000000007</v>
      </c>
      <c r="O31" s="23"/>
      <c r="P31" s="23"/>
      <c r="Q31" s="23"/>
      <c r="R31" s="23"/>
      <c r="S31" s="23"/>
      <c r="T31" s="24"/>
      <c r="U31" s="23">
        <v>245123.27000000002</v>
      </c>
      <c r="V31" s="23">
        <f t="shared" si="35"/>
        <v>245123.27000000002</v>
      </c>
      <c r="W31" s="23">
        <f t="shared" si="35"/>
        <v>245123.27000000002</v>
      </c>
      <c r="X31" s="23"/>
      <c r="Y31" s="23"/>
      <c r="Z31" s="26"/>
      <c r="AA31" s="24"/>
      <c r="AB31" s="37">
        <f t="shared" si="29"/>
        <v>857931.59000000008</v>
      </c>
      <c r="AC31" s="37">
        <f t="shared" si="30"/>
        <v>245123.27000000002</v>
      </c>
      <c r="AD31" s="37">
        <f t="shared" si="31"/>
        <v>245123.27000000002</v>
      </c>
      <c r="AE31" s="37">
        <f t="shared" si="32"/>
        <v>0</v>
      </c>
      <c r="AF31" s="37">
        <f t="shared" si="33"/>
        <v>0</v>
      </c>
      <c r="AG31" s="37">
        <f t="shared" si="34"/>
        <v>0</v>
      </c>
      <c r="AH31" s="27">
        <f t="shared" si="17"/>
        <v>1348178.1300000001</v>
      </c>
    </row>
    <row r="32" spans="1:34" s="22" customFormat="1" x14ac:dyDescent="0.25">
      <c r="A32" s="28" t="s">
        <v>24</v>
      </c>
      <c r="B32" s="28" t="s">
        <v>25</v>
      </c>
      <c r="C32" s="62" t="s">
        <v>38</v>
      </c>
      <c r="D32" s="41" t="s">
        <v>60</v>
      </c>
      <c r="E32" s="29" t="s">
        <v>28</v>
      </c>
      <c r="F32" s="31" t="s">
        <v>29</v>
      </c>
      <c r="G32" s="32">
        <v>4100</v>
      </c>
      <c r="H32" s="68">
        <v>20.16</v>
      </c>
      <c r="I32" s="36"/>
      <c r="J32" s="36">
        <f t="shared" si="6"/>
        <v>82656</v>
      </c>
      <c r="K32" s="36"/>
      <c r="L32" s="36"/>
      <c r="M32" s="24"/>
      <c r="N32" s="23">
        <f t="shared" si="7"/>
        <v>82656</v>
      </c>
      <c r="O32" s="23"/>
      <c r="P32" s="23"/>
      <c r="Q32" s="23"/>
      <c r="R32" s="23"/>
      <c r="S32" s="23"/>
      <c r="T32" s="24"/>
      <c r="U32" s="23">
        <v>33059.39</v>
      </c>
      <c r="V32" s="23">
        <f t="shared" si="35"/>
        <v>33059.39</v>
      </c>
      <c r="W32" s="23">
        <f t="shared" si="35"/>
        <v>33059.39</v>
      </c>
      <c r="X32" s="23"/>
      <c r="Y32" s="23"/>
      <c r="Z32" s="26"/>
      <c r="AA32" s="24"/>
      <c r="AB32" s="37">
        <f t="shared" si="29"/>
        <v>115715.39</v>
      </c>
      <c r="AC32" s="37">
        <f t="shared" si="30"/>
        <v>33059.39</v>
      </c>
      <c r="AD32" s="37">
        <f t="shared" si="31"/>
        <v>33059.39</v>
      </c>
      <c r="AE32" s="37">
        <f t="shared" si="32"/>
        <v>0</v>
      </c>
      <c r="AF32" s="37">
        <f t="shared" si="33"/>
        <v>0</v>
      </c>
      <c r="AG32" s="37">
        <f t="shared" si="34"/>
        <v>0</v>
      </c>
      <c r="AH32" s="27">
        <f t="shared" si="17"/>
        <v>181834.16999999998</v>
      </c>
    </row>
    <row r="33" spans="1:34" s="22" customFormat="1" x14ac:dyDescent="0.25">
      <c r="A33" s="28" t="s">
        <v>24</v>
      </c>
      <c r="B33" s="28" t="s">
        <v>25</v>
      </c>
      <c r="C33" s="62" t="s">
        <v>38</v>
      </c>
      <c r="D33" s="41" t="s">
        <v>61</v>
      </c>
      <c r="E33" s="29" t="s">
        <v>28</v>
      </c>
      <c r="F33" s="31" t="s">
        <v>29</v>
      </c>
      <c r="G33" s="32">
        <v>96</v>
      </c>
      <c r="H33" s="68">
        <v>1007.91</v>
      </c>
      <c r="I33" s="36"/>
      <c r="J33" s="36">
        <f t="shared" si="6"/>
        <v>96759.360000000001</v>
      </c>
      <c r="K33" s="36"/>
      <c r="L33" s="36"/>
      <c r="M33" s="24"/>
      <c r="N33" s="23">
        <f t="shared" si="7"/>
        <v>96759.360000000001</v>
      </c>
      <c r="O33" s="23"/>
      <c r="P33" s="23"/>
      <c r="Q33" s="23"/>
      <c r="R33" s="23"/>
      <c r="S33" s="23"/>
      <c r="T33" s="24"/>
      <c r="U33" s="23">
        <v>38703.68</v>
      </c>
      <c r="V33" s="23">
        <f t="shared" si="35"/>
        <v>38703.68</v>
      </c>
      <c r="W33" s="23">
        <f t="shared" si="35"/>
        <v>38703.68</v>
      </c>
      <c r="X33" s="23"/>
      <c r="Y33" s="23"/>
      <c r="Z33" s="26"/>
      <c r="AA33" s="24"/>
      <c r="AB33" s="37">
        <f t="shared" si="29"/>
        <v>135463.04000000001</v>
      </c>
      <c r="AC33" s="37">
        <f t="shared" si="30"/>
        <v>38703.68</v>
      </c>
      <c r="AD33" s="37">
        <f t="shared" si="31"/>
        <v>38703.68</v>
      </c>
      <c r="AE33" s="37">
        <f t="shared" si="32"/>
        <v>0</v>
      </c>
      <c r="AF33" s="37">
        <f t="shared" si="33"/>
        <v>0</v>
      </c>
      <c r="AG33" s="37">
        <f t="shared" si="34"/>
        <v>0</v>
      </c>
      <c r="AH33" s="27">
        <f t="shared" si="17"/>
        <v>212870.39999999999</v>
      </c>
    </row>
    <row r="34" spans="1:34" s="22" customFormat="1" x14ac:dyDescent="0.25">
      <c r="A34" s="28" t="s">
        <v>24</v>
      </c>
      <c r="B34" s="28" t="s">
        <v>25</v>
      </c>
      <c r="C34" s="62" t="s">
        <v>38</v>
      </c>
      <c r="D34" s="41" t="s">
        <v>62</v>
      </c>
      <c r="E34" s="29" t="s">
        <v>28</v>
      </c>
      <c r="F34" s="31" t="s">
        <v>29</v>
      </c>
      <c r="G34" s="32">
        <v>3450</v>
      </c>
      <c r="H34" s="68">
        <v>30.91</v>
      </c>
      <c r="I34" s="36"/>
      <c r="J34" s="36">
        <f t="shared" si="6"/>
        <v>106639.5</v>
      </c>
      <c r="K34" s="36"/>
      <c r="L34" s="36"/>
      <c r="M34" s="24"/>
      <c r="N34" s="23">
        <f t="shared" si="7"/>
        <v>106639.5</v>
      </c>
      <c r="O34" s="23"/>
      <c r="P34" s="23"/>
      <c r="Q34" s="23"/>
      <c r="R34" s="23"/>
      <c r="S34" s="23"/>
      <c r="T34" s="24"/>
      <c r="U34" s="23">
        <v>42654.68</v>
      </c>
      <c r="V34" s="23">
        <f t="shared" si="35"/>
        <v>42654.68</v>
      </c>
      <c r="W34" s="23">
        <f t="shared" si="35"/>
        <v>42654.68</v>
      </c>
      <c r="X34" s="23"/>
      <c r="Y34" s="23"/>
      <c r="Z34" s="26"/>
      <c r="AA34" s="24"/>
      <c r="AB34" s="37">
        <f t="shared" si="29"/>
        <v>149294.18</v>
      </c>
      <c r="AC34" s="37">
        <f t="shared" si="30"/>
        <v>42654.68</v>
      </c>
      <c r="AD34" s="37">
        <f t="shared" si="31"/>
        <v>42654.68</v>
      </c>
      <c r="AE34" s="37">
        <f t="shared" si="32"/>
        <v>0</v>
      </c>
      <c r="AF34" s="37">
        <f t="shared" si="33"/>
        <v>0</v>
      </c>
      <c r="AG34" s="37">
        <f t="shared" si="34"/>
        <v>0</v>
      </c>
      <c r="AH34" s="27">
        <f t="shared" si="17"/>
        <v>234603.53999999998</v>
      </c>
    </row>
    <row r="35" spans="1:34" s="22" customFormat="1" x14ac:dyDescent="0.25">
      <c r="A35" s="28" t="s">
        <v>24</v>
      </c>
      <c r="B35" s="28" t="s">
        <v>25</v>
      </c>
      <c r="C35" s="62" t="s">
        <v>38</v>
      </c>
      <c r="D35" s="41" t="s">
        <v>63</v>
      </c>
      <c r="E35" s="29" t="s">
        <v>28</v>
      </c>
      <c r="F35" s="31" t="s">
        <v>29</v>
      </c>
      <c r="G35" s="32">
        <v>68</v>
      </c>
      <c r="H35" s="68">
        <v>1545.46</v>
      </c>
      <c r="I35" s="36"/>
      <c r="J35" s="36">
        <f t="shared" si="6"/>
        <v>105091.28</v>
      </c>
      <c r="K35" s="36"/>
      <c r="L35" s="36"/>
      <c r="M35" s="24"/>
      <c r="N35" s="23">
        <f t="shared" si="7"/>
        <v>105091.28</v>
      </c>
      <c r="O35" s="23"/>
      <c r="P35" s="23"/>
      <c r="Q35" s="23"/>
      <c r="R35" s="23"/>
      <c r="S35" s="23"/>
      <c r="T35" s="24"/>
      <c r="U35" s="23">
        <v>42036.490000000005</v>
      </c>
      <c r="V35" s="23">
        <f t="shared" si="35"/>
        <v>42036.490000000005</v>
      </c>
      <c r="W35" s="23">
        <f t="shared" si="35"/>
        <v>42036.490000000005</v>
      </c>
      <c r="X35" s="23"/>
      <c r="Y35" s="23"/>
      <c r="Z35" s="26"/>
      <c r="AA35" s="24"/>
      <c r="AB35" s="37">
        <f t="shared" si="29"/>
        <v>147127.77000000002</v>
      </c>
      <c r="AC35" s="37">
        <f t="shared" si="30"/>
        <v>42036.490000000005</v>
      </c>
      <c r="AD35" s="37">
        <f t="shared" si="31"/>
        <v>42036.490000000005</v>
      </c>
      <c r="AE35" s="37">
        <f t="shared" si="32"/>
        <v>0</v>
      </c>
      <c r="AF35" s="37">
        <f t="shared" si="33"/>
        <v>0</v>
      </c>
      <c r="AG35" s="37">
        <f t="shared" si="34"/>
        <v>0</v>
      </c>
      <c r="AH35" s="27">
        <f t="shared" si="17"/>
        <v>231200.75</v>
      </c>
    </row>
    <row r="36" spans="1:34" s="22" customFormat="1" x14ac:dyDescent="0.25">
      <c r="A36" s="28" t="s">
        <v>24</v>
      </c>
      <c r="B36" s="28" t="s">
        <v>25</v>
      </c>
      <c r="C36" s="62" t="s">
        <v>26</v>
      </c>
      <c r="D36" s="41" t="s">
        <v>64</v>
      </c>
      <c r="E36" s="29" t="s">
        <v>28</v>
      </c>
      <c r="F36" s="31" t="s">
        <v>29</v>
      </c>
      <c r="G36" s="32">
        <v>4100</v>
      </c>
      <c r="H36" s="68">
        <v>13.44</v>
      </c>
      <c r="I36" s="36"/>
      <c r="J36" s="36">
        <f t="shared" si="6"/>
        <v>55104</v>
      </c>
      <c r="K36" s="36"/>
      <c r="L36" s="36"/>
      <c r="M36" s="24"/>
      <c r="N36" s="23">
        <f t="shared" si="7"/>
        <v>55104</v>
      </c>
      <c r="O36" s="23"/>
      <c r="P36" s="23"/>
      <c r="Q36" s="23"/>
      <c r="R36" s="23"/>
      <c r="S36" s="23"/>
      <c r="T36" s="24"/>
      <c r="U36" s="23">
        <v>22039.599999999999</v>
      </c>
      <c r="V36" s="23">
        <f t="shared" si="35"/>
        <v>22039.599999999999</v>
      </c>
      <c r="W36" s="23">
        <f t="shared" si="35"/>
        <v>22039.599999999999</v>
      </c>
      <c r="X36" s="23"/>
      <c r="Y36" s="23"/>
      <c r="Z36" s="26"/>
      <c r="AA36" s="24"/>
      <c r="AB36" s="37">
        <f t="shared" si="29"/>
        <v>77143.600000000006</v>
      </c>
      <c r="AC36" s="37">
        <f t="shared" si="30"/>
        <v>22039.599999999999</v>
      </c>
      <c r="AD36" s="37">
        <f t="shared" si="31"/>
        <v>22039.599999999999</v>
      </c>
      <c r="AE36" s="37">
        <f t="shared" si="32"/>
        <v>0</v>
      </c>
      <c r="AF36" s="37">
        <f t="shared" si="33"/>
        <v>0</v>
      </c>
      <c r="AG36" s="37">
        <f t="shared" si="34"/>
        <v>0</v>
      </c>
      <c r="AH36" s="27">
        <f t="shared" si="17"/>
        <v>121222.80000000002</v>
      </c>
    </row>
    <row r="37" spans="1:34" s="22" customFormat="1" x14ac:dyDescent="0.25">
      <c r="A37" s="28" t="s">
        <v>24</v>
      </c>
      <c r="B37" s="28" t="s">
        <v>25</v>
      </c>
      <c r="C37" s="62" t="s">
        <v>38</v>
      </c>
      <c r="D37" s="41" t="s">
        <v>65</v>
      </c>
      <c r="E37" s="29" t="s">
        <v>28</v>
      </c>
      <c r="F37" s="31" t="s">
        <v>29</v>
      </c>
      <c r="G37" s="32">
        <v>96</v>
      </c>
      <c r="H37" s="68">
        <v>671.93999999999994</v>
      </c>
      <c r="I37" s="36"/>
      <c r="J37" s="36">
        <f t="shared" si="6"/>
        <v>64506.239999999991</v>
      </c>
      <c r="K37" s="36"/>
      <c r="L37" s="36"/>
      <c r="M37" s="24"/>
      <c r="N37" s="23">
        <f t="shared" si="7"/>
        <v>64506.239999999991</v>
      </c>
      <c r="O37" s="23"/>
      <c r="P37" s="23"/>
      <c r="Q37" s="23"/>
      <c r="R37" s="23"/>
      <c r="S37" s="23"/>
      <c r="T37" s="24"/>
      <c r="U37" s="23">
        <v>25802.449999999997</v>
      </c>
      <c r="V37" s="23">
        <f t="shared" si="35"/>
        <v>25802.449999999997</v>
      </c>
      <c r="W37" s="23">
        <f t="shared" si="35"/>
        <v>25802.449999999997</v>
      </c>
      <c r="X37" s="23"/>
      <c r="Y37" s="23"/>
      <c r="Z37" s="26"/>
      <c r="AA37" s="24"/>
      <c r="AB37" s="37">
        <f t="shared" si="29"/>
        <v>90308.689999999988</v>
      </c>
      <c r="AC37" s="37">
        <f t="shared" si="30"/>
        <v>25802.449999999997</v>
      </c>
      <c r="AD37" s="37">
        <f t="shared" si="31"/>
        <v>25802.449999999997</v>
      </c>
      <c r="AE37" s="37">
        <f t="shared" si="32"/>
        <v>0</v>
      </c>
      <c r="AF37" s="37">
        <f t="shared" si="33"/>
        <v>0</v>
      </c>
      <c r="AG37" s="37">
        <f t="shared" si="34"/>
        <v>0</v>
      </c>
      <c r="AH37" s="27">
        <f t="shared" si="17"/>
        <v>141913.58999999997</v>
      </c>
    </row>
    <row r="38" spans="1:34" s="22" customFormat="1" x14ac:dyDescent="0.25">
      <c r="A38" s="28" t="s">
        <v>24</v>
      </c>
      <c r="B38" s="28" t="s">
        <v>25</v>
      </c>
      <c r="C38" s="62" t="s">
        <v>38</v>
      </c>
      <c r="D38" s="41" t="s">
        <v>66</v>
      </c>
      <c r="E38" s="29" t="s">
        <v>28</v>
      </c>
      <c r="F38" s="29" t="s">
        <v>45</v>
      </c>
      <c r="G38" s="32">
        <v>325</v>
      </c>
      <c r="H38" s="68">
        <v>67.2</v>
      </c>
      <c r="I38" s="36"/>
      <c r="J38" s="36">
        <f t="shared" si="6"/>
        <v>21840</v>
      </c>
      <c r="K38" s="36"/>
      <c r="L38" s="36"/>
      <c r="M38" s="24"/>
      <c r="N38" s="23">
        <f t="shared" si="7"/>
        <v>21840</v>
      </c>
      <c r="O38" s="23"/>
      <c r="P38" s="23"/>
      <c r="Q38" s="23"/>
      <c r="R38" s="23"/>
      <c r="S38" s="23"/>
      <c r="T38" s="24"/>
      <c r="U38" s="23">
        <v>8735.2100000000009</v>
      </c>
      <c r="V38" s="23">
        <f t="shared" si="35"/>
        <v>8735.2100000000009</v>
      </c>
      <c r="W38" s="23">
        <f t="shared" si="35"/>
        <v>8735.2100000000009</v>
      </c>
      <c r="X38" s="23"/>
      <c r="Y38" s="23"/>
      <c r="Z38" s="26"/>
      <c r="AA38" s="24"/>
      <c r="AB38" s="37">
        <f t="shared" si="29"/>
        <v>30575.21</v>
      </c>
      <c r="AC38" s="37">
        <f t="shared" si="30"/>
        <v>8735.2100000000009</v>
      </c>
      <c r="AD38" s="37">
        <f t="shared" si="31"/>
        <v>8735.2100000000009</v>
      </c>
      <c r="AE38" s="37">
        <f t="shared" si="32"/>
        <v>0</v>
      </c>
      <c r="AF38" s="37">
        <f t="shared" si="33"/>
        <v>0</v>
      </c>
      <c r="AG38" s="37">
        <f t="shared" si="34"/>
        <v>0</v>
      </c>
      <c r="AH38" s="27">
        <f t="shared" si="17"/>
        <v>48045.63</v>
      </c>
    </row>
    <row r="39" spans="1:34" s="22" customFormat="1" x14ac:dyDescent="0.25">
      <c r="A39" s="28" t="s">
        <v>24</v>
      </c>
      <c r="B39" s="28" t="s">
        <v>25</v>
      </c>
      <c r="C39" s="62" t="s">
        <v>38</v>
      </c>
      <c r="D39" s="41" t="s">
        <v>67</v>
      </c>
      <c r="E39" s="29" t="s">
        <v>28</v>
      </c>
      <c r="F39" s="29" t="s">
        <v>45</v>
      </c>
      <c r="G39" s="32">
        <v>9</v>
      </c>
      <c r="H39" s="68">
        <v>3359.7000000000003</v>
      </c>
      <c r="I39" s="36"/>
      <c r="J39" s="36">
        <f t="shared" si="6"/>
        <v>30237.300000000003</v>
      </c>
      <c r="K39" s="36"/>
      <c r="L39" s="36"/>
      <c r="M39" s="24"/>
      <c r="N39" s="23">
        <f t="shared" si="7"/>
        <v>30237.300000000003</v>
      </c>
      <c r="O39" s="23"/>
      <c r="P39" s="23"/>
      <c r="Q39" s="23"/>
      <c r="R39" s="23"/>
      <c r="S39" s="23"/>
      <c r="T39" s="24"/>
      <c r="U39" s="23">
        <v>12094.9</v>
      </c>
      <c r="V39" s="23">
        <f t="shared" si="35"/>
        <v>12094.9</v>
      </c>
      <c r="W39" s="23">
        <f t="shared" si="35"/>
        <v>12094.9</v>
      </c>
      <c r="X39" s="23"/>
      <c r="Y39" s="23"/>
      <c r="Z39" s="26"/>
      <c r="AA39" s="24"/>
      <c r="AB39" s="37">
        <f t="shared" si="29"/>
        <v>42332.200000000004</v>
      </c>
      <c r="AC39" s="37">
        <f t="shared" si="30"/>
        <v>12094.9</v>
      </c>
      <c r="AD39" s="37">
        <f t="shared" si="31"/>
        <v>12094.9</v>
      </c>
      <c r="AE39" s="37">
        <f t="shared" si="32"/>
        <v>0</v>
      </c>
      <c r="AF39" s="37">
        <f t="shared" si="33"/>
        <v>0</v>
      </c>
      <c r="AG39" s="37">
        <f t="shared" si="34"/>
        <v>0</v>
      </c>
      <c r="AH39" s="27">
        <f t="shared" si="17"/>
        <v>66522</v>
      </c>
    </row>
    <row r="40" spans="1:34" s="22" customFormat="1" x14ac:dyDescent="0.25">
      <c r="A40" s="28" t="s">
        <v>24</v>
      </c>
      <c r="B40" s="28" t="s">
        <v>25</v>
      </c>
      <c r="C40" s="62" t="s">
        <v>38</v>
      </c>
      <c r="D40" s="41" t="s">
        <v>68</v>
      </c>
      <c r="E40" s="29" t="s">
        <v>28</v>
      </c>
      <c r="F40" s="31" t="s">
        <v>29</v>
      </c>
      <c r="G40" s="32">
        <v>1000</v>
      </c>
      <c r="H40" s="68">
        <v>37.1</v>
      </c>
      <c r="I40" s="36"/>
      <c r="J40" s="36">
        <f t="shared" si="6"/>
        <v>37100</v>
      </c>
      <c r="K40" s="36"/>
      <c r="L40" s="36"/>
      <c r="M40" s="24"/>
      <c r="N40" s="23">
        <f t="shared" si="7"/>
        <v>37100</v>
      </c>
      <c r="O40" s="23"/>
      <c r="P40" s="23"/>
      <c r="Q40" s="23"/>
      <c r="R40" s="23"/>
      <c r="S40" s="23"/>
      <c r="T40" s="24"/>
      <c r="U40" s="23">
        <v>12363.68</v>
      </c>
      <c r="V40" s="23">
        <f t="shared" si="35"/>
        <v>12363.68</v>
      </c>
      <c r="W40" s="23">
        <f t="shared" si="35"/>
        <v>12363.68</v>
      </c>
      <c r="X40" s="23">
        <f>W40*1.03</f>
        <v>12734.590400000001</v>
      </c>
      <c r="Y40" s="23"/>
      <c r="Z40" s="26"/>
      <c r="AA40" s="24"/>
      <c r="AB40" s="37">
        <f t="shared" si="29"/>
        <v>49463.68</v>
      </c>
      <c r="AC40" s="37">
        <f t="shared" si="30"/>
        <v>12363.68</v>
      </c>
      <c r="AD40" s="37">
        <f t="shared" si="31"/>
        <v>12363.68</v>
      </c>
      <c r="AE40" s="37">
        <f t="shared" si="32"/>
        <v>12734.590400000001</v>
      </c>
      <c r="AF40" s="37">
        <f t="shared" si="33"/>
        <v>0</v>
      </c>
      <c r="AG40" s="37">
        <f t="shared" si="34"/>
        <v>0</v>
      </c>
      <c r="AH40" s="27">
        <f t="shared" si="17"/>
        <v>86925.630400000009</v>
      </c>
    </row>
    <row r="41" spans="1:34" s="22" customFormat="1" x14ac:dyDescent="0.25">
      <c r="A41" s="28" t="s">
        <v>24</v>
      </c>
      <c r="B41" s="28" t="s">
        <v>25</v>
      </c>
      <c r="C41" s="62" t="s">
        <v>40</v>
      </c>
      <c r="D41" s="41" t="s">
        <v>69</v>
      </c>
      <c r="E41" s="29" t="s">
        <v>28</v>
      </c>
      <c r="F41" s="31" t="s">
        <v>29</v>
      </c>
      <c r="G41" s="32">
        <v>8</v>
      </c>
      <c r="H41" s="68">
        <v>1854.56</v>
      </c>
      <c r="I41" s="36"/>
      <c r="J41" s="36">
        <f t="shared" si="6"/>
        <v>14836.48</v>
      </c>
      <c r="K41" s="36"/>
      <c r="L41" s="36"/>
      <c r="M41" s="24"/>
      <c r="N41" s="23">
        <f t="shared" si="7"/>
        <v>14836.48</v>
      </c>
      <c r="O41" s="23"/>
      <c r="P41" s="23"/>
      <c r="Q41" s="23"/>
      <c r="R41" s="23"/>
      <c r="S41" s="23"/>
      <c r="T41" s="24"/>
      <c r="U41" s="23">
        <v>4945.47</v>
      </c>
      <c r="V41" s="23">
        <f t="shared" si="35"/>
        <v>4945.47</v>
      </c>
      <c r="W41" s="23">
        <f t="shared" si="35"/>
        <v>4945.47</v>
      </c>
      <c r="X41" s="23">
        <f t="shared" ref="X41:Y60" si="36">W41*1.03</f>
        <v>5093.8341</v>
      </c>
      <c r="Y41" s="23"/>
      <c r="Z41" s="26"/>
      <c r="AA41" s="24"/>
      <c r="AB41" s="37">
        <f t="shared" si="29"/>
        <v>19781.95</v>
      </c>
      <c r="AC41" s="37">
        <f t="shared" si="30"/>
        <v>4945.47</v>
      </c>
      <c r="AD41" s="37">
        <f t="shared" si="31"/>
        <v>4945.47</v>
      </c>
      <c r="AE41" s="37">
        <f t="shared" si="32"/>
        <v>5093.8341</v>
      </c>
      <c r="AF41" s="37">
        <f t="shared" si="33"/>
        <v>0</v>
      </c>
      <c r="AG41" s="37">
        <f t="shared" si="34"/>
        <v>0</v>
      </c>
      <c r="AH41" s="27">
        <f t="shared" si="17"/>
        <v>34766.724100000007</v>
      </c>
    </row>
    <row r="42" spans="1:34" s="22" customFormat="1" x14ac:dyDescent="0.25">
      <c r="A42" s="28" t="s">
        <v>24</v>
      </c>
      <c r="B42" s="28" t="s">
        <v>25</v>
      </c>
      <c r="C42" s="62" t="s">
        <v>38</v>
      </c>
      <c r="D42" s="41" t="s">
        <v>70</v>
      </c>
      <c r="E42" s="29" t="s">
        <v>28</v>
      </c>
      <c r="F42" s="31" t="s">
        <v>29</v>
      </c>
      <c r="G42" s="32">
        <v>1000</v>
      </c>
      <c r="H42" s="68">
        <v>48.379999999999995</v>
      </c>
      <c r="I42" s="36"/>
      <c r="J42" s="36">
        <f t="shared" si="6"/>
        <v>48379.999999999993</v>
      </c>
      <c r="K42" s="36"/>
      <c r="L42" s="36"/>
      <c r="M42" s="24"/>
      <c r="N42" s="23">
        <f t="shared" si="7"/>
        <v>48379.999999999993</v>
      </c>
      <c r="O42" s="23"/>
      <c r="P42" s="23"/>
      <c r="Q42" s="23"/>
      <c r="R42" s="23"/>
      <c r="S42" s="23"/>
      <c r="T42" s="24"/>
      <c r="U42" s="23">
        <v>16126.54</v>
      </c>
      <c r="V42" s="23">
        <f t="shared" si="35"/>
        <v>16126.54</v>
      </c>
      <c r="W42" s="23">
        <f t="shared" si="35"/>
        <v>16126.54</v>
      </c>
      <c r="X42" s="23">
        <f t="shared" si="36"/>
        <v>16610.336200000002</v>
      </c>
      <c r="Y42" s="23"/>
      <c r="Z42" s="26"/>
      <c r="AA42" s="24"/>
      <c r="AB42" s="37">
        <f t="shared" si="29"/>
        <v>64506.539999999994</v>
      </c>
      <c r="AC42" s="37">
        <f t="shared" si="30"/>
        <v>16126.54</v>
      </c>
      <c r="AD42" s="37">
        <f t="shared" si="31"/>
        <v>16126.54</v>
      </c>
      <c r="AE42" s="37">
        <f t="shared" si="32"/>
        <v>16610.336200000002</v>
      </c>
      <c r="AF42" s="37">
        <f t="shared" si="33"/>
        <v>0</v>
      </c>
      <c r="AG42" s="37">
        <f t="shared" si="34"/>
        <v>0</v>
      </c>
      <c r="AH42" s="27">
        <f t="shared" si="17"/>
        <v>113369.9562</v>
      </c>
    </row>
    <row r="43" spans="1:34" s="22" customFormat="1" x14ac:dyDescent="0.25">
      <c r="A43" s="28" t="s">
        <v>24</v>
      </c>
      <c r="B43" s="28" t="s">
        <v>25</v>
      </c>
      <c r="C43" s="62" t="s">
        <v>38</v>
      </c>
      <c r="D43" s="41" t="s">
        <v>71</v>
      </c>
      <c r="E43" s="29" t="s">
        <v>28</v>
      </c>
      <c r="F43" s="31" t="s">
        <v>29</v>
      </c>
      <c r="G43" s="32">
        <v>8</v>
      </c>
      <c r="H43" s="68">
        <v>2418.98</v>
      </c>
      <c r="I43" s="36"/>
      <c r="J43" s="36">
        <f t="shared" si="6"/>
        <v>19351.84</v>
      </c>
      <c r="K43" s="36"/>
      <c r="L43" s="36"/>
      <c r="M43" s="24"/>
      <c r="N43" s="23">
        <f t="shared" si="7"/>
        <v>19351.84</v>
      </c>
      <c r="O43" s="23"/>
      <c r="P43" s="23"/>
      <c r="Q43" s="23"/>
      <c r="R43" s="23"/>
      <c r="S43" s="23"/>
      <c r="T43" s="24"/>
      <c r="U43" s="23">
        <v>6450.62</v>
      </c>
      <c r="V43" s="23">
        <f t="shared" si="35"/>
        <v>6450.62</v>
      </c>
      <c r="W43" s="23">
        <f t="shared" si="35"/>
        <v>6450.62</v>
      </c>
      <c r="X43" s="23">
        <f t="shared" si="36"/>
        <v>6644.1386000000002</v>
      </c>
      <c r="Y43" s="23"/>
      <c r="Z43" s="26"/>
      <c r="AA43" s="24"/>
      <c r="AB43" s="37">
        <f t="shared" si="29"/>
        <v>25802.46</v>
      </c>
      <c r="AC43" s="37">
        <f t="shared" si="30"/>
        <v>6450.62</v>
      </c>
      <c r="AD43" s="37">
        <f t="shared" si="31"/>
        <v>6450.62</v>
      </c>
      <c r="AE43" s="37">
        <f t="shared" si="32"/>
        <v>6644.1386000000002</v>
      </c>
      <c r="AF43" s="37">
        <f t="shared" si="33"/>
        <v>0</v>
      </c>
      <c r="AG43" s="37">
        <f t="shared" si="34"/>
        <v>0</v>
      </c>
      <c r="AH43" s="27">
        <f t="shared" si="17"/>
        <v>45347.838599999995</v>
      </c>
    </row>
    <row r="44" spans="1:34" s="22" customFormat="1" x14ac:dyDescent="0.25">
      <c r="A44" s="28" t="s">
        <v>24</v>
      </c>
      <c r="B44" s="28" t="s">
        <v>25</v>
      </c>
      <c r="C44" s="62" t="s">
        <v>38</v>
      </c>
      <c r="D44" s="41" t="s">
        <v>72</v>
      </c>
      <c r="E44" s="29" t="s">
        <v>28</v>
      </c>
      <c r="F44" s="31" t="s">
        <v>29</v>
      </c>
      <c r="G44" s="32">
        <v>1000</v>
      </c>
      <c r="H44" s="68">
        <v>153.20999999999998</v>
      </c>
      <c r="I44" s="36"/>
      <c r="J44" s="36">
        <f t="shared" si="6"/>
        <v>153209.99999999997</v>
      </c>
      <c r="K44" s="36"/>
      <c r="L44" s="36"/>
      <c r="M44" s="24"/>
      <c r="N44" s="23">
        <f t="shared" si="7"/>
        <v>153209.99999999997</v>
      </c>
      <c r="O44" s="23"/>
      <c r="P44" s="23"/>
      <c r="Q44" s="23"/>
      <c r="R44" s="23"/>
      <c r="S44" s="23"/>
      <c r="T44" s="24"/>
      <c r="U44" s="23">
        <v>51067.35</v>
      </c>
      <c r="V44" s="23">
        <f t="shared" si="35"/>
        <v>51067.35</v>
      </c>
      <c r="W44" s="23">
        <f t="shared" si="35"/>
        <v>51067.35</v>
      </c>
      <c r="X44" s="23">
        <f t="shared" si="36"/>
        <v>52599.370499999997</v>
      </c>
      <c r="Y44" s="23"/>
      <c r="Z44" s="26"/>
      <c r="AA44" s="24"/>
      <c r="AB44" s="37">
        <f t="shared" si="29"/>
        <v>204277.34999999998</v>
      </c>
      <c r="AC44" s="37">
        <f t="shared" si="30"/>
        <v>51067.35</v>
      </c>
      <c r="AD44" s="37">
        <f t="shared" si="31"/>
        <v>51067.35</v>
      </c>
      <c r="AE44" s="37">
        <f t="shared" si="32"/>
        <v>52599.370499999997</v>
      </c>
      <c r="AF44" s="37">
        <f t="shared" si="33"/>
        <v>0</v>
      </c>
      <c r="AG44" s="37">
        <f t="shared" si="34"/>
        <v>0</v>
      </c>
      <c r="AH44" s="27">
        <f t="shared" si="17"/>
        <v>359011.42050000001</v>
      </c>
    </row>
    <row r="45" spans="1:34" s="22" customFormat="1" x14ac:dyDescent="0.25">
      <c r="A45" s="28" t="s">
        <v>24</v>
      </c>
      <c r="B45" s="28" t="s">
        <v>25</v>
      </c>
      <c r="C45" s="62" t="s">
        <v>38</v>
      </c>
      <c r="D45" s="41" t="s">
        <v>73</v>
      </c>
      <c r="E45" s="29" t="s">
        <v>28</v>
      </c>
      <c r="F45" s="31" t="s">
        <v>29</v>
      </c>
      <c r="G45" s="32">
        <v>16</v>
      </c>
      <c r="H45" s="68">
        <v>7660.1100000000006</v>
      </c>
      <c r="I45" s="36"/>
      <c r="J45" s="36">
        <f t="shared" si="6"/>
        <v>122561.76000000001</v>
      </c>
      <c r="K45" s="36"/>
      <c r="L45" s="36"/>
      <c r="M45" s="24"/>
      <c r="N45" s="23">
        <f t="shared" si="7"/>
        <v>122561.76000000001</v>
      </c>
      <c r="O45" s="23"/>
      <c r="P45" s="23"/>
      <c r="Q45" s="23"/>
      <c r="R45" s="23"/>
      <c r="S45" s="23"/>
      <c r="T45" s="24"/>
      <c r="U45" s="23">
        <v>40853.880000000005</v>
      </c>
      <c r="V45" s="23">
        <f t="shared" si="35"/>
        <v>40853.880000000005</v>
      </c>
      <c r="W45" s="23">
        <f t="shared" si="35"/>
        <v>40853.880000000005</v>
      </c>
      <c r="X45" s="23">
        <f t="shared" si="36"/>
        <v>42079.496400000004</v>
      </c>
      <c r="Y45" s="23"/>
      <c r="Z45" s="26"/>
      <c r="AA45" s="24"/>
      <c r="AB45" s="37">
        <f t="shared" si="29"/>
        <v>163415.64000000001</v>
      </c>
      <c r="AC45" s="37">
        <f t="shared" si="30"/>
        <v>40853.880000000005</v>
      </c>
      <c r="AD45" s="37">
        <f t="shared" si="31"/>
        <v>40853.880000000005</v>
      </c>
      <c r="AE45" s="37">
        <f t="shared" si="32"/>
        <v>42079.496400000004</v>
      </c>
      <c r="AF45" s="37">
        <f t="shared" si="33"/>
        <v>0</v>
      </c>
      <c r="AG45" s="37">
        <f t="shared" si="34"/>
        <v>0</v>
      </c>
      <c r="AH45" s="27">
        <f t="shared" si="17"/>
        <v>287202.89640000003</v>
      </c>
    </row>
    <row r="46" spans="1:34" s="22" customFormat="1" x14ac:dyDescent="0.25">
      <c r="A46" s="28" t="s">
        <v>24</v>
      </c>
      <c r="B46" s="28" t="s">
        <v>25</v>
      </c>
      <c r="C46" s="62" t="s">
        <v>38</v>
      </c>
      <c r="D46" s="41" t="s">
        <v>74</v>
      </c>
      <c r="E46" s="29" t="s">
        <v>28</v>
      </c>
      <c r="F46" s="31" t="s">
        <v>29</v>
      </c>
      <c r="G46" s="32">
        <v>1000</v>
      </c>
      <c r="H46" s="68">
        <v>24.19</v>
      </c>
      <c r="I46" s="36"/>
      <c r="J46" s="36">
        <f t="shared" si="6"/>
        <v>24190</v>
      </c>
      <c r="K46" s="36"/>
      <c r="L46" s="36"/>
      <c r="M46" s="24"/>
      <c r="N46" s="23">
        <f t="shared" si="7"/>
        <v>24190</v>
      </c>
      <c r="O46" s="23"/>
      <c r="P46" s="23"/>
      <c r="Q46" s="23"/>
      <c r="R46" s="23"/>
      <c r="S46" s="23"/>
      <c r="T46" s="24"/>
      <c r="U46" s="23">
        <v>8063.27</v>
      </c>
      <c r="V46" s="23">
        <f t="shared" si="35"/>
        <v>8063.27</v>
      </c>
      <c r="W46" s="23">
        <f t="shared" si="35"/>
        <v>8063.27</v>
      </c>
      <c r="X46" s="23">
        <f t="shared" si="36"/>
        <v>8305.1681000000008</v>
      </c>
      <c r="Y46" s="23"/>
      <c r="Z46" s="26"/>
      <c r="AA46" s="24"/>
      <c r="AB46" s="37">
        <f t="shared" si="29"/>
        <v>32253.27</v>
      </c>
      <c r="AC46" s="37">
        <f t="shared" si="30"/>
        <v>8063.27</v>
      </c>
      <c r="AD46" s="37">
        <f t="shared" si="31"/>
        <v>8063.27</v>
      </c>
      <c r="AE46" s="37">
        <f t="shared" si="32"/>
        <v>8305.1681000000008</v>
      </c>
      <c r="AF46" s="37">
        <f t="shared" si="33"/>
        <v>0</v>
      </c>
      <c r="AG46" s="37">
        <f t="shared" si="34"/>
        <v>0</v>
      </c>
      <c r="AH46" s="27">
        <f t="shared" si="17"/>
        <v>56684.9781</v>
      </c>
    </row>
    <row r="47" spans="1:34" s="22" customFormat="1" x14ac:dyDescent="0.25">
      <c r="A47" s="28" t="s">
        <v>24</v>
      </c>
      <c r="B47" s="28" t="s">
        <v>25</v>
      </c>
      <c r="C47" s="62" t="s">
        <v>38</v>
      </c>
      <c r="D47" s="41" t="s">
        <v>75</v>
      </c>
      <c r="E47" s="29" t="s">
        <v>28</v>
      </c>
      <c r="F47" s="31" t="s">
        <v>29</v>
      </c>
      <c r="G47" s="32">
        <v>16</v>
      </c>
      <c r="H47" s="68">
        <v>1209.49</v>
      </c>
      <c r="I47" s="36"/>
      <c r="J47" s="36">
        <f t="shared" si="6"/>
        <v>19351.84</v>
      </c>
      <c r="K47" s="36"/>
      <c r="L47" s="36"/>
      <c r="M47" s="24"/>
      <c r="N47" s="23">
        <f t="shared" si="7"/>
        <v>19351.84</v>
      </c>
      <c r="O47" s="23"/>
      <c r="P47" s="23"/>
      <c r="Q47" s="23"/>
      <c r="R47" s="23"/>
      <c r="S47" s="23"/>
      <c r="T47" s="24"/>
      <c r="U47" s="23">
        <v>6450.62</v>
      </c>
      <c r="V47" s="23">
        <f t="shared" si="35"/>
        <v>6450.62</v>
      </c>
      <c r="W47" s="23">
        <f t="shared" si="35"/>
        <v>6450.62</v>
      </c>
      <c r="X47" s="23">
        <f t="shared" si="36"/>
        <v>6644.1386000000002</v>
      </c>
      <c r="Y47" s="23"/>
      <c r="Z47" s="26"/>
      <c r="AA47" s="24"/>
      <c r="AB47" s="37">
        <f t="shared" si="29"/>
        <v>25802.46</v>
      </c>
      <c r="AC47" s="37">
        <f t="shared" si="30"/>
        <v>6450.62</v>
      </c>
      <c r="AD47" s="37">
        <f t="shared" si="31"/>
        <v>6450.62</v>
      </c>
      <c r="AE47" s="37">
        <f t="shared" si="32"/>
        <v>6644.1386000000002</v>
      </c>
      <c r="AF47" s="37">
        <f t="shared" si="33"/>
        <v>0</v>
      </c>
      <c r="AG47" s="37">
        <f t="shared" si="34"/>
        <v>0</v>
      </c>
      <c r="AH47" s="27">
        <f t="shared" si="17"/>
        <v>45347.838599999995</v>
      </c>
    </row>
    <row r="48" spans="1:34" s="22" customFormat="1" x14ac:dyDescent="0.25">
      <c r="A48" s="28" t="s">
        <v>24</v>
      </c>
      <c r="B48" s="28" t="s">
        <v>25</v>
      </c>
      <c r="C48" s="62" t="s">
        <v>38</v>
      </c>
      <c r="D48" s="41" t="s">
        <v>76</v>
      </c>
      <c r="E48" s="29" t="s">
        <v>28</v>
      </c>
      <c r="F48" s="31" t="s">
        <v>29</v>
      </c>
      <c r="G48" s="32">
        <v>1000</v>
      </c>
      <c r="H48" s="68">
        <v>37.1</v>
      </c>
      <c r="I48" s="36"/>
      <c r="J48" s="36">
        <f t="shared" si="6"/>
        <v>37100</v>
      </c>
      <c r="K48" s="36"/>
      <c r="L48" s="36"/>
      <c r="M48" s="24"/>
      <c r="N48" s="23">
        <f t="shared" si="7"/>
        <v>37100</v>
      </c>
      <c r="O48" s="23"/>
      <c r="P48" s="23"/>
      <c r="Q48" s="23"/>
      <c r="R48" s="23"/>
      <c r="S48" s="23"/>
      <c r="T48" s="24"/>
      <c r="U48" s="23">
        <v>12363.68</v>
      </c>
      <c r="V48" s="23">
        <f t="shared" si="35"/>
        <v>12363.68</v>
      </c>
      <c r="W48" s="23">
        <f t="shared" si="35"/>
        <v>12363.68</v>
      </c>
      <c r="X48" s="23">
        <f t="shared" si="36"/>
        <v>12734.590400000001</v>
      </c>
      <c r="Y48" s="23"/>
      <c r="Z48" s="26"/>
      <c r="AA48" s="24"/>
      <c r="AB48" s="37">
        <f t="shared" si="29"/>
        <v>49463.68</v>
      </c>
      <c r="AC48" s="37">
        <f t="shared" si="30"/>
        <v>12363.68</v>
      </c>
      <c r="AD48" s="37">
        <f t="shared" si="31"/>
        <v>12363.68</v>
      </c>
      <c r="AE48" s="37">
        <f t="shared" si="32"/>
        <v>12734.590400000001</v>
      </c>
      <c r="AF48" s="37">
        <f t="shared" si="33"/>
        <v>0</v>
      </c>
      <c r="AG48" s="37">
        <f t="shared" si="34"/>
        <v>0</v>
      </c>
      <c r="AH48" s="27">
        <f t="shared" si="17"/>
        <v>86925.630400000009</v>
      </c>
    </row>
    <row r="49" spans="1:34" s="22" customFormat="1" x14ac:dyDescent="0.25">
      <c r="A49" s="28" t="s">
        <v>24</v>
      </c>
      <c r="B49" s="28" t="s">
        <v>25</v>
      </c>
      <c r="C49" s="62" t="s">
        <v>38</v>
      </c>
      <c r="D49" s="41" t="s">
        <v>77</v>
      </c>
      <c r="E49" s="29" t="s">
        <v>28</v>
      </c>
      <c r="F49" s="31" t="s">
        <v>29</v>
      </c>
      <c r="G49" s="32">
        <v>8</v>
      </c>
      <c r="H49" s="68">
        <v>1854.56</v>
      </c>
      <c r="I49" s="36"/>
      <c r="J49" s="36">
        <f t="shared" si="6"/>
        <v>14836.48</v>
      </c>
      <c r="K49" s="36"/>
      <c r="L49" s="36"/>
      <c r="M49" s="24"/>
      <c r="N49" s="23">
        <f t="shared" si="7"/>
        <v>14836.48</v>
      </c>
      <c r="O49" s="23"/>
      <c r="P49" s="23"/>
      <c r="Q49" s="23"/>
      <c r="R49" s="23"/>
      <c r="S49" s="23"/>
      <c r="T49" s="24"/>
      <c r="U49" s="23">
        <v>4945.47</v>
      </c>
      <c r="V49" s="23">
        <f t="shared" si="35"/>
        <v>4945.47</v>
      </c>
      <c r="W49" s="23">
        <f t="shared" si="35"/>
        <v>4945.47</v>
      </c>
      <c r="X49" s="23">
        <f t="shared" si="36"/>
        <v>5093.8341</v>
      </c>
      <c r="Y49" s="23"/>
      <c r="Z49" s="26"/>
      <c r="AA49" s="24"/>
      <c r="AB49" s="37">
        <f t="shared" si="29"/>
        <v>19781.95</v>
      </c>
      <c r="AC49" s="37">
        <f t="shared" si="30"/>
        <v>4945.47</v>
      </c>
      <c r="AD49" s="37">
        <f t="shared" si="31"/>
        <v>4945.47</v>
      </c>
      <c r="AE49" s="37">
        <f t="shared" si="32"/>
        <v>5093.8341</v>
      </c>
      <c r="AF49" s="37">
        <f t="shared" si="33"/>
        <v>0</v>
      </c>
      <c r="AG49" s="37">
        <f t="shared" si="34"/>
        <v>0</v>
      </c>
      <c r="AH49" s="27">
        <f t="shared" si="17"/>
        <v>34766.724100000007</v>
      </c>
    </row>
    <row r="50" spans="1:34" s="22" customFormat="1" x14ac:dyDescent="0.25">
      <c r="A50" s="28" t="s">
        <v>24</v>
      </c>
      <c r="B50" s="28" t="s">
        <v>25</v>
      </c>
      <c r="C50" s="62" t="s">
        <v>38</v>
      </c>
      <c r="D50" s="41" t="s">
        <v>78</v>
      </c>
      <c r="E50" s="29" t="s">
        <v>28</v>
      </c>
      <c r="F50" s="31" t="s">
        <v>29</v>
      </c>
      <c r="G50" s="32">
        <v>1000</v>
      </c>
      <c r="H50" s="68">
        <v>16.130000000000003</v>
      </c>
      <c r="I50" s="36"/>
      <c r="J50" s="36">
        <f t="shared" si="6"/>
        <v>16130.000000000002</v>
      </c>
      <c r="K50" s="36"/>
      <c r="L50" s="36"/>
      <c r="M50" s="24"/>
      <c r="N50" s="23">
        <f t="shared" si="7"/>
        <v>16130.000000000002</v>
      </c>
      <c r="O50" s="23"/>
      <c r="P50" s="23"/>
      <c r="Q50" s="23"/>
      <c r="R50" s="23"/>
      <c r="S50" s="23"/>
      <c r="T50" s="24"/>
      <c r="U50" s="23">
        <v>5375.52</v>
      </c>
      <c r="V50" s="23">
        <f t="shared" si="35"/>
        <v>5375.52</v>
      </c>
      <c r="W50" s="23">
        <f t="shared" si="35"/>
        <v>5375.52</v>
      </c>
      <c r="X50" s="23">
        <f t="shared" si="36"/>
        <v>5536.7856000000002</v>
      </c>
      <c r="Y50" s="23"/>
      <c r="Z50" s="26"/>
      <c r="AA50" s="24"/>
      <c r="AB50" s="37">
        <f t="shared" si="29"/>
        <v>21505.520000000004</v>
      </c>
      <c r="AC50" s="37">
        <f t="shared" si="30"/>
        <v>5375.52</v>
      </c>
      <c r="AD50" s="37">
        <f t="shared" si="31"/>
        <v>5375.52</v>
      </c>
      <c r="AE50" s="37">
        <f t="shared" si="32"/>
        <v>5536.7856000000002</v>
      </c>
      <c r="AF50" s="37">
        <f t="shared" si="33"/>
        <v>0</v>
      </c>
      <c r="AG50" s="37">
        <f t="shared" si="34"/>
        <v>0</v>
      </c>
      <c r="AH50" s="27">
        <f t="shared" si="17"/>
        <v>37793.345600000008</v>
      </c>
    </row>
    <row r="51" spans="1:34" s="22" customFormat="1" x14ac:dyDescent="0.25">
      <c r="A51" s="28" t="s">
        <v>24</v>
      </c>
      <c r="B51" s="28" t="s">
        <v>25</v>
      </c>
      <c r="C51" s="62" t="s">
        <v>38</v>
      </c>
      <c r="D51" s="41" t="s">
        <v>79</v>
      </c>
      <c r="E51" s="29" t="s">
        <v>28</v>
      </c>
      <c r="F51" s="31" t="s">
        <v>29</v>
      </c>
      <c r="G51" s="32">
        <v>16</v>
      </c>
      <c r="H51" s="68">
        <v>806.33</v>
      </c>
      <c r="I51" s="36"/>
      <c r="J51" s="36">
        <f t="shared" si="6"/>
        <v>12901.28</v>
      </c>
      <c r="K51" s="36"/>
      <c r="L51" s="36"/>
      <c r="M51" s="24"/>
      <c r="N51" s="23">
        <f t="shared" si="7"/>
        <v>12901.28</v>
      </c>
      <c r="O51" s="23"/>
      <c r="P51" s="23"/>
      <c r="Q51" s="23"/>
      <c r="R51" s="23"/>
      <c r="S51" s="23"/>
      <c r="T51" s="24"/>
      <c r="U51" s="23">
        <v>4300.41</v>
      </c>
      <c r="V51" s="23">
        <f t="shared" si="35"/>
        <v>4300.41</v>
      </c>
      <c r="W51" s="23">
        <f t="shared" si="35"/>
        <v>4300.41</v>
      </c>
      <c r="X51" s="23">
        <f t="shared" si="36"/>
        <v>4429.4223000000002</v>
      </c>
      <c r="Y51" s="23"/>
      <c r="Z51" s="26"/>
      <c r="AA51" s="24"/>
      <c r="AB51" s="37">
        <f t="shared" si="29"/>
        <v>17201.690000000002</v>
      </c>
      <c r="AC51" s="37">
        <f t="shared" si="30"/>
        <v>4300.41</v>
      </c>
      <c r="AD51" s="37">
        <f t="shared" si="31"/>
        <v>4300.41</v>
      </c>
      <c r="AE51" s="37">
        <f t="shared" si="32"/>
        <v>4429.4223000000002</v>
      </c>
      <c r="AF51" s="37">
        <f t="shared" si="33"/>
        <v>0</v>
      </c>
      <c r="AG51" s="37">
        <f t="shared" si="34"/>
        <v>0</v>
      </c>
      <c r="AH51" s="27">
        <f t="shared" si="17"/>
        <v>30231.9323</v>
      </c>
    </row>
    <row r="52" spans="1:34" s="22" customFormat="1" x14ac:dyDescent="0.25">
      <c r="A52" s="28" t="s">
        <v>24</v>
      </c>
      <c r="B52" s="28" t="s">
        <v>25</v>
      </c>
      <c r="C52" s="62" t="s">
        <v>38</v>
      </c>
      <c r="D52" s="41" t="s">
        <v>80</v>
      </c>
      <c r="E52" s="29" t="s">
        <v>28</v>
      </c>
      <c r="F52" s="29" t="s">
        <v>45</v>
      </c>
      <c r="G52" s="32">
        <v>125</v>
      </c>
      <c r="H52" s="68">
        <v>80.64</v>
      </c>
      <c r="I52" s="36"/>
      <c r="J52" s="36">
        <f t="shared" si="6"/>
        <v>10080</v>
      </c>
      <c r="K52" s="36"/>
      <c r="L52" s="36"/>
      <c r="M52" s="24"/>
      <c r="N52" s="23">
        <f t="shared" si="7"/>
        <v>10080</v>
      </c>
      <c r="O52" s="23"/>
      <c r="P52" s="23"/>
      <c r="Q52" s="23"/>
      <c r="R52" s="23"/>
      <c r="S52" s="23"/>
      <c r="T52" s="24"/>
      <c r="U52" s="23">
        <v>3359.7000000000003</v>
      </c>
      <c r="V52" s="23">
        <f t="shared" si="35"/>
        <v>3359.7000000000003</v>
      </c>
      <c r="W52" s="23">
        <f t="shared" si="35"/>
        <v>3359.7000000000003</v>
      </c>
      <c r="X52" s="23">
        <f t="shared" si="36"/>
        <v>3460.4910000000004</v>
      </c>
      <c r="Y52" s="23"/>
      <c r="Z52" s="26"/>
      <c r="AA52" s="24"/>
      <c r="AB52" s="37">
        <f t="shared" si="29"/>
        <v>13439.7</v>
      </c>
      <c r="AC52" s="37">
        <f t="shared" si="30"/>
        <v>3359.7000000000003</v>
      </c>
      <c r="AD52" s="37">
        <f t="shared" si="31"/>
        <v>3359.7000000000003</v>
      </c>
      <c r="AE52" s="37">
        <f t="shared" si="32"/>
        <v>3460.4910000000004</v>
      </c>
      <c r="AF52" s="37">
        <f t="shared" si="33"/>
        <v>0</v>
      </c>
      <c r="AG52" s="37">
        <f t="shared" si="34"/>
        <v>0</v>
      </c>
      <c r="AH52" s="27">
        <f t="shared" si="17"/>
        <v>23619.591000000004</v>
      </c>
    </row>
    <row r="53" spans="1:34" s="22" customFormat="1" x14ac:dyDescent="0.25">
      <c r="A53" s="28" t="s">
        <v>24</v>
      </c>
      <c r="B53" s="28" t="s">
        <v>25</v>
      </c>
      <c r="C53" s="62" t="s">
        <v>38</v>
      </c>
      <c r="D53" s="41" t="s">
        <v>81</v>
      </c>
      <c r="E53" s="29" t="s">
        <v>28</v>
      </c>
      <c r="F53" s="29" t="s">
        <v>45</v>
      </c>
      <c r="G53" s="32">
        <v>5</v>
      </c>
      <c r="H53" s="68">
        <v>4031.6400000000003</v>
      </c>
      <c r="I53" s="36"/>
      <c r="J53" s="36">
        <f t="shared" si="6"/>
        <v>20158.2</v>
      </c>
      <c r="K53" s="36"/>
      <c r="L53" s="36"/>
      <c r="M53" s="24"/>
      <c r="N53" s="23">
        <f t="shared" si="7"/>
        <v>20158.2</v>
      </c>
      <c r="O53" s="23"/>
      <c r="P53" s="23"/>
      <c r="Q53" s="23"/>
      <c r="R53" s="23"/>
      <c r="S53" s="23"/>
      <c r="T53" s="24"/>
      <c r="U53" s="23">
        <v>6719.39</v>
      </c>
      <c r="V53" s="23">
        <f t="shared" si="35"/>
        <v>6719.39</v>
      </c>
      <c r="W53" s="23">
        <f t="shared" si="35"/>
        <v>6719.39</v>
      </c>
      <c r="X53" s="23">
        <f t="shared" si="36"/>
        <v>6920.971700000001</v>
      </c>
      <c r="Y53" s="23"/>
      <c r="Z53" s="26"/>
      <c r="AA53" s="24"/>
      <c r="AB53" s="37">
        <f t="shared" si="29"/>
        <v>26877.59</v>
      </c>
      <c r="AC53" s="37">
        <f t="shared" si="30"/>
        <v>6719.39</v>
      </c>
      <c r="AD53" s="37">
        <f t="shared" si="31"/>
        <v>6719.39</v>
      </c>
      <c r="AE53" s="37">
        <f t="shared" si="32"/>
        <v>6920.971700000001</v>
      </c>
      <c r="AF53" s="37">
        <f t="shared" si="33"/>
        <v>0</v>
      </c>
      <c r="AG53" s="37">
        <f t="shared" si="34"/>
        <v>0</v>
      </c>
      <c r="AH53" s="27">
        <f t="shared" si="17"/>
        <v>47237.341700000004</v>
      </c>
    </row>
    <row r="54" spans="1:34" s="22" customFormat="1" x14ac:dyDescent="0.25">
      <c r="A54" s="28" t="s">
        <v>24</v>
      </c>
      <c r="B54" s="28" t="s">
        <v>25</v>
      </c>
      <c r="C54" s="62" t="s">
        <v>38</v>
      </c>
      <c r="D54" s="41" t="s">
        <v>82</v>
      </c>
      <c r="E54" s="29" t="s">
        <v>28</v>
      </c>
      <c r="F54" s="31" t="s">
        <v>29</v>
      </c>
      <c r="G54" s="32">
        <v>600</v>
      </c>
      <c r="H54" s="68">
        <v>43.28</v>
      </c>
      <c r="I54" s="36"/>
      <c r="J54" s="36">
        <f t="shared" si="6"/>
        <v>25968</v>
      </c>
      <c r="K54" s="36"/>
      <c r="L54" s="36"/>
      <c r="M54" s="24"/>
      <c r="N54" s="23">
        <f t="shared" si="7"/>
        <v>25968</v>
      </c>
      <c r="O54" s="23"/>
      <c r="P54" s="23"/>
      <c r="Q54" s="23"/>
      <c r="R54" s="23"/>
      <c r="S54" s="23"/>
      <c r="T54" s="24"/>
      <c r="U54" s="23">
        <v>7418.21</v>
      </c>
      <c r="V54" s="23">
        <f t="shared" si="35"/>
        <v>7418.21</v>
      </c>
      <c r="W54" s="23">
        <f t="shared" si="35"/>
        <v>7418.21</v>
      </c>
      <c r="X54" s="23">
        <f t="shared" si="36"/>
        <v>7640.7563</v>
      </c>
      <c r="Y54" s="23">
        <f>X54*1.03</f>
        <v>7869.9789890000002</v>
      </c>
      <c r="Z54" s="26"/>
      <c r="AA54" s="24"/>
      <c r="AB54" s="37">
        <f t="shared" si="29"/>
        <v>33386.21</v>
      </c>
      <c r="AC54" s="37">
        <f t="shared" si="30"/>
        <v>7418.21</v>
      </c>
      <c r="AD54" s="37">
        <f t="shared" si="31"/>
        <v>7418.21</v>
      </c>
      <c r="AE54" s="37">
        <f t="shared" si="32"/>
        <v>7640.7563</v>
      </c>
      <c r="AF54" s="37">
        <f t="shared" si="33"/>
        <v>7869.9789890000002</v>
      </c>
      <c r="AG54" s="37">
        <f t="shared" si="34"/>
        <v>0</v>
      </c>
      <c r="AH54" s="27">
        <f t="shared" si="17"/>
        <v>63733.365289000001</v>
      </c>
    </row>
    <row r="55" spans="1:34" s="22" customFormat="1" x14ac:dyDescent="0.25">
      <c r="A55" s="28" t="s">
        <v>24</v>
      </c>
      <c r="B55" s="28" t="s">
        <v>25</v>
      </c>
      <c r="C55" s="62" t="s">
        <v>38</v>
      </c>
      <c r="D55" s="41" t="s">
        <v>83</v>
      </c>
      <c r="E55" s="29" t="s">
        <v>28</v>
      </c>
      <c r="F55" s="31" t="s">
        <v>29</v>
      </c>
      <c r="G55" s="32">
        <v>600</v>
      </c>
      <c r="H55" s="68">
        <v>56.449999999999996</v>
      </c>
      <c r="I55" s="36"/>
      <c r="J55" s="36">
        <f t="shared" si="6"/>
        <v>33870</v>
      </c>
      <c r="K55" s="36"/>
      <c r="L55" s="36"/>
      <c r="M55" s="24"/>
      <c r="N55" s="23">
        <f t="shared" si="7"/>
        <v>33870</v>
      </c>
      <c r="O55" s="23"/>
      <c r="P55" s="23"/>
      <c r="Q55" s="23"/>
      <c r="R55" s="23"/>
      <c r="S55" s="23"/>
      <c r="T55" s="24"/>
      <c r="U55" s="23">
        <v>9675.92</v>
      </c>
      <c r="V55" s="23">
        <f t="shared" si="35"/>
        <v>9675.92</v>
      </c>
      <c r="W55" s="23">
        <f t="shared" si="35"/>
        <v>9675.92</v>
      </c>
      <c r="X55" s="23">
        <f t="shared" si="36"/>
        <v>9966.1975999999995</v>
      </c>
      <c r="Y55" s="23">
        <f t="shared" si="36"/>
        <v>10265.183528</v>
      </c>
      <c r="Z55" s="26"/>
      <c r="AA55" s="24"/>
      <c r="AB55" s="37">
        <f t="shared" si="29"/>
        <v>43545.919999999998</v>
      </c>
      <c r="AC55" s="37">
        <f t="shared" si="30"/>
        <v>9675.92</v>
      </c>
      <c r="AD55" s="37">
        <f t="shared" si="31"/>
        <v>9675.92</v>
      </c>
      <c r="AE55" s="37">
        <f t="shared" si="32"/>
        <v>9966.1975999999995</v>
      </c>
      <c r="AF55" s="37">
        <f t="shared" si="33"/>
        <v>10265.183528</v>
      </c>
      <c r="AG55" s="37">
        <f t="shared" si="34"/>
        <v>0</v>
      </c>
      <c r="AH55" s="27">
        <f t="shared" si="17"/>
        <v>83129.141127999988</v>
      </c>
    </row>
    <row r="56" spans="1:34" s="22" customFormat="1" x14ac:dyDescent="0.25">
      <c r="A56" s="28" t="s">
        <v>24</v>
      </c>
      <c r="B56" s="28" t="s">
        <v>25</v>
      </c>
      <c r="C56" s="62" t="s">
        <v>38</v>
      </c>
      <c r="D56" s="41" t="s">
        <v>84</v>
      </c>
      <c r="E56" s="29" t="s">
        <v>28</v>
      </c>
      <c r="F56" s="31" t="s">
        <v>29</v>
      </c>
      <c r="G56" s="32">
        <v>600</v>
      </c>
      <c r="H56" s="68">
        <v>178.73999999999998</v>
      </c>
      <c r="I56" s="36"/>
      <c r="J56" s="36">
        <f t="shared" si="6"/>
        <v>107243.99999999999</v>
      </c>
      <c r="K56" s="36"/>
      <c r="L56" s="36"/>
      <c r="M56" s="24"/>
      <c r="N56" s="23">
        <f t="shared" si="7"/>
        <v>107243.99999999999</v>
      </c>
      <c r="O56" s="23"/>
      <c r="P56" s="23"/>
      <c r="Q56" s="23"/>
      <c r="R56" s="23"/>
      <c r="S56" s="23"/>
      <c r="T56" s="24"/>
      <c r="U56" s="23">
        <v>30640.41</v>
      </c>
      <c r="V56" s="23">
        <f t="shared" si="35"/>
        <v>30640.41</v>
      </c>
      <c r="W56" s="23">
        <f t="shared" si="35"/>
        <v>30640.41</v>
      </c>
      <c r="X56" s="23">
        <f t="shared" si="36"/>
        <v>31559.622299999999</v>
      </c>
      <c r="Y56" s="23">
        <f t="shared" si="36"/>
        <v>32506.410969</v>
      </c>
      <c r="Z56" s="26"/>
      <c r="AA56" s="24"/>
      <c r="AB56" s="37">
        <f t="shared" si="29"/>
        <v>137884.40999999997</v>
      </c>
      <c r="AC56" s="37">
        <f t="shared" si="30"/>
        <v>30640.41</v>
      </c>
      <c r="AD56" s="37">
        <f t="shared" si="31"/>
        <v>30640.41</v>
      </c>
      <c r="AE56" s="37">
        <f t="shared" si="32"/>
        <v>31559.622299999999</v>
      </c>
      <c r="AF56" s="37">
        <f t="shared" si="33"/>
        <v>32506.410969</v>
      </c>
      <c r="AG56" s="37">
        <f t="shared" si="34"/>
        <v>0</v>
      </c>
      <c r="AH56" s="27">
        <f t="shared" si="17"/>
        <v>263231.26326899999</v>
      </c>
    </row>
    <row r="57" spans="1:34" s="22" customFormat="1" x14ac:dyDescent="0.25">
      <c r="A57" s="28" t="s">
        <v>24</v>
      </c>
      <c r="B57" s="28" t="s">
        <v>25</v>
      </c>
      <c r="C57" s="62" t="s">
        <v>38</v>
      </c>
      <c r="D57" s="41" t="s">
        <v>85</v>
      </c>
      <c r="E57" s="29" t="s">
        <v>28</v>
      </c>
      <c r="F57" s="31" t="s">
        <v>29</v>
      </c>
      <c r="G57" s="32">
        <v>600</v>
      </c>
      <c r="H57" s="68">
        <v>28.23</v>
      </c>
      <c r="I57" s="36"/>
      <c r="J57" s="36">
        <f t="shared" si="6"/>
        <v>16938</v>
      </c>
      <c r="K57" s="36"/>
      <c r="L57" s="36"/>
      <c r="M57" s="24"/>
      <c r="N57" s="23">
        <f t="shared" si="7"/>
        <v>16938</v>
      </c>
      <c r="O57" s="23"/>
      <c r="P57" s="23"/>
      <c r="Q57" s="23"/>
      <c r="R57" s="23"/>
      <c r="S57" s="23"/>
      <c r="T57" s="24"/>
      <c r="U57" s="23">
        <v>4837.96</v>
      </c>
      <c r="V57" s="23">
        <f t="shared" si="35"/>
        <v>4837.96</v>
      </c>
      <c r="W57" s="23">
        <f t="shared" si="35"/>
        <v>4837.96</v>
      </c>
      <c r="X57" s="23">
        <f t="shared" si="36"/>
        <v>4983.0987999999998</v>
      </c>
      <c r="Y57" s="23">
        <f t="shared" si="36"/>
        <v>5132.5917639999998</v>
      </c>
      <c r="Z57" s="26"/>
      <c r="AA57" s="24"/>
      <c r="AB57" s="37">
        <f t="shared" si="29"/>
        <v>21775.96</v>
      </c>
      <c r="AC57" s="37">
        <f t="shared" si="30"/>
        <v>4837.96</v>
      </c>
      <c r="AD57" s="37">
        <f t="shared" si="31"/>
        <v>4837.96</v>
      </c>
      <c r="AE57" s="37">
        <f t="shared" si="32"/>
        <v>4983.0987999999998</v>
      </c>
      <c r="AF57" s="37">
        <f t="shared" si="33"/>
        <v>5132.5917639999998</v>
      </c>
      <c r="AG57" s="37">
        <f t="shared" si="34"/>
        <v>0</v>
      </c>
      <c r="AH57" s="27">
        <f t="shared" si="17"/>
        <v>41567.570563999994</v>
      </c>
    </row>
    <row r="58" spans="1:34" s="22" customFormat="1" x14ac:dyDescent="0.25">
      <c r="A58" s="28" t="s">
        <v>24</v>
      </c>
      <c r="B58" s="28" t="s">
        <v>25</v>
      </c>
      <c r="C58" s="62" t="s">
        <v>38</v>
      </c>
      <c r="D58" s="41" t="s">
        <v>86</v>
      </c>
      <c r="E58" s="29" t="s">
        <v>28</v>
      </c>
      <c r="F58" s="31" t="s">
        <v>29</v>
      </c>
      <c r="G58" s="32">
        <v>600</v>
      </c>
      <c r="H58" s="68">
        <v>43.28</v>
      </c>
      <c r="I58" s="36"/>
      <c r="J58" s="36">
        <f t="shared" si="6"/>
        <v>25968</v>
      </c>
      <c r="K58" s="36"/>
      <c r="L58" s="36"/>
      <c r="M58" s="24"/>
      <c r="N58" s="23">
        <f t="shared" si="7"/>
        <v>25968</v>
      </c>
      <c r="O58" s="23"/>
      <c r="P58" s="23"/>
      <c r="Q58" s="23"/>
      <c r="R58" s="23"/>
      <c r="S58" s="23"/>
      <c r="T58" s="24"/>
      <c r="U58" s="23">
        <v>7418.21</v>
      </c>
      <c r="V58" s="23">
        <f t="shared" si="35"/>
        <v>7418.21</v>
      </c>
      <c r="W58" s="23">
        <f t="shared" si="35"/>
        <v>7418.21</v>
      </c>
      <c r="X58" s="23">
        <f t="shared" si="36"/>
        <v>7640.7563</v>
      </c>
      <c r="Y58" s="23">
        <f t="shared" si="36"/>
        <v>7869.9789890000002</v>
      </c>
      <c r="Z58" s="26"/>
      <c r="AA58" s="24"/>
      <c r="AB58" s="37">
        <f t="shared" si="29"/>
        <v>33386.21</v>
      </c>
      <c r="AC58" s="37">
        <f t="shared" si="30"/>
        <v>7418.21</v>
      </c>
      <c r="AD58" s="37">
        <f t="shared" si="31"/>
        <v>7418.21</v>
      </c>
      <c r="AE58" s="37">
        <f t="shared" si="32"/>
        <v>7640.7563</v>
      </c>
      <c r="AF58" s="37">
        <f t="shared" si="33"/>
        <v>7869.9789890000002</v>
      </c>
      <c r="AG58" s="37">
        <f t="shared" si="34"/>
        <v>0</v>
      </c>
      <c r="AH58" s="27">
        <f t="shared" si="17"/>
        <v>63733.365289000001</v>
      </c>
    </row>
    <row r="59" spans="1:34" s="22" customFormat="1" x14ac:dyDescent="0.25">
      <c r="A59" s="28" t="s">
        <v>24</v>
      </c>
      <c r="B59" s="28" t="s">
        <v>25</v>
      </c>
      <c r="C59" s="45" t="s">
        <v>40</v>
      </c>
      <c r="D59" s="41" t="s">
        <v>87</v>
      </c>
      <c r="E59" s="29" t="s">
        <v>28</v>
      </c>
      <c r="F59" s="31" t="s">
        <v>29</v>
      </c>
      <c r="G59" s="32">
        <v>600</v>
      </c>
      <c r="H59" s="68">
        <v>18.82</v>
      </c>
      <c r="I59" s="36"/>
      <c r="J59" s="36">
        <f t="shared" si="6"/>
        <v>11292</v>
      </c>
      <c r="K59" s="36"/>
      <c r="L59" s="36"/>
      <c r="M59" s="24"/>
      <c r="N59" s="23">
        <f t="shared" si="7"/>
        <v>11292</v>
      </c>
      <c r="O59" s="23"/>
      <c r="P59" s="23"/>
      <c r="Q59" s="23"/>
      <c r="R59" s="23"/>
      <c r="S59" s="23"/>
      <c r="T59" s="24"/>
      <c r="U59" s="23">
        <v>3225.3100000000004</v>
      </c>
      <c r="V59" s="23">
        <f t="shared" si="35"/>
        <v>3225.3100000000004</v>
      </c>
      <c r="W59" s="23">
        <f t="shared" si="35"/>
        <v>3225.3100000000004</v>
      </c>
      <c r="X59" s="23">
        <f t="shared" si="36"/>
        <v>3322.0693000000006</v>
      </c>
      <c r="Y59" s="23">
        <f t="shared" si="36"/>
        <v>3421.7313790000007</v>
      </c>
      <c r="Z59" s="26"/>
      <c r="AA59" s="24"/>
      <c r="AB59" s="37">
        <f t="shared" si="29"/>
        <v>14517.310000000001</v>
      </c>
      <c r="AC59" s="37">
        <f t="shared" si="30"/>
        <v>3225.3100000000004</v>
      </c>
      <c r="AD59" s="37">
        <f t="shared" si="31"/>
        <v>3225.3100000000004</v>
      </c>
      <c r="AE59" s="37">
        <f t="shared" si="32"/>
        <v>3322.0693000000006</v>
      </c>
      <c r="AF59" s="37">
        <f t="shared" si="33"/>
        <v>3421.7313790000007</v>
      </c>
      <c r="AG59" s="37">
        <f t="shared" si="34"/>
        <v>0</v>
      </c>
      <c r="AH59" s="27">
        <f t="shared" si="17"/>
        <v>27711.730679000004</v>
      </c>
    </row>
    <row r="60" spans="1:34" s="22" customFormat="1" x14ac:dyDescent="0.25">
      <c r="A60" s="28" t="s">
        <v>24</v>
      </c>
      <c r="B60" s="28" t="s">
        <v>25</v>
      </c>
      <c r="C60" s="45" t="s">
        <v>40</v>
      </c>
      <c r="D60" s="41" t="s">
        <v>88</v>
      </c>
      <c r="E60" s="29" t="s">
        <v>28</v>
      </c>
      <c r="F60" s="29" t="s">
        <v>45</v>
      </c>
      <c r="G60" s="32">
        <v>50</v>
      </c>
      <c r="H60" s="68">
        <v>94.08</v>
      </c>
      <c r="I60" s="36"/>
      <c r="J60" s="36">
        <f t="shared" si="6"/>
        <v>4704</v>
      </c>
      <c r="K60" s="36"/>
      <c r="L60" s="36"/>
      <c r="M60" s="24"/>
      <c r="N60" s="23">
        <f t="shared" si="7"/>
        <v>4704</v>
      </c>
      <c r="O60" s="23"/>
      <c r="P60" s="23"/>
      <c r="Q60" s="23"/>
      <c r="R60" s="23"/>
      <c r="S60" s="23"/>
      <c r="T60" s="24"/>
      <c r="U60" s="23">
        <v>1343.8799999999999</v>
      </c>
      <c r="V60" s="23">
        <f t="shared" si="35"/>
        <v>1343.8799999999999</v>
      </c>
      <c r="W60" s="23">
        <f t="shared" si="35"/>
        <v>1343.8799999999999</v>
      </c>
      <c r="X60" s="23">
        <f t="shared" si="36"/>
        <v>1384.1963999999998</v>
      </c>
      <c r="Y60" s="23">
        <f t="shared" si="36"/>
        <v>1425.7222919999999</v>
      </c>
      <c r="Z60" s="26"/>
      <c r="AA60" s="24"/>
      <c r="AB60" s="37">
        <f t="shared" si="29"/>
        <v>6047.88</v>
      </c>
      <c r="AC60" s="37">
        <f t="shared" si="30"/>
        <v>1343.8799999999999</v>
      </c>
      <c r="AD60" s="37">
        <f t="shared" si="31"/>
        <v>1343.8799999999999</v>
      </c>
      <c r="AE60" s="37">
        <f t="shared" si="32"/>
        <v>1384.1963999999998</v>
      </c>
      <c r="AF60" s="37">
        <f t="shared" si="33"/>
        <v>1425.7222919999999</v>
      </c>
      <c r="AG60" s="37">
        <f t="shared" si="34"/>
        <v>0</v>
      </c>
      <c r="AH60" s="27">
        <f t="shared" si="17"/>
        <v>11545.558692000001</v>
      </c>
    </row>
    <row r="61" spans="1:34" s="22" customFormat="1" x14ac:dyDescent="0.25">
      <c r="A61" s="28" t="s">
        <v>24</v>
      </c>
      <c r="B61" s="28" t="s">
        <v>25</v>
      </c>
      <c r="C61" s="62" t="s">
        <v>38</v>
      </c>
      <c r="D61" s="29" t="s">
        <v>89</v>
      </c>
      <c r="E61" s="29" t="s">
        <v>90</v>
      </c>
      <c r="F61" s="29" t="s">
        <v>91</v>
      </c>
      <c r="G61" s="32">
        <v>1</v>
      </c>
      <c r="H61" s="40">
        <v>46950</v>
      </c>
      <c r="I61" s="36"/>
      <c r="J61" s="36">
        <f>H61</f>
        <v>46950</v>
      </c>
      <c r="K61" s="36"/>
      <c r="L61" s="36"/>
      <c r="M61" s="24"/>
      <c r="N61" s="23">
        <f>J61</f>
        <v>46950</v>
      </c>
      <c r="O61" s="23"/>
      <c r="P61" s="23"/>
      <c r="Q61" s="23">
        <f>N61*1.05</f>
        <v>49297.5</v>
      </c>
      <c r="R61" s="23"/>
      <c r="S61" s="23"/>
      <c r="T61" s="24"/>
      <c r="U61" s="38">
        <v>9390</v>
      </c>
      <c r="V61" s="26">
        <f>1.05*U61</f>
        <v>9859.5</v>
      </c>
      <c r="W61" s="26">
        <f>1.05*V61</f>
        <v>10352.475</v>
      </c>
      <c r="X61" s="26">
        <f t="shared" ref="X61" si="37">1.05*W61</f>
        <v>10870.098750000001</v>
      </c>
      <c r="Y61" s="26">
        <f t="shared" ref="Y61" si="38">1.05*X61</f>
        <v>11413.603687500001</v>
      </c>
      <c r="Z61" s="26">
        <f t="shared" ref="Z61" si="39">1.05*Y61</f>
        <v>11984.283871875001</v>
      </c>
      <c r="AA61" s="24"/>
      <c r="AB61" s="37">
        <f t="shared" ref="AB61:AC61" si="40">N61+U61</f>
        <v>56340</v>
      </c>
      <c r="AC61" s="37">
        <f t="shared" si="40"/>
        <v>9859.5</v>
      </c>
      <c r="AD61" s="37">
        <f t="shared" ref="AD61" si="41">P61+W61</f>
        <v>10352.475</v>
      </c>
      <c r="AE61" s="37">
        <f t="shared" ref="AE61" si="42">Q61+X61</f>
        <v>60167.598750000005</v>
      </c>
      <c r="AF61" s="37">
        <f t="shared" ref="AF61" si="43">R61+Y61</f>
        <v>11413.603687500001</v>
      </c>
      <c r="AG61" s="37">
        <f t="shared" ref="AG61" si="44">S61+Z61</f>
        <v>11984.283871875001</v>
      </c>
      <c r="AH61" s="27">
        <f t="shared" ref="AH61" si="45">SUM(AB61:AG61)</f>
        <v>160117.46130937501</v>
      </c>
    </row>
    <row r="62" spans="1:34" s="22" customFormat="1" x14ac:dyDescent="0.25">
      <c r="A62" s="28" t="s">
        <v>24</v>
      </c>
      <c r="B62" s="28" t="s">
        <v>25</v>
      </c>
      <c r="C62" s="62" t="s">
        <v>38</v>
      </c>
      <c r="D62" s="29" t="s">
        <v>92</v>
      </c>
      <c r="E62" s="29" t="s">
        <v>92</v>
      </c>
      <c r="F62" s="29" t="s">
        <v>93</v>
      </c>
      <c r="G62" s="32">
        <v>1</v>
      </c>
      <c r="H62" s="40">
        <v>47660</v>
      </c>
      <c r="I62" s="36"/>
      <c r="J62" s="36">
        <f>H62</f>
        <v>47660</v>
      </c>
      <c r="K62" s="36"/>
      <c r="L62" s="36"/>
      <c r="M62" s="24"/>
      <c r="N62" s="23">
        <f t="shared" ref="N62:N65" si="46">J62</f>
        <v>47660</v>
      </c>
      <c r="O62" s="23"/>
      <c r="P62" s="23"/>
      <c r="Q62" s="23"/>
      <c r="R62" s="23"/>
      <c r="S62" s="23"/>
      <c r="T62" s="24"/>
      <c r="U62" s="38">
        <v>14215</v>
      </c>
      <c r="V62" s="26">
        <f>U62*1.05</f>
        <v>14925.75</v>
      </c>
      <c r="W62" s="26">
        <f t="shared" ref="W62:Z62" si="47">1.05*V62</f>
        <v>15672.0375</v>
      </c>
      <c r="X62" s="26">
        <f t="shared" si="47"/>
        <v>16455.639375000002</v>
      </c>
      <c r="Y62" s="26">
        <f t="shared" si="47"/>
        <v>17278.421343750004</v>
      </c>
      <c r="Z62" s="26">
        <f t="shared" si="47"/>
        <v>18142.342410937505</v>
      </c>
      <c r="AA62" s="24"/>
      <c r="AB62" s="37">
        <f t="shared" ref="AB62:AC100" si="48">N62+U62</f>
        <v>61875</v>
      </c>
      <c r="AC62" s="37">
        <f t="shared" si="48"/>
        <v>14925.75</v>
      </c>
      <c r="AD62" s="37">
        <f t="shared" ref="AD62:AD100" si="49">P62+W62</f>
        <v>15672.0375</v>
      </c>
      <c r="AE62" s="37">
        <f t="shared" ref="AE62:AE100" si="50">Q62+X62</f>
        <v>16455.639375000002</v>
      </c>
      <c r="AF62" s="37">
        <f t="shared" ref="AF62:AF100" si="51">R62+Y62</f>
        <v>17278.421343750004</v>
      </c>
      <c r="AG62" s="37">
        <f t="shared" ref="AG62:AG100" si="52">S62+Z62</f>
        <v>18142.342410937505</v>
      </c>
      <c r="AH62" s="27">
        <f t="shared" ref="AH62:AH100" si="53">SUM(AB62:AG62)</f>
        <v>144349.19062968751</v>
      </c>
    </row>
    <row r="63" spans="1:34" s="22" customFormat="1" x14ac:dyDescent="0.25">
      <c r="A63" s="28" t="s">
        <v>24</v>
      </c>
      <c r="B63" s="28" t="s">
        <v>25</v>
      </c>
      <c r="C63" s="45" t="s">
        <v>26</v>
      </c>
      <c r="D63" s="29" t="s">
        <v>94</v>
      </c>
      <c r="E63" s="29" t="s">
        <v>95</v>
      </c>
      <c r="F63" s="29" t="s">
        <v>96</v>
      </c>
      <c r="G63" s="32">
        <v>1</v>
      </c>
      <c r="H63" s="38">
        <v>346000</v>
      </c>
      <c r="I63" s="36"/>
      <c r="J63" s="36">
        <f>H63</f>
        <v>346000</v>
      </c>
      <c r="K63" s="36"/>
      <c r="L63" s="36"/>
      <c r="M63" s="24"/>
      <c r="N63" s="23">
        <v>340600</v>
      </c>
      <c r="O63" s="23">
        <f>N63*1.05</f>
        <v>357630</v>
      </c>
      <c r="P63" s="23">
        <f t="shared" ref="P63:S65" si="54">O63*1.05</f>
        <v>375511.5</v>
      </c>
      <c r="Q63" s="23">
        <f t="shared" si="54"/>
        <v>394287.07500000001</v>
      </c>
      <c r="R63" s="23">
        <f t="shared" si="54"/>
        <v>414001.42875000002</v>
      </c>
      <c r="S63" s="23">
        <f t="shared" si="54"/>
        <v>434701.50018750003</v>
      </c>
      <c r="T63" s="24"/>
      <c r="U63" s="38"/>
      <c r="V63" s="26"/>
      <c r="W63" s="26"/>
      <c r="X63" s="26"/>
      <c r="Y63" s="26"/>
      <c r="Z63" s="26"/>
      <c r="AA63" s="24"/>
      <c r="AB63" s="37">
        <f t="shared" si="48"/>
        <v>340600</v>
      </c>
      <c r="AC63" s="37">
        <f t="shared" si="48"/>
        <v>357630</v>
      </c>
      <c r="AD63" s="37">
        <f t="shared" si="49"/>
        <v>375511.5</v>
      </c>
      <c r="AE63" s="37">
        <f t="shared" si="50"/>
        <v>394287.07500000001</v>
      </c>
      <c r="AF63" s="37">
        <f t="shared" si="51"/>
        <v>414001.42875000002</v>
      </c>
      <c r="AG63" s="37">
        <f t="shared" si="52"/>
        <v>434701.50018750003</v>
      </c>
      <c r="AH63" s="27">
        <f t="shared" si="53"/>
        <v>2316731.5039375001</v>
      </c>
    </row>
    <row r="64" spans="1:34" s="22" customFormat="1" x14ac:dyDescent="0.25">
      <c r="A64" s="28" t="s">
        <v>24</v>
      </c>
      <c r="B64" s="28" t="s">
        <v>25</v>
      </c>
      <c r="C64" s="45" t="s">
        <v>26</v>
      </c>
      <c r="D64" s="29" t="s">
        <v>97</v>
      </c>
      <c r="E64" s="29" t="s">
        <v>98</v>
      </c>
      <c r="F64" s="29" t="s">
        <v>96</v>
      </c>
      <c r="G64" s="32">
        <v>1</v>
      </c>
      <c r="H64" s="38">
        <v>130200</v>
      </c>
      <c r="I64" s="36"/>
      <c r="J64" s="36">
        <f>H64</f>
        <v>130200</v>
      </c>
      <c r="K64" s="36"/>
      <c r="L64" s="36"/>
      <c r="M64" s="24"/>
      <c r="N64" s="23">
        <f t="shared" si="46"/>
        <v>130200</v>
      </c>
      <c r="O64" s="23">
        <f>N64*1.05</f>
        <v>136710</v>
      </c>
      <c r="P64" s="23">
        <f t="shared" si="54"/>
        <v>143545.5</v>
      </c>
      <c r="Q64" s="23">
        <f t="shared" si="54"/>
        <v>150722.77499999999</v>
      </c>
      <c r="R64" s="23">
        <f t="shared" si="54"/>
        <v>158258.91375000001</v>
      </c>
      <c r="S64" s="23">
        <f t="shared" si="54"/>
        <v>166171.85943750001</v>
      </c>
      <c r="T64" s="24"/>
      <c r="U64" s="38"/>
      <c r="V64" s="26"/>
      <c r="W64" s="26"/>
      <c r="X64" s="26"/>
      <c r="Y64" s="26"/>
      <c r="Z64" s="26"/>
      <c r="AA64" s="24"/>
      <c r="AB64" s="37">
        <f t="shared" si="48"/>
        <v>130200</v>
      </c>
      <c r="AC64" s="37">
        <f t="shared" si="48"/>
        <v>136710</v>
      </c>
      <c r="AD64" s="37">
        <f t="shared" si="49"/>
        <v>143545.5</v>
      </c>
      <c r="AE64" s="37">
        <f t="shared" si="50"/>
        <v>150722.77499999999</v>
      </c>
      <c r="AF64" s="37">
        <f t="shared" si="51"/>
        <v>158258.91375000001</v>
      </c>
      <c r="AG64" s="37">
        <f t="shared" si="52"/>
        <v>166171.85943750001</v>
      </c>
      <c r="AH64" s="27">
        <f t="shared" si="53"/>
        <v>885609.04818749998</v>
      </c>
    </row>
    <row r="65" spans="1:34" s="22" customFormat="1" x14ac:dyDescent="0.25">
      <c r="A65" s="28" t="s">
        <v>24</v>
      </c>
      <c r="B65" s="28" t="s">
        <v>25</v>
      </c>
      <c r="C65" s="45" t="s">
        <v>26</v>
      </c>
      <c r="D65" s="29" t="s">
        <v>99</v>
      </c>
      <c r="E65" s="29" t="s">
        <v>100</v>
      </c>
      <c r="F65" s="29" t="s">
        <v>101</v>
      </c>
      <c r="G65" s="32">
        <v>160</v>
      </c>
      <c r="H65" s="38">
        <v>565</v>
      </c>
      <c r="I65" s="36"/>
      <c r="J65" s="36">
        <f>G65*H65</f>
        <v>90400</v>
      </c>
      <c r="K65" s="36"/>
      <c r="L65" s="36"/>
      <c r="M65" s="24"/>
      <c r="N65" s="23">
        <f t="shared" si="46"/>
        <v>90400</v>
      </c>
      <c r="O65" s="23">
        <f>N65*1.05</f>
        <v>94920</v>
      </c>
      <c r="P65" s="23">
        <f t="shared" si="54"/>
        <v>99666</v>
      </c>
      <c r="Q65" s="23">
        <f t="shared" si="54"/>
        <v>104649.3</v>
      </c>
      <c r="R65" s="23">
        <f t="shared" si="54"/>
        <v>109881.76500000001</v>
      </c>
      <c r="S65" s="23">
        <f t="shared" si="54"/>
        <v>115375.85325000001</v>
      </c>
      <c r="T65" s="24"/>
      <c r="U65" s="38"/>
      <c r="V65" s="26"/>
      <c r="W65" s="26"/>
      <c r="X65" s="26"/>
      <c r="Y65" s="26"/>
      <c r="Z65" s="26"/>
      <c r="AA65" s="24"/>
      <c r="AB65" s="37">
        <f t="shared" si="48"/>
        <v>90400</v>
      </c>
      <c r="AC65" s="37">
        <f t="shared" si="48"/>
        <v>94920</v>
      </c>
      <c r="AD65" s="37">
        <f t="shared" si="49"/>
        <v>99666</v>
      </c>
      <c r="AE65" s="37">
        <f t="shared" si="50"/>
        <v>104649.3</v>
      </c>
      <c r="AF65" s="37">
        <f t="shared" si="51"/>
        <v>109881.76500000001</v>
      </c>
      <c r="AG65" s="37">
        <f t="shared" si="52"/>
        <v>115375.85325000001</v>
      </c>
      <c r="AH65" s="27">
        <f t="shared" si="53"/>
        <v>614892.91824999999</v>
      </c>
    </row>
    <row r="66" spans="1:34" s="22" customFormat="1" x14ac:dyDescent="0.25">
      <c r="A66" s="28" t="s">
        <v>102</v>
      </c>
      <c r="B66" s="28" t="s">
        <v>25</v>
      </c>
      <c r="C66" s="45" t="s">
        <v>26</v>
      </c>
      <c r="D66" s="29" t="s">
        <v>103</v>
      </c>
      <c r="E66" s="29" t="s">
        <v>104</v>
      </c>
      <c r="F66" s="29" t="s">
        <v>105</v>
      </c>
      <c r="G66" s="32">
        <v>1</v>
      </c>
      <c r="H66" s="38">
        <v>353136.48</v>
      </c>
      <c r="I66" s="38">
        <v>151584.4</v>
      </c>
      <c r="J66" s="36">
        <v>65720</v>
      </c>
      <c r="K66" s="36">
        <v>12505.710000000001</v>
      </c>
      <c r="L66" s="36">
        <v>4547.54</v>
      </c>
      <c r="M66" s="24"/>
      <c r="N66" s="38">
        <f>SUM(I66:L66)</f>
        <v>234357.65</v>
      </c>
      <c r="O66" s="23"/>
      <c r="P66" s="23"/>
      <c r="Q66" s="23"/>
      <c r="R66" s="23"/>
      <c r="S66" s="23"/>
      <c r="T66" s="24"/>
      <c r="U66" s="38">
        <v>135832.07999999999</v>
      </c>
      <c r="V66" s="26"/>
      <c r="W66" s="26"/>
      <c r="X66" s="26">
        <f>U66*1.05</f>
        <v>142623.68399999998</v>
      </c>
      <c r="Y66" s="26"/>
      <c r="Z66" s="26"/>
      <c r="AA66" s="24"/>
      <c r="AB66" s="37">
        <f t="shared" ref="AB66:AG70" si="55">N66+U66</f>
        <v>370189.73</v>
      </c>
      <c r="AC66" s="37">
        <f t="shared" si="55"/>
        <v>0</v>
      </c>
      <c r="AD66" s="37">
        <f t="shared" si="55"/>
        <v>0</v>
      </c>
      <c r="AE66" s="37">
        <f t="shared" si="55"/>
        <v>142623.68399999998</v>
      </c>
      <c r="AF66" s="37">
        <f t="shared" si="55"/>
        <v>0</v>
      </c>
      <c r="AG66" s="37">
        <f t="shared" si="55"/>
        <v>0</v>
      </c>
      <c r="AH66" s="27">
        <f t="shared" ref="AH66:AH76" si="56">SUM(AB66:AG66)</f>
        <v>512813.41399999999</v>
      </c>
    </row>
    <row r="67" spans="1:34" s="22" customFormat="1" x14ac:dyDescent="0.25">
      <c r="A67" s="28" t="s">
        <v>102</v>
      </c>
      <c r="B67" s="28" t="s">
        <v>25</v>
      </c>
      <c r="C67" s="45" t="s">
        <v>26</v>
      </c>
      <c r="D67" s="29" t="s">
        <v>106</v>
      </c>
      <c r="E67" s="29" t="s">
        <v>104</v>
      </c>
      <c r="F67" s="29" t="s">
        <v>107</v>
      </c>
      <c r="G67" s="32">
        <v>1</v>
      </c>
      <c r="H67" s="38">
        <v>19076.2</v>
      </c>
      <c r="I67" s="38">
        <f>H67</f>
        <v>19076.2</v>
      </c>
      <c r="J67" s="36"/>
      <c r="K67" s="36">
        <v>1716.86</v>
      </c>
      <c r="L67" s="36">
        <v>667.67</v>
      </c>
      <c r="M67" s="24"/>
      <c r="N67" s="38">
        <f>SUM(I67:L67)</f>
        <v>21460.73</v>
      </c>
      <c r="O67" s="42"/>
      <c r="P67" s="23"/>
      <c r="Q67" s="23"/>
      <c r="R67" s="23"/>
      <c r="S67" s="23"/>
      <c r="T67" s="24"/>
      <c r="U67" s="38">
        <v>16341.54</v>
      </c>
      <c r="V67" s="26"/>
      <c r="W67" s="26"/>
      <c r="X67" s="26">
        <f>U67*1.05</f>
        <v>17158.617000000002</v>
      </c>
      <c r="Y67" s="26"/>
      <c r="Z67" s="26"/>
      <c r="AA67" s="24"/>
      <c r="AB67" s="37">
        <f t="shared" ref="AB67:AB68" si="57">N67+U67</f>
        <v>37802.270000000004</v>
      </c>
      <c r="AC67" s="37">
        <f t="shared" ref="AC67:AC68" si="58">O67+V67</f>
        <v>0</v>
      </c>
      <c r="AD67" s="37">
        <f t="shared" ref="AD67:AD68" si="59">P67+W67</f>
        <v>0</v>
      </c>
      <c r="AE67" s="37">
        <f t="shared" ref="AE67:AE68" si="60">Q67+X67</f>
        <v>17158.617000000002</v>
      </c>
      <c r="AF67" s="37">
        <f t="shared" ref="AF67:AF68" si="61">R67+Y67</f>
        <v>0</v>
      </c>
      <c r="AG67" s="37">
        <f t="shared" ref="AG67:AG68" si="62">S67+Z67</f>
        <v>0</v>
      </c>
      <c r="AH67" s="27">
        <f t="shared" ref="AH67:AH68" si="63">SUM(AB67:AG67)</f>
        <v>54960.887000000002</v>
      </c>
    </row>
    <row r="68" spans="1:34" s="22" customFormat="1" x14ac:dyDescent="0.25">
      <c r="A68" s="28" t="s">
        <v>102</v>
      </c>
      <c r="B68" s="28" t="s">
        <v>25</v>
      </c>
      <c r="C68" s="45" t="s">
        <v>26</v>
      </c>
      <c r="D68" s="29" t="s">
        <v>108</v>
      </c>
      <c r="E68" s="29" t="s">
        <v>109</v>
      </c>
      <c r="F68" s="29" t="s">
        <v>110</v>
      </c>
      <c r="G68" s="32">
        <v>1</v>
      </c>
      <c r="H68" s="38">
        <v>98882</v>
      </c>
      <c r="I68" s="38"/>
      <c r="J68" s="36"/>
      <c r="K68" s="58"/>
      <c r="L68" s="36"/>
      <c r="M68" s="24"/>
      <c r="N68" s="38"/>
      <c r="O68" s="23"/>
      <c r="P68" s="23"/>
      <c r="Q68" s="23"/>
      <c r="R68" s="23"/>
      <c r="S68" s="23"/>
      <c r="T68" s="24"/>
      <c r="U68" s="38">
        <v>96882.68</v>
      </c>
      <c r="V68" s="38"/>
      <c r="W68" s="38"/>
      <c r="X68" s="38">
        <f>U68*1.05</f>
        <v>101726.814</v>
      </c>
      <c r="Y68" s="38"/>
      <c r="Z68" s="38"/>
      <c r="AA68" s="24"/>
      <c r="AB68" s="37">
        <f t="shared" si="57"/>
        <v>96882.68</v>
      </c>
      <c r="AC68" s="37">
        <f t="shared" si="58"/>
        <v>0</v>
      </c>
      <c r="AD68" s="37">
        <f t="shared" si="59"/>
        <v>0</v>
      </c>
      <c r="AE68" s="37">
        <f t="shared" si="60"/>
        <v>101726.814</v>
      </c>
      <c r="AF68" s="37">
        <f t="shared" si="61"/>
        <v>0</v>
      </c>
      <c r="AG68" s="37">
        <f t="shared" si="62"/>
        <v>0</v>
      </c>
      <c r="AH68" s="27">
        <f t="shared" si="63"/>
        <v>198609.49400000001</v>
      </c>
    </row>
    <row r="69" spans="1:34" s="22" customFormat="1" x14ac:dyDescent="0.25">
      <c r="A69" s="28" t="s">
        <v>102</v>
      </c>
      <c r="B69" s="28" t="s">
        <v>25</v>
      </c>
      <c r="C69" s="45" t="s">
        <v>26</v>
      </c>
      <c r="D69" s="29" t="s">
        <v>111</v>
      </c>
      <c r="E69" s="29" t="s">
        <v>109</v>
      </c>
      <c r="F69" s="29" t="s">
        <v>110</v>
      </c>
      <c r="G69" s="32">
        <v>1</v>
      </c>
      <c r="H69" s="38">
        <v>545005.82000000007</v>
      </c>
      <c r="I69" s="38">
        <v>353943.52</v>
      </c>
      <c r="J69" s="36">
        <v>178843.8</v>
      </c>
      <c r="K69" s="58">
        <v>28669.43</v>
      </c>
      <c r="L69" s="36">
        <v>11149.22</v>
      </c>
      <c r="M69" s="24"/>
      <c r="N69" s="38">
        <f>SUM(I69:L69)</f>
        <v>572605.97000000009</v>
      </c>
      <c r="O69" s="23"/>
      <c r="P69" s="23"/>
      <c r="Q69" s="23"/>
      <c r="R69" s="23"/>
      <c r="S69" s="23"/>
      <c r="T69" s="24"/>
      <c r="U69" s="38">
        <v>350368</v>
      </c>
      <c r="V69" s="38"/>
      <c r="W69" s="38"/>
      <c r="X69" s="38">
        <f>U69*1.05</f>
        <v>367886.4</v>
      </c>
      <c r="Y69" s="38"/>
      <c r="Z69" s="38"/>
      <c r="AA69" s="24"/>
      <c r="AB69" s="37">
        <f t="shared" ref="AB69" si="64">N69+U69</f>
        <v>922973.97000000009</v>
      </c>
      <c r="AC69" s="37">
        <f t="shared" ref="AC69" si="65">O69+V69</f>
        <v>0</v>
      </c>
      <c r="AD69" s="37">
        <f t="shared" ref="AD69" si="66">P69+W69</f>
        <v>0</v>
      </c>
      <c r="AE69" s="37">
        <f t="shared" ref="AE69" si="67">Q69+X69</f>
        <v>367886.4</v>
      </c>
      <c r="AF69" s="37">
        <f t="shared" ref="AF69" si="68">R69+Y69</f>
        <v>0</v>
      </c>
      <c r="AG69" s="37">
        <f t="shared" ref="AG69" si="69">S69+Z69</f>
        <v>0</v>
      </c>
      <c r="AH69" s="27">
        <f t="shared" ref="AH69" si="70">SUM(AB69:AG69)</f>
        <v>1290860.3700000001</v>
      </c>
    </row>
    <row r="70" spans="1:34" s="22" customFormat="1" x14ac:dyDescent="0.25">
      <c r="A70" s="28" t="s">
        <v>24</v>
      </c>
      <c r="B70" s="28" t="s">
        <v>25</v>
      </c>
      <c r="C70" s="62" t="s">
        <v>38</v>
      </c>
      <c r="D70" s="33" t="s">
        <v>112</v>
      </c>
      <c r="E70" s="33" t="s">
        <v>113</v>
      </c>
      <c r="F70" s="29" t="s">
        <v>114</v>
      </c>
      <c r="G70" s="32">
        <v>1</v>
      </c>
      <c r="H70" s="38">
        <v>0</v>
      </c>
      <c r="I70" s="36"/>
      <c r="J70" s="36">
        <v>0</v>
      </c>
      <c r="K70" s="36"/>
      <c r="L70" s="36"/>
      <c r="M70" s="24"/>
      <c r="N70" s="38"/>
      <c r="O70" s="23"/>
      <c r="P70" s="23"/>
      <c r="Q70" s="23"/>
      <c r="R70" s="23"/>
      <c r="S70" s="23"/>
      <c r="T70" s="24"/>
      <c r="U70" s="38">
        <v>24600</v>
      </c>
      <c r="V70" s="26">
        <f>U70*1.05</f>
        <v>25830</v>
      </c>
      <c r="W70" s="26">
        <f t="shared" ref="W70" si="71">1.05*V70</f>
        <v>27121.5</v>
      </c>
      <c r="X70" s="26">
        <f t="shared" ref="X70" si="72">1.05*W70</f>
        <v>28477.575000000001</v>
      </c>
      <c r="Y70" s="26">
        <f t="shared" ref="Y70" si="73">1.05*X70</f>
        <v>29901.453750000001</v>
      </c>
      <c r="Z70" s="26">
        <f t="shared" ref="Z70" si="74">1.05*Y70</f>
        <v>31396.526437500001</v>
      </c>
      <c r="AA70" s="24"/>
      <c r="AB70" s="37">
        <f t="shared" si="55"/>
        <v>24600</v>
      </c>
      <c r="AC70" s="37">
        <f t="shared" si="55"/>
        <v>25830</v>
      </c>
      <c r="AD70" s="37">
        <f t="shared" si="55"/>
        <v>27121.5</v>
      </c>
      <c r="AE70" s="37">
        <f t="shared" si="55"/>
        <v>28477.575000000001</v>
      </c>
      <c r="AF70" s="37">
        <f t="shared" si="55"/>
        <v>29901.453750000001</v>
      </c>
      <c r="AG70" s="37">
        <f t="shared" si="55"/>
        <v>31396.526437500001</v>
      </c>
      <c r="AH70" s="27">
        <f t="shared" si="56"/>
        <v>167327.05518749999</v>
      </c>
    </row>
    <row r="71" spans="1:34" s="22" customFormat="1" x14ac:dyDescent="0.25">
      <c r="A71" s="28" t="s">
        <v>24</v>
      </c>
      <c r="B71" s="28" t="s">
        <v>25</v>
      </c>
      <c r="C71" s="28"/>
      <c r="D71" s="29" t="s">
        <v>115</v>
      </c>
      <c r="E71" s="29" t="s">
        <v>116</v>
      </c>
      <c r="F71" s="31" t="s">
        <v>29</v>
      </c>
      <c r="G71" s="32">
        <v>15</v>
      </c>
      <c r="H71" s="35">
        <v>21346</v>
      </c>
      <c r="I71" s="36"/>
      <c r="J71" s="36">
        <f t="shared" ref="J71:J73" si="75">H71*G71</f>
        <v>320190</v>
      </c>
      <c r="K71" s="36"/>
      <c r="L71" s="36"/>
      <c r="M71" s="24"/>
      <c r="N71" s="23"/>
      <c r="O71" s="23">
        <f t="shared" ref="O71:O72" si="76">J71</f>
        <v>320190</v>
      </c>
      <c r="P71" s="23">
        <v>360847.0588235294</v>
      </c>
      <c r="Q71" s="39">
        <v>740329.4117647059</v>
      </c>
      <c r="R71" s="23">
        <v>1062211.7647058824</v>
      </c>
      <c r="S71" s="23">
        <v>1062211.7647058824</v>
      </c>
      <c r="T71" s="24"/>
      <c r="U71" s="23"/>
      <c r="V71" s="26">
        <v>25000</v>
      </c>
      <c r="W71" s="26">
        <v>30000</v>
      </c>
      <c r="X71" s="26">
        <v>60000</v>
      </c>
      <c r="Y71" s="26">
        <v>90000</v>
      </c>
      <c r="Z71" s="26">
        <f t="shared" ref="Z71" si="77">Y71*1.05</f>
        <v>94500</v>
      </c>
      <c r="AA71" s="24"/>
      <c r="AB71" s="37">
        <f t="shared" ref="AB71" si="78">N71+U71</f>
        <v>0</v>
      </c>
      <c r="AC71" s="37">
        <f t="shared" ref="AC71" si="79">O71+V71</f>
        <v>345190</v>
      </c>
      <c r="AD71" s="37">
        <f t="shared" ref="AD71" si="80">P71+W71</f>
        <v>390847.0588235294</v>
      </c>
      <c r="AE71" s="37">
        <f t="shared" ref="AE71" si="81">Q71+X71</f>
        <v>800329.4117647059</v>
      </c>
      <c r="AF71" s="37">
        <f t="shared" ref="AF71" si="82">R71+Y71</f>
        <v>1152211.7647058824</v>
      </c>
      <c r="AG71" s="37">
        <f t="shared" ref="AG71" si="83">S71+Z71</f>
        <v>1156711.7647058824</v>
      </c>
      <c r="AH71" s="27">
        <f t="shared" si="56"/>
        <v>3845290</v>
      </c>
    </row>
    <row r="72" spans="1:34" s="22" customFormat="1" x14ac:dyDescent="0.25">
      <c r="A72" s="28" t="s">
        <v>24</v>
      </c>
      <c r="B72" s="28" t="s">
        <v>25</v>
      </c>
      <c r="C72" s="28"/>
      <c r="D72" s="29" t="s">
        <v>117</v>
      </c>
      <c r="E72" s="29" t="s">
        <v>90</v>
      </c>
      <c r="F72" s="31" t="s">
        <v>118</v>
      </c>
      <c r="G72" s="32">
        <v>1</v>
      </c>
      <c r="H72" s="35">
        <v>89160</v>
      </c>
      <c r="I72" s="36"/>
      <c r="J72" s="36">
        <f t="shared" si="75"/>
        <v>89160</v>
      </c>
      <c r="K72" s="36"/>
      <c r="L72" s="36"/>
      <c r="M72" s="24"/>
      <c r="N72" s="23"/>
      <c r="O72" s="23">
        <f t="shared" si="76"/>
        <v>89160</v>
      </c>
      <c r="P72" s="23"/>
      <c r="Q72" s="23"/>
      <c r="R72" s="23">
        <f>O72*1.05</f>
        <v>93618</v>
      </c>
      <c r="S72" s="23"/>
      <c r="T72" s="24"/>
      <c r="U72" s="23"/>
      <c r="V72" s="26">
        <v>20000</v>
      </c>
      <c r="W72" s="26">
        <f t="shared" ref="W72" si="84">1.05*V72</f>
        <v>21000</v>
      </c>
      <c r="X72" s="26">
        <f t="shared" ref="X72" si="85">1.05*W72</f>
        <v>22050</v>
      </c>
      <c r="Y72" s="26">
        <f t="shared" ref="Y72" si="86">1.05*X72</f>
        <v>23152.5</v>
      </c>
      <c r="Z72" s="26">
        <f t="shared" ref="Z72" si="87">1.05*Y72</f>
        <v>24310.125</v>
      </c>
      <c r="AA72" s="24"/>
      <c r="AB72" s="37">
        <f t="shared" ref="AB72:AG76" si="88">N72+U72</f>
        <v>0</v>
      </c>
      <c r="AC72" s="37">
        <f t="shared" si="88"/>
        <v>109160</v>
      </c>
      <c r="AD72" s="37">
        <f t="shared" si="88"/>
        <v>21000</v>
      </c>
      <c r="AE72" s="37">
        <f t="shared" si="88"/>
        <v>22050</v>
      </c>
      <c r="AF72" s="37">
        <f t="shared" si="88"/>
        <v>116770.5</v>
      </c>
      <c r="AG72" s="37">
        <f t="shared" si="88"/>
        <v>24310.125</v>
      </c>
      <c r="AH72" s="27">
        <f t="shared" si="56"/>
        <v>293290.625</v>
      </c>
    </row>
    <row r="73" spans="1:34" s="22" customFormat="1" x14ac:dyDescent="0.25">
      <c r="A73" s="28" t="s">
        <v>24</v>
      </c>
      <c r="B73" s="28" t="s">
        <v>25</v>
      </c>
      <c r="C73" s="28"/>
      <c r="D73" s="33" t="s">
        <v>119</v>
      </c>
      <c r="E73" s="33" t="s">
        <v>119</v>
      </c>
      <c r="F73" s="31" t="s">
        <v>120</v>
      </c>
      <c r="G73" s="32">
        <v>1</v>
      </c>
      <c r="H73" s="35">
        <v>0</v>
      </c>
      <c r="I73" s="36"/>
      <c r="J73" s="36">
        <f t="shared" si="75"/>
        <v>0</v>
      </c>
      <c r="K73" s="36"/>
      <c r="L73" s="36"/>
      <c r="M73" s="24"/>
      <c r="N73" s="23"/>
      <c r="O73" s="23"/>
      <c r="P73" s="23"/>
      <c r="Q73" s="23"/>
      <c r="R73" s="23"/>
      <c r="S73" s="23"/>
      <c r="T73" s="24"/>
      <c r="U73" s="23"/>
      <c r="V73" s="26">
        <v>265224</v>
      </c>
      <c r="W73" s="26">
        <f t="shared" ref="W73:W74" si="89">1.05*V73</f>
        <v>278485.2</v>
      </c>
      <c r="X73" s="26">
        <f t="shared" ref="X73:X74" si="90">1.05*W73</f>
        <v>292409.46000000002</v>
      </c>
      <c r="Y73" s="26">
        <f t="shared" ref="Y73:Y74" si="91">1.05*X73</f>
        <v>307029.93300000002</v>
      </c>
      <c r="Z73" s="26">
        <f t="shared" ref="Z73:Z74" si="92">1.05*Y73</f>
        <v>322381.42965000001</v>
      </c>
      <c r="AA73" s="24"/>
      <c r="AB73" s="37">
        <f t="shared" si="88"/>
        <v>0</v>
      </c>
      <c r="AC73" s="37">
        <f t="shared" si="88"/>
        <v>265224</v>
      </c>
      <c r="AD73" s="37">
        <f t="shared" si="88"/>
        <v>278485.2</v>
      </c>
      <c r="AE73" s="37">
        <f t="shared" si="88"/>
        <v>292409.46000000002</v>
      </c>
      <c r="AF73" s="37">
        <f t="shared" si="88"/>
        <v>307029.93300000002</v>
      </c>
      <c r="AG73" s="37">
        <f t="shared" si="88"/>
        <v>322381.42965000001</v>
      </c>
      <c r="AH73" s="27">
        <f t="shared" si="56"/>
        <v>1465530.0226499999</v>
      </c>
    </row>
    <row r="74" spans="1:34" x14ac:dyDescent="0.25">
      <c r="A74" s="28" t="s">
        <v>24</v>
      </c>
      <c r="B74" s="28" t="s">
        <v>25</v>
      </c>
      <c r="C74" s="28"/>
      <c r="D74" s="33" t="s">
        <v>112</v>
      </c>
      <c r="E74" s="33" t="s">
        <v>113</v>
      </c>
      <c r="F74" s="31" t="s">
        <v>114</v>
      </c>
      <c r="G74" s="32">
        <v>1</v>
      </c>
      <c r="H74" s="35"/>
      <c r="I74" s="36"/>
      <c r="J74" s="36"/>
      <c r="K74" s="36"/>
      <c r="L74" s="36"/>
      <c r="M74" s="24"/>
      <c r="N74" s="23"/>
      <c r="O74" s="23"/>
      <c r="P74" s="23"/>
      <c r="Q74" s="23"/>
      <c r="R74" s="23"/>
      <c r="S74" s="23"/>
      <c r="T74" s="24"/>
      <c r="U74" s="23"/>
      <c r="V74" s="26">
        <v>109020</v>
      </c>
      <c r="W74" s="26">
        <f t="shared" si="89"/>
        <v>114471</v>
      </c>
      <c r="X74" s="26">
        <f t="shared" si="90"/>
        <v>120194.55</v>
      </c>
      <c r="Y74" s="26">
        <f t="shared" si="91"/>
        <v>126204.27750000001</v>
      </c>
      <c r="Z74" s="26">
        <f t="shared" si="92"/>
        <v>132514.49137500001</v>
      </c>
      <c r="AA74" s="24"/>
      <c r="AB74" s="37">
        <f t="shared" si="88"/>
        <v>0</v>
      </c>
      <c r="AC74" s="37">
        <f t="shared" si="88"/>
        <v>109020</v>
      </c>
      <c r="AD74" s="37">
        <f t="shared" si="88"/>
        <v>114471</v>
      </c>
      <c r="AE74" s="37">
        <f t="shared" si="88"/>
        <v>120194.55</v>
      </c>
      <c r="AF74" s="37">
        <f t="shared" si="88"/>
        <v>126204.27750000001</v>
      </c>
      <c r="AG74" s="37">
        <f t="shared" si="88"/>
        <v>132514.49137500001</v>
      </c>
      <c r="AH74" s="27">
        <f t="shared" si="56"/>
        <v>602404.318875</v>
      </c>
    </row>
    <row r="75" spans="1:34" s="22" customFormat="1" x14ac:dyDescent="0.25">
      <c r="A75" s="28" t="s">
        <v>24</v>
      </c>
      <c r="B75" s="28" t="s">
        <v>25</v>
      </c>
      <c r="C75" s="28"/>
      <c r="D75" s="29" t="s">
        <v>121</v>
      </c>
      <c r="E75" s="29" t="s">
        <v>122</v>
      </c>
      <c r="F75" s="29" t="s">
        <v>123</v>
      </c>
      <c r="G75" s="32">
        <v>1</v>
      </c>
      <c r="H75" s="38">
        <v>75000</v>
      </c>
      <c r="I75" s="36"/>
      <c r="J75" s="36">
        <v>75000</v>
      </c>
      <c r="K75" s="36"/>
      <c r="L75" s="36"/>
      <c r="M75" s="24"/>
      <c r="N75" s="38"/>
      <c r="O75" s="38">
        <v>75000</v>
      </c>
      <c r="P75" s="23">
        <v>78750</v>
      </c>
      <c r="Q75" s="23">
        <v>82687.5</v>
      </c>
      <c r="R75" s="23">
        <v>86821.875</v>
      </c>
      <c r="S75" s="23">
        <v>91162.96875</v>
      </c>
      <c r="T75" s="24"/>
      <c r="U75" s="38"/>
      <c r="V75" s="26"/>
      <c r="W75" s="26"/>
      <c r="X75" s="26"/>
      <c r="Y75" s="26"/>
      <c r="Z75" s="26"/>
      <c r="AA75" s="24"/>
      <c r="AB75" s="37">
        <f t="shared" si="88"/>
        <v>0</v>
      </c>
      <c r="AC75" s="37">
        <f t="shared" si="88"/>
        <v>75000</v>
      </c>
      <c r="AD75" s="37">
        <f t="shared" si="88"/>
        <v>78750</v>
      </c>
      <c r="AE75" s="37">
        <f t="shared" si="88"/>
        <v>82687.5</v>
      </c>
      <c r="AF75" s="37">
        <f t="shared" si="88"/>
        <v>86821.875</v>
      </c>
      <c r="AG75" s="37">
        <f t="shared" si="88"/>
        <v>91162.96875</v>
      </c>
      <c r="AH75" s="27">
        <f t="shared" si="56"/>
        <v>414422.34375</v>
      </c>
    </row>
    <row r="76" spans="1:34" s="22" customFormat="1" x14ac:dyDescent="0.25">
      <c r="A76" s="28" t="s">
        <v>24</v>
      </c>
      <c r="B76" s="28" t="s">
        <v>25</v>
      </c>
      <c r="C76" s="28"/>
      <c r="D76" s="29" t="s">
        <v>124</v>
      </c>
      <c r="E76" s="29" t="s">
        <v>125</v>
      </c>
      <c r="F76" s="29" t="s">
        <v>101</v>
      </c>
      <c r="G76" s="32">
        <v>1</v>
      </c>
      <c r="H76" s="38">
        <v>6000</v>
      </c>
      <c r="I76" s="36"/>
      <c r="J76" s="36">
        <v>6000</v>
      </c>
      <c r="K76" s="36"/>
      <c r="L76" s="36"/>
      <c r="M76" s="24"/>
      <c r="N76" s="38"/>
      <c r="O76" s="38">
        <v>6000</v>
      </c>
      <c r="P76" s="23">
        <v>6300</v>
      </c>
      <c r="Q76" s="23">
        <v>6615</v>
      </c>
      <c r="R76" s="23">
        <v>6945.75</v>
      </c>
      <c r="S76" s="23">
        <v>7293.0375000000004</v>
      </c>
      <c r="T76" s="24"/>
      <c r="U76" s="38"/>
      <c r="V76" s="26"/>
      <c r="W76" s="26"/>
      <c r="X76" s="26"/>
      <c r="Y76" s="26"/>
      <c r="Z76" s="26"/>
      <c r="AA76" s="24"/>
      <c r="AB76" s="37">
        <f t="shared" si="88"/>
        <v>0</v>
      </c>
      <c r="AC76" s="37">
        <f t="shared" si="88"/>
        <v>6000</v>
      </c>
      <c r="AD76" s="37">
        <f t="shared" si="88"/>
        <v>6300</v>
      </c>
      <c r="AE76" s="37">
        <f t="shared" si="88"/>
        <v>6615</v>
      </c>
      <c r="AF76" s="37">
        <f t="shared" si="88"/>
        <v>6945.75</v>
      </c>
      <c r="AG76" s="37">
        <f t="shared" si="88"/>
        <v>7293.0375000000004</v>
      </c>
      <c r="AH76" s="27">
        <f t="shared" si="56"/>
        <v>33153.787499999999</v>
      </c>
    </row>
    <row r="77" spans="1:34" x14ac:dyDescent="0.25">
      <c r="A77" s="28" t="s">
        <v>24</v>
      </c>
      <c r="B77" s="28" t="s">
        <v>25</v>
      </c>
      <c r="C77" s="28"/>
      <c r="D77" s="30" t="s">
        <v>126</v>
      </c>
      <c r="E77" s="30" t="s">
        <v>127</v>
      </c>
      <c r="F77" s="31" t="s">
        <v>128</v>
      </c>
      <c r="G77" s="32">
        <v>1</v>
      </c>
      <c r="H77" s="35"/>
      <c r="I77" s="36"/>
      <c r="J77" s="36"/>
      <c r="K77" s="36"/>
      <c r="L77" s="36"/>
      <c r="M77" s="24"/>
      <c r="N77" s="23"/>
      <c r="O77" s="23">
        <v>108708.6</v>
      </c>
      <c r="P77" s="23">
        <v>114144.03000000001</v>
      </c>
      <c r="Q77" s="23">
        <v>119851.23150000002</v>
      </c>
      <c r="R77" s="23">
        <v>125843.79307500002</v>
      </c>
      <c r="S77" s="23">
        <v>132135.98272875004</v>
      </c>
      <c r="T77" s="24"/>
      <c r="U77" s="23"/>
      <c r="V77" s="26"/>
      <c r="W77" s="26"/>
      <c r="X77" s="26"/>
      <c r="Y77" s="26"/>
      <c r="Z77" s="26"/>
      <c r="AA77" s="24"/>
      <c r="AB77" s="37">
        <f t="shared" si="48"/>
        <v>0</v>
      </c>
      <c r="AC77" s="37">
        <f t="shared" si="48"/>
        <v>108708.6</v>
      </c>
      <c r="AD77" s="37">
        <f t="shared" si="49"/>
        <v>114144.03000000001</v>
      </c>
      <c r="AE77" s="37">
        <f t="shared" si="50"/>
        <v>119851.23150000002</v>
      </c>
      <c r="AF77" s="37">
        <f t="shared" si="51"/>
        <v>125843.79307500002</v>
      </c>
      <c r="AG77" s="37">
        <f t="shared" si="52"/>
        <v>132135.98272875004</v>
      </c>
      <c r="AH77" s="27">
        <f t="shared" si="53"/>
        <v>600683.63730375003</v>
      </c>
    </row>
    <row r="78" spans="1:34" x14ac:dyDescent="0.25">
      <c r="A78" s="28" t="s">
        <v>24</v>
      </c>
      <c r="B78" s="28" t="s">
        <v>25</v>
      </c>
      <c r="C78" s="28"/>
      <c r="D78" s="30" t="s">
        <v>129</v>
      </c>
      <c r="E78" s="30" t="s">
        <v>130</v>
      </c>
      <c r="F78" s="31" t="s">
        <v>131</v>
      </c>
      <c r="G78" s="32">
        <v>1</v>
      </c>
      <c r="H78" s="35"/>
      <c r="I78" s="36"/>
      <c r="J78" s="36"/>
      <c r="K78" s="36"/>
      <c r="L78" s="36"/>
      <c r="M78" s="24"/>
      <c r="N78" s="23"/>
      <c r="O78" s="23">
        <v>268000</v>
      </c>
      <c r="P78" s="23">
        <v>281400</v>
      </c>
      <c r="Q78" s="23">
        <v>295470</v>
      </c>
      <c r="R78" s="23">
        <v>310243.5</v>
      </c>
      <c r="S78" s="23">
        <v>325755.67499999999</v>
      </c>
      <c r="T78" s="24"/>
      <c r="U78" s="23"/>
      <c r="V78" s="26"/>
      <c r="W78" s="26"/>
      <c r="X78" s="26"/>
      <c r="Y78" s="26"/>
      <c r="Z78" s="26"/>
      <c r="AA78" s="24"/>
      <c r="AB78" s="37">
        <f t="shared" si="48"/>
        <v>0</v>
      </c>
      <c r="AC78" s="37">
        <f t="shared" si="48"/>
        <v>268000</v>
      </c>
      <c r="AD78" s="37">
        <f t="shared" si="49"/>
        <v>281400</v>
      </c>
      <c r="AE78" s="37">
        <f t="shared" si="50"/>
        <v>295470</v>
      </c>
      <c r="AF78" s="37">
        <f t="shared" si="51"/>
        <v>310243.5</v>
      </c>
      <c r="AG78" s="37">
        <f t="shared" si="52"/>
        <v>325755.67499999999</v>
      </c>
      <c r="AH78" s="27">
        <f t="shared" si="53"/>
        <v>1480869.175</v>
      </c>
    </row>
    <row r="79" spans="1:34" x14ac:dyDescent="0.25">
      <c r="A79" s="28" t="s">
        <v>24</v>
      </c>
      <c r="B79" s="28" t="s">
        <v>25</v>
      </c>
      <c r="C79" s="28"/>
      <c r="D79" s="30" t="s">
        <v>132</v>
      </c>
      <c r="E79" s="30" t="s">
        <v>133</v>
      </c>
      <c r="F79" s="31" t="s">
        <v>134</v>
      </c>
      <c r="G79" s="32">
        <v>1</v>
      </c>
      <c r="H79" s="35"/>
      <c r="I79" s="36"/>
      <c r="J79" s="36"/>
      <c r="K79" s="36"/>
      <c r="L79" s="36"/>
      <c r="M79" s="24"/>
      <c r="N79" s="23"/>
      <c r="O79" s="23">
        <v>121900</v>
      </c>
      <c r="P79" s="23">
        <v>653595</v>
      </c>
      <c r="Q79" s="23">
        <v>686275</v>
      </c>
      <c r="R79" s="23">
        <v>720588</v>
      </c>
      <c r="S79" s="23">
        <v>756617.4</v>
      </c>
      <c r="T79" s="24"/>
      <c r="U79" s="23"/>
      <c r="V79" s="26"/>
      <c r="W79" s="26"/>
      <c r="X79" s="26"/>
      <c r="Y79" s="26"/>
      <c r="Z79" s="26"/>
      <c r="AA79" s="24"/>
      <c r="AB79" s="37">
        <f t="shared" si="48"/>
        <v>0</v>
      </c>
      <c r="AC79" s="37">
        <f t="shared" si="48"/>
        <v>121900</v>
      </c>
      <c r="AD79" s="37">
        <f t="shared" si="49"/>
        <v>653595</v>
      </c>
      <c r="AE79" s="37">
        <f t="shared" si="50"/>
        <v>686275</v>
      </c>
      <c r="AF79" s="37">
        <f t="shared" si="51"/>
        <v>720588</v>
      </c>
      <c r="AG79" s="37">
        <f t="shared" si="52"/>
        <v>756617.4</v>
      </c>
      <c r="AH79" s="27">
        <f t="shared" si="53"/>
        <v>2938975.4</v>
      </c>
    </row>
    <row r="80" spans="1:34" x14ac:dyDescent="0.25">
      <c r="A80" s="28" t="s">
        <v>102</v>
      </c>
      <c r="B80" s="28" t="s">
        <v>26</v>
      </c>
      <c r="C80" s="28"/>
      <c r="D80" s="30" t="s">
        <v>135</v>
      </c>
      <c r="E80" s="30" t="s">
        <v>136</v>
      </c>
      <c r="F80" s="31" t="s">
        <v>137</v>
      </c>
      <c r="G80" s="32"/>
      <c r="H80" s="35">
        <v>66700</v>
      </c>
      <c r="I80" s="36">
        <v>66700</v>
      </c>
      <c r="J80" s="36"/>
      <c r="K80" s="36"/>
      <c r="L80" s="36"/>
      <c r="M80" s="24"/>
      <c r="N80" s="23"/>
      <c r="O80" s="23">
        <v>66700</v>
      </c>
      <c r="P80" s="23"/>
      <c r="Q80" s="23"/>
      <c r="R80" s="23"/>
      <c r="S80" s="23"/>
      <c r="T80" s="24"/>
      <c r="U80" s="23"/>
      <c r="V80" s="26">
        <v>13340</v>
      </c>
      <c r="W80" s="26">
        <v>14007</v>
      </c>
      <c r="X80" s="26">
        <v>14707.35</v>
      </c>
      <c r="Y80" s="26">
        <v>15442.717500000001</v>
      </c>
      <c r="Z80" s="26">
        <v>16214.853375000001</v>
      </c>
      <c r="AA80" s="24"/>
      <c r="AB80" s="37">
        <f t="shared" si="48"/>
        <v>0</v>
      </c>
      <c r="AC80" s="37">
        <f t="shared" si="48"/>
        <v>80040</v>
      </c>
      <c r="AD80" s="37">
        <f t="shared" si="49"/>
        <v>14007</v>
      </c>
      <c r="AE80" s="37">
        <f t="shared" si="50"/>
        <v>14707.35</v>
      </c>
      <c r="AF80" s="37">
        <f t="shared" si="51"/>
        <v>15442.717500000001</v>
      </c>
      <c r="AG80" s="37">
        <f t="shared" si="52"/>
        <v>16214.853375000001</v>
      </c>
      <c r="AH80" s="27">
        <f t="shared" si="53"/>
        <v>140411.92087500001</v>
      </c>
    </row>
    <row r="81" spans="1:34" x14ac:dyDescent="0.25">
      <c r="A81" s="28" t="s">
        <v>102</v>
      </c>
      <c r="B81" s="28" t="s">
        <v>26</v>
      </c>
      <c r="C81" s="28"/>
      <c r="D81" s="30" t="s">
        <v>104</v>
      </c>
      <c r="E81" s="30" t="s">
        <v>104</v>
      </c>
      <c r="F81" s="31" t="s">
        <v>138</v>
      </c>
      <c r="G81" s="32"/>
      <c r="H81" s="35">
        <v>178684</v>
      </c>
      <c r="I81" s="36">
        <v>178684</v>
      </c>
      <c r="J81" s="36"/>
      <c r="K81" s="36"/>
      <c r="L81" s="36"/>
      <c r="M81" s="24"/>
      <c r="N81" s="23"/>
      <c r="O81" s="23"/>
      <c r="P81" s="23">
        <v>178684</v>
      </c>
      <c r="Q81" s="23"/>
      <c r="R81" s="23"/>
      <c r="S81" s="23"/>
      <c r="T81" s="24"/>
      <c r="U81" s="23"/>
      <c r="V81" s="26"/>
      <c r="W81" s="26">
        <v>21440</v>
      </c>
      <c r="X81" s="26">
        <v>22512</v>
      </c>
      <c r="Y81" s="26">
        <v>23637.600000000002</v>
      </c>
      <c r="Z81" s="26">
        <v>24819.480000000003</v>
      </c>
      <c r="AA81" s="24"/>
      <c r="AB81" s="37">
        <f t="shared" si="48"/>
        <v>0</v>
      </c>
      <c r="AC81" s="37">
        <f t="shared" si="48"/>
        <v>0</v>
      </c>
      <c r="AD81" s="37">
        <f t="shared" si="49"/>
        <v>200124</v>
      </c>
      <c r="AE81" s="37">
        <f t="shared" si="50"/>
        <v>22512</v>
      </c>
      <c r="AF81" s="37">
        <f t="shared" si="51"/>
        <v>23637.600000000002</v>
      </c>
      <c r="AG81" s="37">
        <f t="shared" si="52"/>
        <v>24819.480000000003</v>
      </c>
      <c r="AH81" s="27">
        <f t="shared" si="53"/>
        <v>271093.08</v>
      </c>
    </row>
    <row r="82" spans="1:34" x14ac:dyDescent="0.25">
      <c r="A82" s="28" t="s">
        <v>102</v>
      </c>
      <c r="B82" s="28" t="s">
        <v>26</v>
      </c>
      <c r="C82" s="28"/>
      <c r="D82" s="30" t="s">
        <v>139</v>
      </c>
      <c r="E82" s="30" t="s">
        <v>140</v>
      </c>
      <c r="F82" s="31" t="s">
        <v>137</v>
      </c>
      <c r="G82" s="32"/>
      <c r="H82" s="35"/>
      <c r="I82" s="36"/>
      <c r="J82" s="36"/>
      <c r="K82" s="36"/>
      <c r="L82" s="36"/>
      <c r="M82" s="24"/>
      <c r="N82" s="23"/>
      <c r="O82" s="23"/>
      <c r="P82" s="23"/>
      <c r="Q82" s="23"/>
      <c r="R82" s="23"/>
      <c r="S82" s="23"/>
      <c r="T82" s="24"/>
      <c r="U82" s="23"/>
      <c r="V82" s="26"/>
      <c r="W82" s="26">
        <v>5082</v>
      </c>
      <c r="X82" s="26">
        <v>5336.1</v>
      </c>
      <c r="Y82" s="26">
        <v>5602.9050000000007</v>
      </c>
      <c r="Z82" s="26">
        <v>5883.0502500000011</v>
      </c>
      <c r="AA82" s="24"/>
      <c r="AB82" s="37">
        <f t="shared" si="48"/>
        <v>0</v>
      </c>
      <c r="AC82" s="37">
        <f t="shared" si="48"/>
        <v>0</v>
      </c>
      <c r="AD82" s="37">
        <f t="shared" si="49"/>
        <v>5082</v>
      </c>
      <c r="AE82" s="37">
        <f t="shared" si="50"/>
        <v>5336.1</v>
      </c>
      <c r="AF82" s="37">
        <f t="shared" si="51"/>
        <v>5602.9050000000007</v>
      </c>
      <c r="AG82" s="37">
        <f t="shared" si="52"/>
        <v>5883.0502500000011</v>
      </c>
      <c r="AH82" s="27">
        <f t="shared" si="53"/>
        <v>21904.055250000001</v>
      </c>
    </row>
    <row r="83" spans="1:34" x14ac:dyDescent="0.25">
      <c r="A83" s="28" t="s">
        <v>24</v>
      </c>
      <c r="B83" s="28" t="s">
        <v>26</v>
      </c>
      <c r="C83" s="28"/>
      <c r="D83" s="30" t="s">
        <v>141</v>
      </c>
      <c r="E83" s="30" t="s">
        <v>142</v>
      </c>
      <c r="F83" s="31" t="s">
        <v>143</v>
      </c>
      <c r="G83" s="32"/>
      <c r="H83" s="35">
        <v>96000</v>
      </c>
      <c r="I83" s="36"/>
      <c r="J83" s="36">
        <v>96000</v>
      </c>
      <c r="K83" s="36"/>
      <c r="L83" s="36"/>
      <c r="M83" s="24"/>
      <c r="N83" s="23"/>
      <c r="O83" s="23">
        <v>96000</v>
      </c>
      <c r="P83" s="23"/>
      <c r="Q83" s="23"/>
      <c r="R83" s="23"/>
      <c r="S83" s="23"/>
      <c r="T83" s="24"/>
      <c r="U83" s="23"/>
      <c r="V83" s="26">
        <v>678021</v>
      </c>
      <c r="W83" s="26">
        <v>711922.05</v>
      </c>
      <c r="X83" s="26">
        <v>747518.15250000008</v>
      </c>
      <c r="Y83" s="26">
        <v>784894.06012500008</v>
      </c>
      <c r="Z83" s="26">
        <v>824138.76313125016</v>
      </c>
      <c r="AA83" s="24"/>
      <c r="AB83" s="37">
        <f t="shared" si="48"/>
        <v>0</v>
      </c>
      <c r="AC83" s="37">
        <f t="shared" si="48"/>
        <v>774021</v>
      </c>
      <c r="AD83" s="37">
        <f t="shared" si="49"/>
        <v>711922.05</v>
      </c>
      <c r="AE83" s="37">
        <f t="shared" si="50"/>
        <v>747518.15250000008</v>
      </c>
      <c r="AF83" s="37">
        <f t="shared" si="51"/>
        <v>784894.06012500008</v>
      </c>
      <c r="AG83" s="37">
        <f t="shared" si="52"/>
        <v>824138.76313125016</v>
      </c>
      <c r="AH83" s="27">
        <f t="shared" si="53"/>
        <v>3842494.0257562506</v>
      </c>
    </row>
    <row r="84" spans="1:34" x14ac:dyDescent="0.25">
      <c r="A84" s="28" t="s">
        <v>24</v>
      </c>
      <c r="B84" s="28" t="s">
        <v>26</v>
      </c>
      <c r="C84" s="28"/>
      <c r="D84" s="30" t="s">
        <v>117</v>
      </c>
      <c r="E84" s="30" t="s">
        <v>90</v>
      </c>
      <c r="F84" s="31" t="s">
        <v>143</v>
      </c>
      <c r="G84" s="32"/>
      <c r="H84" s="35"/>
      <c r="I84" s="36"/>
      <c r="J84" s="36"/>
      <c r="K84" s="36"/>
      <c r="L84" s="36"/>
      <c r="M84" s="24"/>
      <c r="N84" s="23"/>
      <c r="O84" s="23"/>
      <c r="P84" s="23"/>
      <c r="Q84" s="23"/>
      <c r="R84" s="23"/>
      <c r="S84" s="23"/>
      <c r="T84" s="24"/>
      <c r="U84" s="23"/>
      <c r="V84" s="26"/>
      <c r="W84" s="26">
        <v>55298</v>
      </c>
      <c r="X84" s="26">
        <v>58062.9</v>
      </c>
      <c r="Y84" s="26">
        <v>60966.045000000006</v>
      </c>
      <c r="Z84" s="26">
        <v>64014.347250000006</v>
      </c>
      <c r="AA84" s="24"/>
      <c r="AB84" s="37">
        <f t="shared" si="48"/>
        <v>0</v>
      </c>
      <c r="AC84" s="37">
        <f t="shared" si="48"/>
        <v>0</v>
      </c>
      <c r="AD84" s="37">
        <f t="shared" si="49"/>
        <v>55298</v>
      </c>
      <c r="AE84" s="37">
        <f t="shared" si="50"/>
        <v>58062.9</v>
      </c>
      <c r="AF84" s="37">
        <f t="shared" si="51"/>
        <v>60966.045000000006</v>
      </c>
      <c r="AG84" s="37">
        <f t="shared" si="52"/>
        <v>64014.347250000006</v>
      </c>
      <c r="AH84" s="27">
        <f t="shared" si="53"/>
        <v>238341.29225</v>
      </c>
    </row>
    <row r="85" spans="1:34" x14ac:dyDescent="0.25">
      <c r="A85" s="28" t="s">
        <v>24</v>
      </c>
      <c r="B85" s="28" t="s">
        <v>26</v>
      </c>
      <c r="C85" s="28"/>
      <c r="D85" s="30" t="s">
        <v>28</v>
      </c>
      <c r="E85" s="30" t="s">
        <v>28</v>
      </c>
      <c r="F85" s="31" t="s">
        <v>144</v>
      </c>
      <c r="G85" s="32"/>
      <c r="H85" s="35"/>
      <c r="I85" s="36"/>
      <c r="J85" s="36"/>
      <c r="K85" s="36"/>
      <c r="L85" s="36"/>
      <c r="M85" s="24"/>
      <c r="N85" s="23"/>
      <c r="O85" s="23"/>
      <c r="P85" s="23"/>
      <c r="Q85" s="23"/>
      <c r="R85" s="23"/>
      <c r="S85" s="23"/>
      <c r="T85" s="24"/>
      <c r="U85" s="23"/>
      <c r="V85" s="26"/>
      <c r="W85" s="26">
        <v>1373765.436</v>
      </c>
      <c r="X85" s="26">
        <v>1373765.436</v>
      </c>
      <c r="Y85" s="26">
        <v>1373765.436</v>
      </c>
      <c r="Z85" s="26">
        <v>1442453.7078</v>
      </c>
      <c r="AA85" s="24"/>
      <c r="AB85" s="37">
        <f t="shared" si="48"/>
        <v>0</v>
      </c>
      <c r="AC85" s="37">
        <f t="shared" si="48"/>
        <v>0</v>
      </c>
      <c r="AD85" s="37">
        <f t="shared" si="49"/>
        <v>1373765.436</v>
      </c>
      <c r="AE85" s="37">
        <f t="shared" si="50"/>
        <v>1373765.436</v>
      </c>
      <c r="AF85" s="37">
        <f t="shared" si="51"/>
        <v>1373765.436</v>
      </c>
      <c r="AG85" s="37">
        <f t="shared" si="52"/>
        <v>1442453.7078</v>
      </c>
      <c r="AH85" s="27">
        <f t="shared" si="53"/>
        <v>5563750.0158000002</v>
      </c>
    </row>
    <row r="86" spans="1:34" x14ac:dyDescent="0.25">
      <c r="A86" s="28" t="s">
        <v>24</v>
      </c>
      <c r="B86" s="28" t="s">
        <v>26</v>
      </c>
      <c r="C86" s="28"/>
      <c r="D86" s="30" t="s">
        <v>92</v>
      </c>
      <c r="E86" s="30" t="s">
        <v>92</v>
      </c>
      <c r="F86" s="31" t="s">
        <v>143</v>
      </c>
      <c r="G86" s="32"/>
      <c r="H86" s="35"/>
      <c r="I86" s="36"/>
      <c r="J86" s="36"/>
      <c r="K86" s="36"/>
      <c r="L86" s="36"/>
      <c r="M86" s="24"/>
      <c r="N86" s="23"/>
      <c r="O86" s="23"/>
      <c r="P86" s="23"/>
      <c r="Q86" s="23"/>
      <c r="R86" s="23"/>
      <c r="S86" s="23"/>
      <c r="T86" s="24"/>
      <c r="U86" s="23"/>
      <c r="V86" s="26"/>
      <c r="W86" s="26">
        <v>159707</v>
      </c>
      <c r="X86" s="26">
        <v>167692.35</v>
      </c>
      <c r="Y86" s="26">
        <v>176076.96750000003</v>
      </c>
      <c r="Z86" s="26">
        <v>184880.81587500003</v>
      </c>
      <c r="AA86" s="24"/>
      <c r="AB86" s="37">
        <f t="shared" si="48"/>
        <v>0</v>
      </c>
      <c r="AC86" s="37">
        <f t="shared" si="48"/>
        <v>0</v>
      </c>
      <c r="AD86" s="37">
        <f t="shared" si="49"/>
        <v>159707</v>
      </c>
      <c r="AE86" s="37">
        <f t="shared" si="50"/>
        <v>167692.35</v>
      </c>
      <c r="AF86" s="37">
        <f t="shared" si="51"/>
        <v>176076.96750000003</v>
      </c>
      <c r="AG86" s="37">
        <f t="shared" si="52"/>
        <v>184880.81587500003</v>
      </c>
      <c r="AH86" s="27">
        <f t="shared" si="53"/>
        <v>688357.13337499998</v>
      </c>
    </row>
    <row r="87" spans="1:34" x14ac:dyDescent="0.25">
      <c r="A87" s="28" t="s">
        <v>24</v>
      </c>
      <c r="B87" s="28" t="s">
        <v>26</v>
      </c>
      <c r="C87" s="28"/>
      <c r="D87" s="2" t="s">
        <v>145</v>
      </c>
      <c r="E87" s="2" t="s">
        <v>146</v>
      </c>
      <c r="F87" s="31" t="s">
        <v>143</v>
      </c>
      <c r="G87" s="32"/>
      <c r="H87" s="35"/>
      <c r="I87" s="36"/>
      <c r="J87" s="36"/>
      <c r="K87" s="36"/>
      <c r="L87" s="36"/>
      <c r="M87" s="24"/>
      <c r="N87" s="23"/>
      <c r="O87" s="23"/>
      <c r="P87" s="23"/>
      <c r="Q87" s="23"/>
      <c r="R87" s="23"/>
      <c r="S87" s="23"/>
      <c r="T87" s="24"/>
      <c r="U87" s="23"/>
      <c r="V87" s="26">
        <v>45000</v>
      </c>
      <c r="W87" s="26"/>
      <c r="X87" s="26"/>
      <c r="Y87" s="26">
        <v>47250</v>
      </c>
      <c r="Z87" s="26"/>
      <c r="AA87" s="24"/>
      <c r="AB87" s="37">
        <f t="shared" si="48"/>
        <v>0</v>
      </c>
      <c r="AC87" s="37">
        <f t="shared" si="48"/>
        <v>45000</v>
      </c>
      <c r="AD87" s="37">
        <f t="shared" si="49"/>
        <v>0</v>
      </c>
      <c r="AE87" s="37">
        <f t="shared" si="50"/>
        <v>0</v>
      </c>
      <c r="AF87" s="37">
        <f t="shared" si="51"/>
        <v>47250</v>
      </c>
      <c r="AG87" s="37">
        <f t="shared" si="52"/>
        <v>0</v>
      </c>
      <c r="AH87" s="27">
        <f t="shared" si="53"/>
        <v>92250</v>
      </c>
    </row>
    <row r="88" spans="1:34" x14ac:dyDescent="0.25">
      <c r="A88" s="28" t="s">
        <v>24</v>
      </c>
      <c r="B88" s="28" t="s">
        <v>26</v>
      </c>
      <c r="C88" s="28"/>
      <c r="D88" s="2" t="s">
        <v>147</v>
      </c>
      <c r="E88" s="2" t="s">
        <v>148</v>
      </c>
      <c r="F88" s="31" t="s">
        <v>143</v>
      </c>
      <c r="G88" s="32"/>
      <c r="H88" s="35"/>
      <c r="I88" s="36"/>
      <c r="J88" s="36"/>
      <c r="K88" s="36"/>
      <c r="L88" s="36"/>
      <c r="M88" s="24"/>
      <c r="N88" s="23"/>
      <c r="O88" s="23"/>
      <c r="P88" s="23"/>
      <c r="Q88" s="23"/>
      <c r="R88" s="23"/>
      <c r="S88" s="23"/>
      <c r="T88" s="24"/>
      <c r="U88" s="23"/>
      <c r="V88" s="26">
        <v>0</v>
      </c>
      <c r="W88" s="26"/>
      <c r="X88" s="26">
        <v>1060</v>
      </c>
      <c r="Y88" s="26"/>
      <c r="Z88" s="26"/>
      <c r="AA88" s="24"/>
      <c r="AB88" s="37">
        <f t="shared" si="48"/>
        <v>0</v>
      </c>
      <c r="AC88" s="37">
        <f t="shared" si="48"/>
        <v>0</v>
      </c>
      <c r="AD88" s="37">
        <f t="shared" si="49"/>
        <v>0</v>
      </c>
      <c r="AE88" s="37">
        <f t="shared" si="50"/>
        <v>1060</v>
      </c>
      <c r="AF88" s="37">
        <f t="shared" si="51"/>
        <v>0</v>
      </c>
      <c r="AG88" s="37">
        <f t="shared" si="52"/>
        <v>0</v>
      </c>
      <c r="AH88" s="27">
        <f t="shared" si="53"/>
        <v>1060</v>
      </c>
    </row>
    <row r="89" spans="1:34" x14ac:dyDescent="0.25">
      <c r="A89" s="28" t="s">
        <v>24</v>
      </c>
      <c r="B89" s="28" t="s">
        <v>26</v>
      </c>
      <c r="C89" s="28"/>
      <c r="D89" s="2" t="s">
        <v>149</v>
      </c>
      <c r="E89" s="2" t="s">
        <v>150</v>
      </c>
      <c r="F89" s="31" t="s">
        <v>143</v>
      </c>
      <c r="G89" s="32"/>
      <c r="H89" s="35"/>
      <c r="I89" s="36"/>
      <c r="J89" s="36"/>
      <c r="K89" s="36"/>
      <c r="L89" s="36"/>
      <c r="M89" s="24"/>
      <c r="N89" s="23"/>
      <c r="O89" s="23"/>
      <c r="P89" s="23"/>
      <c r="Q89" s="23"/>
      <c r="R89" s="23"/>
      <c r="S89" s="23"/>
      <c r="T89" s="24"/>
      <c r="U89" s="23"/>
      <c r="V89" s="26">
        <v>9000</v>
      </c>
      <c r="W89" s="26">
        <v>9450</v>
      </c>
      <c r="X89" s="26">
        <v>9922.5</v>
      </c>
      <c r="Y89" s="26">
        <v>10418.625</v>
      </c>
      <c r="Z89" s="26">
        <v>10939.55625</v>
      </c>
      <c r="AA89" s="24"/>
      <c r="AB89" s="37">
        <f t="shared" si="48"/>
        <v>0</v>
      </c>
      <c r="AC89" s="37">
        <f t="shared" si="48"/>
        <v>9000</v>
      </c>
      <c r="AD89" s="37">
        <f t="shared" si="49"/>
        <v>9450</v>
      </c>
      <c r="AE89" s="37">
        <f t="shared" si="50"/>
        <v>9922.5</v>
      </c>
      <c r="AF89" s="37">
        <f t="shared" si="51"/>
        <v>10418.625</v>
      </c>
      <c r="AG89" s="37">
        <f t="shared" si="52"/>
        <v>10939.55625</v>
      </c>
      <c r="AH89" s="27">
        <f t="shared" si="53"/>
        <v>49730.681250000001</v>
      </c>
    </row>
    <row r="90" spans="1:34" x14ac:dyDescent="0.25">
      <c r="A90" s="28" t="s">
        <v>24</v>
      </c>
      <c r="B90" s="28" t="s">
        <v>26</v>
      </c>
      <c r="C90" s="28"/>
      <c r="D90" s="2" t="s">
        <v>151</v>
      </c>
      <c r="E90" s="2" t="s">
        <v>130</v>
      </c>
      <c r="F90" s="31" t="s">
        <v>143</v>
      </c>
      <c r="G90" s="32"/>
      <c r="H90" s="35"/>
      <c r="I90" s="36"/>
      <c r="J90" s="36"/>
      <c r="K90" s="36"/>
      <c r="L90" s="36"/>
      <c r="M90" s="24"/>
      <c r="N90" s="23"/>
      <c r="O90" s="23"/>
      <c r="P90" s="23"/>
      <c r="Q90" s="23"/>
      <c r="R90" s="23"/>
      <c r="S90" s="23"/>
      <c r="T90" s="24"/>
      <c r="U90" s="23"/>
      <c r="V90" s="26">
        <v>3562</v>
      </c>
      <c r="W90" s="26"/>
      <c r="X90" s="26">
        <v>3740.1000000000004</v>
      </c>
      <c r="Y90" s="26"/>
      <c r="Z90" s="26">
        <v>3927.1050000000005</v>
      </c>
      <c r="AA90" s="24"/>
      <c r="AB90" s="37">
        <f t="shared" si="48"/>
        <v>0</v>
      </c>
      <c r="AC90" s="37">
        <f t="shared" si="48"/>
        <v>3562</v>
      </c>
      <c r="AD90" s="37">
        <f t="shared" si="49"/>
        <v>0</v>
      </c>
      <c r="AE90" s="37">
        <f t="shared" si="50"/>
        <v>3740.1000000000004</v>
      </c>
      <c r="AF90" s="37">
        <f t="shared" si="51"/>
        <v>0</v>
      </c>
      <c r="AG90" s="37">
        <f t="shared" si="52"/>
        <v>3927.1050000000005</v>
      </c>
      <c r="AH90" s="27">
        <f t="shared" si="53"/>
        <v>11229.205000000002</v>
      </c>
    </row>
    <row r="91" spans="1:34" x14ac:dyDescent="0.25">
      <c r="A91" s="28" t="s">
        <v>24</v>
      </c>
      <c r="B91" s="28" t="s">
        <v>26</v>
      </c>
      <c r="C91" s="28"/>
      <c r="D91" s="2" t="s">
        <v>152</v>
      </c>
      <c r="E91" s="2" t="s">
        <v>153</v>
      </c>
      <c r="F91" s="31" t="s">
        <v>143</v>
      </c>
      <c r="G91" s="32"/>
      <c r="H91" s="35"/>
      <c r="I91" s="36"/>
      <c r="J91" s="36"/>
      <c r="K91" s="36"/>
      <c r="L91" s="36"/>
      <c r="M91" s="24"/>
      <c r="N91" s="23"/>
      <c r="O91" s="23"/>
      <c r="P91" s="23"/>
      <c r="Q91" s="23"/>
      <c r="R91" s="23"/>
      <c r="S91" s="23"/>
      <c r="T91" s="24"/>
      <c r="U91" s="23"/>
      <c r="V91" s="26">
        <v>660</v>
      </c>
      <c r="W91" s="26">
        <v>693</v>
      </c>
      <c r="X91" s="26">
        <v>727.65</v>
      </c>
      <c r="Y91" s="26">
        <v>764.03250000000003</v>
      </c>
      <c r="Z91" s="26">
        <v>802.23412500000006</v>
      </c>
      <c r="AA91" s="24"/>
      <c r="AB91" s="37">
        <f t="shared" si="48"/>
        <v>0</v>
      </c>
      <c r="AC91" s="37">
        <f t="shared" si="48"/>
        <v>660</v>
      </c>
      <c r="AD91" s="37">
        <f t="shared" si="49"/>
        <v>693</v>
      </c>
      <c r="AE91" s="37">
        <f t="shared" si="50"/>
        <v>727.65</v>
      </c>
      <c r="AF91" s="37">
        <f t="shared" si="51"/>
        <v>764.03250000000003</v>
      </c>
      <c r="AG91" s="37">
        <f t="shared" si="52"/>
        <v>802.23412500000006</v>
      </c>
      <c r="AH91" s="27">
        <f t="shared" si="53"/>
        <v>3646.9166249999998</v>
      </c>
    </row>
    <row r="92" spans="1:34" x14ac:dyDescent="0.25">
      <c r="A92" s="28" t="s">
        <v>24</v>
      </c>
      <c r="B92" s="28" t="s">
        <v>26</v>
      </c>
      <c r="C92" s="28"/>
      <c r="D92" s="30" t="s">
        <v>154</v>
      </c>
      <c r="E92" s="30" t="s">
        <v>155</v>
      </c>
      <c r="F92" s="31" t="s">
        <v>143</v>
      </c>
      <c r="G92" s="32"/>
      <c r="H92" s="35"/>
      <c r="I92" s="36"/>
      <c r="J92" s="36"/>
      <c r="K92" s="36"/>
      <c r="L92" s="36"/>
      <c r="M92" s="24"/>
      <c r="N92" s="23"/>
      <c r="O92" s="23"/>
      <c r="P92" s="23"/>
      <c r="Q92" s="23"/>
      <c r="R92" s="23"/>
      <c r="S92" s="23"/>
      <c r="T92" s="24"/>
      <c r="U92" s="23"/>
      <c r="V92" s="26">
        <v>8550</v>
      </c>
      <c r="W92" s="26">
        <v>8977.5</v>
      </c>
      <c r="X92" s="26">
        <v>9426.375</v>
      </c>
      <c r="Y92" s="26">
        <v>9897.6937500000004</v>
      </c>
      <c r="Z92" s="26">
        <v>10392.5784375</v>
      </c>
      <c r="AA92" s="24"/>
      <c r="AB92" s="37">
        <f t="shared" si="48"/>
        <v>0</v>
      </c>
      <c r="AC92" s="37">
        <f t="shared" si="48"/>
        <v>8550</v>
      </c>
      <c r="AD92" s="37">
        <f t="shared" si="49"/>
        <v>8977.5</v>
      </c>
      <c r="AE92" s="37">
        <f t="shared" si="50"/>
        <v>9426.375</v>
      </c>
      <c r="AF92" s="37">
        <f t="shared" si="51"/>
        <v>9897.6937500000004</v>
      </c>
      <c r="AG92" s="37">
        <f t="shared" si="52"/>
        <v>10392.5784375</v>
      </c>
      <c r="AH92" s="27">
        <f t="shared" si="53"/>
        <v>47244.147187499999</v>
      </c>
    </row>
    <row r="93" spans="1:34" x14ac:dyDescent="0.25">
      <c r="A93" s="28" t="s">
        <v>24</v>
      </c>
      <c r="B93" s="28" t="s">
        <v>31</v>
      </c>
      <c r="C93" s="28"/>
      <c r="D93" s="30" t="s">
        <v>136</v>
      </c>
      <c r="E93" s="30" t="s">
        <v>136</v>
      </c>
      <c r="F93" s="30" t="s">
        <v>136</v>
      </c>
      <c r="G93" s="32">
        <v>1</v>
      </c>
      <c r="H93" s="35">
        <v>0</v>
      </c>
      <c r="I93" s="36"/>
      <c r="J93" s="36">
        <f>H93*G93</f>
        <v>0</v>
      </c>
      <c r="K93" s="36"/>
      <c r="L93" s="36"/>
      <c r="M93" s="24"/>
      <c r="N93" s="23"/>
      <c r="O93" s="23"/>
      <c r="P93" s="23"/>
      <c r="Q93" s="23">
        <f t="shared" ref="Q93:Q127" si="93">SUM(I93:L93)</f>
        <v>0</v>
      </c>
      <c r="R93" s="23">
        <f>Q93*1.05</f>
        <v>0</v>
      </c>
      <c r="S93" s="23">
        <f>R93*1.05</f>
        <v>0</v>
      </c>
      <c r="T93" s="24"/>
      <c r="U93" s="23"/>
      <c r="V93" s="26"/>
      <c r="W93" s="26"/>
      <c r="X93" s="26">
        <v>0</v>
      </c>
      <c r="Y93" s="26">
        <f>X93*1.05</f>
        <v>0</v>
      </c>
      <c r="Z93" s="26">
        <f>Y93*1.05</f>
        <v>0</v>
      </c>
      <c r="AA93" s="24"/>
      <c r="AB93" s="37">
        <f t="shared" si="48"/>
        <v>0</v>
      </c>
      <c r="AC93" s="37">
        <f t="shared" si="48"/>
        <v>0</v>
      </c>
      <c r="AD93" s="37">
        <f t="shared" si="49"/>
        <v>0</v>
      </c>
      <c r="AE93" s="37">
        <f t="shared" si="50"/>
        <v>0</v>
      </c>
      <c r="AF93" s="37">
        <f t="shared" si="51"/>
        <v>0</v>
      </c>
      <c r="AG93" s="37">
        <f t="shared" si="52"/>
        <v>0</v>
      </c>
      <c r="AH93" s="27">
        <f t="shared" si="53"/>
        <v>0</v>
      </c>
    </row>
    <row r="94" spans="1:34" x14ac:dyDescent="0.25">
      <c r="A94" s="28" t="s">
        <v>24</v>
      </c>
      <c r="B94" s="28" t="s">
        <v>31</v>
      </c>
      <c r="C94" s="28"/>
      <c r="D94" s="30" t="s">
        <v>156</v>
      </c>
      <c r="E94" s="30" t="s">
        <v>157</v>
      </c>
      <c r="F94" s="30" t="s">
        <v>158</v>
      </c>
      <c r="G94" s="32">
        <v>1</v>
      </c>
      <c r="H94" s="35">
        <v>1451369</v>
      </c>
      <c r="I94" s="36"/>
      <c r="J94" s="36">
        <f>H94*G94</f>
        <v>1451369</v>
      </c>
      <c r="K94" s="36"/>
      <c r="L94" s="36"/>
      <c r="M94" s="24"/>
      <c r="N94" s="23"/>
      <c r="O94" s="23"/>
      <c r="P94" s="23"/>
      <c r="Q94" s="23">
        <f t="shared" si="93"/>
        <v>1451369</v>
      </c>
      <c r="R94" s="23">
        <f>Q94*1.05</f>
        <v>1523937.45</v>
      </c>
      <c r="S94" s="23">
        <f>R94*1.05</f>
        <v>1600134.3225</v>
      </c>
      <c r="T94" s="24"/>
      <c r="U94" s="23"/>
      <c r="V94" s="26"/>
      <c r="W94" s="26"/>
      <c r="X94" s="26">
        <v>0</v>
      </c>
      <c r="Y94" s="26">
        <f>X94*1.05</f>
        <v>0</v>
      </c>
      <c r="Z94" s="26">
        <f>Y94*1.05</f>
        <v>0</v>
      </c>
      <c r="AA94" s="24"/>
      <c r="AB94" s="37">
        <f t="shared" si="48"/>
        <v>0</v>
      </c>
      <c r="AC94" s="37">
        <f t="shared" si="48"/>
        <v>0</v>
      </c>
      <c r="AD94" s="37">
        <f t="shared" si="49"/>
        <v>0</v>
      </c>
      <c r="AE94" s="37">
        <f t="shared" si="50"/>
        <v>1451369</v>
      </c>
      <c r="AF94" s="37">
        <f t="shared" si="51"/>
        <v>1523937.45</v>
      </c>
      <c r="AG94" s="37">
        <f t="shared" si="52"/>
        <v>1600134.3225</v>
      </c>
      <c r="AH94" s="27">
        <f t="shared" si="53"/>
        <v>4575440.7725</v>
      </c>
    </row>
    <row r="95" spans="1:34" x14ac:dyDescent="0.25">
      <c r="A95" s="28" t="s">
        <v>24</v>
      </c>
      <c r="B95" s="28" t="s">
        <v>31</v>
      </c>
      <c r="C95" s="28"/>
      <c r="D95" s="30" t="s">
        <v>104</v>
      </c>
      <c r="E95" s="30" t="s">
        <v>104</v>
      </c>
      <c r="F95" s="30" t="s">
        <v>104</v>
      </c>
      <c r="G95" s="32">
        <v>1</v>
      </c>
      <c r="H95" s="35">
        <v>303240.23</v>
      </c>
      <c r="I95" s="36"/>
      <c r="J95" s="36">
        <f t="shared" ref="J95:J137" si="94">H95*G95</f>
        <v>303240.23</v>
      </c>
      <c r="K95" s="36"/>
      <c r="L95" s="36"/>
      <c r="M95" s="24"/>
      <c r="N95" s="23"/>
      <c r="O95" s="23"/>
      <c r="P95" s="23"/>
      <c r="Q95" s="23">
        <f t="shared" si="93"/>
        <v>303240.23</v>
      </c>
      <c r="R95" s="23">
        <f t="shared" ref="R95:S95" si="95">Q95*1.05</f>
        <v>318402.2415</v>
      </c>
      <c r="S95" s="23">
        <f t="shared" si="95"/>
        <v>334322.35357500002</v>
      </c>
      <c r="T95" s="24"/>
      <c r="U95" s="23"/>
      <c r="V95" s="26"/>
      <c r="W95" s="26"/>
      <c r="X95" s="26">
        <v>107602.83299999998</v>
      </c>
      <c r="Y95" s="26">
        <f t="shared" ref="Y95:Z95" si="96">X95*1.05</f>
        <v>112982.97464999999</v>
      </c>
      <c r="Z95" s="26">
        <f t="shared" si="96"/>
        <v>118632.12338249999</v>
      </c>
      <c r="AA95" s="24"/>
      <c r="AB95" s="37">
        <f t="shared" si="48"/>
        <v>0</v>
      </c>
      <c r="AC95" s="37">
        <f t="shared" si="48"/>
        <v>0</v>
      </c>
      <c r="AD95" s="37">
        <f t="shared" si="49"/>
        <v>0</v>
      </c>
      <c r="AE95" s="37">
        <f t="shared" si="50"/>
        <v>410843.06299999997</v>
      </c>
      <c r="AF95" s="37">
        <f t="shared" si="51"/>
        <v>431385.21614999999</v>
      </c>
      <c r="AG95" s="37">
        <f t="shared" si="52"/>
        <v>452954.47695749998</v>
      </c>
      <c r="AH95" s="27">
        <f t="shared" si="53"/>
        <v>1295182.7561074998</v>
      </c>
    </row>
    <row r="96" spans="1:34" x14ac:dyDescent="0.25">
      <c r="A96" s="28" t="s">
        <v>24</v>
      </c>
      <c r="B96" s="28" t="s">
        <v>31</v>
      </c>
      <c r="C96" s="28"/>
      <c r="D96" s="30" t="s">
        <v>159</v>
      </c>
      <c r="E96" s="30" t="s">
        <v>28</v>
      </c>
      <c r="F96" s="30" t="s">
        <v>159</v>
      </c>
      <c r="G96" s="32">
        <v>1</v>
      </c>
      <c r="H96" s="35">
        <v>625000</v>
      </c>
      <c r="I96" s="36"/>
      <c r="J96" s="36">
        <f t="shared" si="94"/>
        <v>625000</v>
      </c>
      <c r="K96" s="36"/>
      <c r="L96" s="36"/>
      <c r="M96" s="24"/>
      <c r="N96" s="23"/>
      <c r="O96" s="23"/>
      <c r="P96" s="23"/>
      <c r="Q96" s="23">
        <f t="shared" si="93"/>
        <v>625000</v>
      </c>
      <c r="R96" s="23">
        <f t="shared" ref="R96:S96" si="97">Q96*1.05</f>
        <v>656250</v>
      </c>
      <c r="S96" s="23">
        <f t="shared" si="97"/>
        <v>689062.5</v>
      </c>
      <c r="T96" s="24"/>
      <c r="U96" s="23"/>
      <c r="V96" s="26"/>
      <c r="W96" s="26"/>
      <c r="X96" s="26">
        <v>127000</v>
      </c>
      <c r="Y96" s="26">
        <f t="shared" ref="Y96:Z96" si="98">X96*1.05</f>
        <v>133350</v>
      </c>
      <c r="Z96" s="26">
        <f t="shared" si="98"/>
        <v>140017.5</v>
      </c>
      <c r="AA96" s="24"/>
      <c r="AB96" s="37">
        <f t="shared" si="48"/>
        <v>0</v>
      </c>
      <c r="AC96" s="37">
        <f t="shared" si="48"/>
        <v>0</v>
      </c>
      <c r="AD96" s="37">
        <f t="shared" si="49"/>
        <v>0</v>
      </c>
      <c r="AE96" s="37">
        <f t="shared" si="50"/>
        <v>752000</v>
      </c>
      <c r="AF96" s="37">
        <f t="shared" si="51"/>
        <v>789600</v>
      </c>
      <c r="AG96" s="37">
        <f t="shared" si="52"/>
        <v>829080</v>
      </c>
      <c r="AH96" s="27">
        <f t="shared" si="53"/>
        <v>2370680</v>
      </c>
    </row>
    <row r="97" spans="1:34" x14ac:dyDescent="0.25">
      <c r="A97" s="28" t="s">
        <v>24</v>
      </c>
      <c r="B97" s="28" t="s">
        <v>31</v>
      </c>
      <c r="C97" s="28"/>
      <c r="D97" s="30" t="s">
        <v>160</v>
      </c>
      <c r="E97" s="30" t="s">
        <v>160</v>
      </c>
      <c r="F97" s="30" t="s">
        <v>160</v>
      </c>
      <c r="G97" s="32">
        <v>1</v>
      </c>
      <c r="H97" s="35">
        <v>0</v>
      </c>
      <c r="I97" s="36"/>
      <c r="J97" s="36">
        <f t="shared" si="94"/>
        <v>0</v>
      </c>
      <c r="K97" s="36"/>
      <c r="L97" s="36"/>
      <c r="M97" s="24"/>
      <c r="N97" s="23"/>
      <c r="O97" s="23"/>
      <c r="P97" s="23"/>
      <c r="Q97" s="23">
        <f t="shared" si="93"/>
        <v>0</v>
      </c>
      <c r="R97" s="23">
        <f t="shared" ref="R97:S97" si="99">Q97*1.05</f>
        <v>0</v>
      </c>
      <c r="S97" s="23">
        <f t="shared" si="99"/>
        <v>0</v>
      </c>
      <c r="T97" s="24"/>
      <c r="U97" s="23"/>
      <c r="V97" s="26"/>
      <c r="W97" s="26"/>
      <c r="X97" s="26">
        <v>0</v>
      </c>
      <c r="Y97" s="26">
        <f t="shared" ref="Y97:Z97" si="100">X97*1.05</f>
        <v>0</v>
      </c>
      <c r="Z97" s="26">
        <f t="shared" si="100"/>
        <v>0</v>
      </c>
      <c r="AA97" s="24"/>
      <c r="AB97" s="37">
        <f t="shared" si="48"/>
        <v>0</v>
      </c>
      <c r="AC97" s="37">
        <f t="shared" si="48"/>
        <v>0</v>
      </c>
      <c r="AD97" s="37">
        <f t="shared" si="49"/>
        <v>0</v>
      </c>
      <c r="AE97" s="37">
        <f t="shared" si="50"/>
        <v>0</v>
      </c>
      <c r="AF97" s="37">
        <f t="shared" si="51"/>
        <v>0</v>
      </c>
      <c r="AG97" s="37">
        <f t="shared" si="52"/>
        <v>0</v>
      </c>
      <c r="AH97" s="27">
        <f t="shared" si="53"/>
        <v>0</v>
      </c>
    </row>
    <row r="98" spans="1:34" x14ac:dyDescent="0.25">
      <c r="A98" s="28" t="s">
        <v>24</v>
      </c>
      <c r="B98" s="28" t="s">
        <v>31</v>
      </c>
      <c r="C98" s="28"/>
      <c r="D98" s="30" t="s">
        <v>161</v>
      </c>
      <c r="E98" s="30" t="s">
        <v>161</v>
      </c>
      <c r="F98" s="30" t="s">
        <v>161</v>
      </c>
      <c r="G98" s="32">
        <v>1</v>
      </c>
      <c r="H98" s="35">
        <v>0</v>
      </c>
      <c r="I98" s="36"/>
      <c r="J98" s="36">
        <f t="shared" si="94"/>
        <v>0</v>
      </c>
      <c r="K98" s="36"/>
      <c r="L98" s="36"/>
      <c r="M98" s="24"/>
      <c r="N98" s="23"/>
      <c r="O98" s="23"/>
      <c r="P98" s="23"/>
      <c r="Q98" s="23">
        <f t="shared" si="93"/>
        <v>0</v>
      </c>
      <c r="R98" s="23">
        <f t="shared" ref="R98:S98" si="101">Q98*1.05</f>
        <v>0</v>
      </c>
      <c r="S98" s="23">
        <f t="shared" si="101"/>
        <v>0</v>
      </c>
      <c r="T98" s="24"/>
      <c r="U98" s="23"/>
      <c r="V98" s="26"/>
      <c r="W98" s="26"/>
      <c r="X98" s="26">
        <v>4447.0439999999999</v>
      </c>
      <c r="Y98" s="26">
        <f t="shared" ref="Y98:Z98" si="102">X98*1.05</f>
        <v>4669.3962000000001</v>
      </c>
      <c r="Z98" s="26">
        <f t="shared" si="102"/>
        <v>4902.8660100000006</v>
      </c>
      <c r="AA98" s="24"/>
      <c r="AB98" s="37">
        <f t="shared" si="48"/>
        <v>0</v>
      </c>
      <c r="AC98" s="37">
        <f t="shared" si="48"/>
        <v>0</v>
      </c>
      <c r="AD98" s="37">
        <f t="shared" si="49"/>
        <v>0</v>
      </c>
      <c r="AE98" s="37">
        <f t="shared" si="50"/>
        <v>4447.0439999999999</v>
      </c>
      <c r="AF98" s="37">
        <f t="shared" si="51"/>
        <v>4669.3962000000001</v>
      </c>
      <c r="AG98" s="37">
        <f t="shared" si="52"/>
        <v>4902.8660100000006</v>
      </c>
      <c r="AH98" s="27">
        <f t="shared" si="53"/>
        <v>14019.306210000002</v>
      </c>
    </row>
    <row r="99" spans="1:34" x14ac:dyDescent="0.25">
      <c r="A99" s="28" t="s">
        <v>24</v>
      </c>
      <c r="B99" s="28" t="s">
        <v>31</v>
      </c>
      <c r="C99" s="28"/>
      <c r="D99" s="30" t="s">
        <v>162</v>
      </c>
      <c r="E99" s="30" t="s">
        <v>162</v>
      </c>
      <c r="F99" s="30" t="s">
        <v>162</v>
      </c>
      <c r="G99" s="32">
        <v>1</v>
      </c>
      <c r="H99" s="35">
        <v>0</v>
      </c>
      <c r="I99" s="36"/>
      <c r="J99" s="36">
        <f t="shared" si="94"/>
        <v>0</v>
      </c>
      <c r="K99" s="36"/>
      <c r="L99" s="36"/>
      <c r="M99" s="24"/>
      <c r="N99" s="23"/>
      <c r="O99" s="23"/>
      <c r="P99" s="23"/>
      <c r="Q99" s="23">
        <f t="shared" si="93"/>
        <v>0</v>
      </c>
      <c r="R99" s="23">
        <f t="shared" ref="R99:S99" si="103">Q99*1.05</f>
        <v>0</v>
      </c>
      <c r="S99" s="23">
        <f t="shared" si="103"/>
        <v>0</v>
      </c>
      <c r="T99" s="24"/>
      <c r="U99" s="23"/>
      <c r="V99" s="26"/>
      <c r="W99" s="26"/>
      <c r="X99" s="26">
        <v>4763.6268749999999</v>
      </c>
      <c r="Y99" s="26">
        <f t="shared" ref="Y99:Z99" si="104">X99*1.05</f>
        <v>5001.8082187500004</v>
      </c>
      <c r="Z99" s="26">
        <f t="shared" si="104"/>
        <v>5251.8986296875009</v>
      </c>
      <c r="AA99" s="24"/>
      <c r="AB99" s="37">
        <f t="shared" si="48"/>
        <v>0</v>
      </c>
      <c r="AC99" s="37">
        <f t="shared" si="48"/>
        <v>0</v>
      </c>
      <c r="AD99" s="37">
        <f t="shared" si="49"/>
        <v>0</v>
      </c>
      <c r="AE99" s="37">
        <f t="shared" si="50"/>
        <v>4763.6268749999999</v>
      </c>
      <c r="AF99" s="37">
        <f t="shared" si="51"/>
        <v>5001.8082187500004</v>
      </c>
      <c r="AG99" s="37">
        <f t="shared" si="52"/>
        <v>5251.8986296875009</v>
      </c>
      <c r="AH99" s="27">
        <f t="shared" si="53"/>
        <v>15017.333723437501</v>
      </c>
    </row>
    <row r="100" spans="1:34" x14ac:dyDescent="0.25">
      <c r="A100" s="28" t="s">
        <v>24</v>
      </c>
      <c r="B100" s="28" t="s">
        <v>31</v>
      </c>
      <c r="C100" s="28"/>
      <c r="D100" s="30" t="s">
        <v>163</v>
      </c>
      <c r="E100" s="30" t="s">
        <v>163</v>
      </c>
      <c r="F100" s="30" t="s">
        <v>163</v>
      </c>
      <c r="G100" s="32">
        <v>1</v>
      </c>
      <c r="H100" s="35">
        <v>0</v>
      </c>
      <c r="I100" s="36"/>
      <c r="J100" s="36">
        <f t="shared" si="94"/>
        <v>0</v>
      </c>
      <c r="K100" s="36"/>
      <c r="L100" s="36"/>
      <c r="M100" s="24"/>
      <c r="N100" s="23"/>
      <c r="O100" s="23"/>
      <c r="P100" s="23"/>
      <c r="Q100" s="23">
        <f t="shared" si="93"/>
        <v>0</v>
      </c>
      <c r="R100" s="23">
        <f t="shared" ref="R100:S100" si="105">Q100*1.05</f>
        <v>0</v>
      </c>
      <c r="S100" s="23">
        <f t="shared" si="105"/>
        <v>0</v>
      </c>
      <c r="T100" s="24"/>
      <c r="U100" s="23"/>
      <c r="V100" s="26"/>
      <c r="W100" s="26"/>
      <c r="X100" s="26">
        <v>0</v>
      </c>
      <c r="Y100" s="26">
        <f t="shared" ref="Y100:Z100" si="106">X100*1.05</f>
        <v>0</v>
      </c>
      <c r="Z100" s="26">
        <f t="shared" si="106"/>
        <v>0</v>
      </c>
      <c r="AA100" s="24"/>
      <c r="AB100" s="37">
        <f t="shared" si="48"/>
        <v>0</v>
      </c>
      <c r="AC100" s="37">
        <f t="shared" si="48"/>
        <v>0</v>
      </c>
      <c r="AD100" s="37">
        <f t="shared" si="49"/>
        <v>0</v>
      </c>
      <c r="AE100" s="37">
        <f t="shared" si="50"/>
        <v>0</v>
      </c>
      <c r="AF100" s="37">
        <f t="shared" si="51"/>
        <v>0</v>
      </c>
      <c r="AG100" s="37">
        <f t="shared" si="52"/>
        <v>0</v>
      </c>
      <c r="AH100" s="27">
        <f t="shared" si="53"/>
        <v>0</v>
      </c>
    </row>
    <row r="101" spans="1:34" x14ac:dyDescent="0.25">
      <c r="A101" s="28" t="s">
        <v>24</v>
      </c>
      <c r="B101" s="28" t="s">
        <v>31</v>
      </c>
      <c r="C101" s="28"/>
      <c r="D101" s="30" t="s">
        <v>164</v>
      </c>
      <c r="E101" s="30" t="s">
        <v>164</v>
      </c>
      <c r="F101" s="30" t="s">
        <v>164</v>
      </c>
      <c r="G101" s="32">
        <v>1</v>
      </c>
      <c r="H101" s="35">
        <v>0</v>
      </c>
      <c r="I101" s="36"/>
      <c r="J101" s="36">
        <f t="shared" si="94"/>
        <v>0</v>
      </c>
      <c r="K101" s="36"/>
      <c r="L101" s="36"/>
      <c r="M101" s="24"/>
      <c r="N101" s="23"/>
      <c r="O101" s="23"/>
      <c r="P101" s="23"/>
      <c r="Q101" s="23">
        <f t="shared" si="93"/>
        <v>0</v>
      </c>
      <c r="R101" s="23">
        <f t="shared" ref="R101:S101" si="107">Q101*1.05</f>
        <v>0</v>
      </c>
      <c r="S101" s="23">
        <f t="shared" si="107"/>
        <v>0</v>
      </c>
      <c r="T101" s="24"/>
      <c r="U101" s="23"/>
      <c r="V101" s="26"/>
      <c r="W101" s="26"/>
      <c r="X101" s="26">
        <v>1486.5060000000001</v>
      </c>
      <c r="Y101" s="26">
        <f t="shared" ref="Y101:Z101" si="108">X101*1.05</f>
        <v>1560.8313000000001</v>
      </c>
      <c r="Z101" s="26">
        <f t="shared" si="108"/>
        <v>1638.872865</v>
      </c>
      <c r="AA101" s="24"/>
      <c r="AB101" s="37">
        <f t="shared" ref="AB101:AC159" si="109">N101+U101</f>
        <v>0</v>
      </c>
      <c r="AC101" s="37">
        <f t="shared" si="109"/>
        <v>0</v>
      </c>
      <c r="AD101" s="37">
        <f t="shared" ref="AD101:AD159" si="110">P101+W101</f>
        <v>0</v>
      </c>
      <c r="AE101" s="37">
        <f t="shared" ref="AE101:AE159" si="111">Q101+X101</f>
        <v>1486.5060000000001</v>
      </c>
      <c r="AF101" s="37">
        <f t="shared" ref="AF101:AF159" si="112">R101+Y101</f>
        <v>1560.8313000000001</v>
      </c>
      <c r="AG101" s="37">
        <f t="shared" ref="AG101:AG159" si="113">S101+Z101</f>
        <v>1638.872865</v>
      </c>
      <c r="AH101" s="27">
        <f t="shared" ref="AH101:AH159" si="114">SUM(AB101:AG101)</f>
        <v>4686.2101650000004</v>
      </c>
    </row>
    <row r="102" spans="1:34" x14ac:dyDescent="0.25">
      <c r="A102" s="28" t="s">
        <v>24</v>
      </c>
      <c r="B102" s="28" t="s">
        <v>31</v>
      </c>
      <c r="C102" s="28"/>
      <c r="D102" s="30" t="s">
        <v>165</v>
      </c>
      <c r="E102" s="30" t="s">
        <v>165</v>
      </c>
      <c r="F102" s="30" t="s">
        <v>165</v>
      </c>
      <c r="G102" s="32">
        <v>1</v>
      </c>
      <c r="H102" s="35">
        <v>0</v>
      </c>
      <c r="I102" s="36"/>
      <c r="J102" s="36">
        <f t="shared" si="94"/>
        <v>0</v>
      </c>
      <c r="K102" s="36"/>
      <c r="L102" s="36"/>
      <c r="M102" s="24"/>
      <c r="N102" s="23"/>
      <c r="O102" s="23"/>
      <c r="P102" s="23"/>
      <c r="Q102" s="23">
        <f t="shared" si="93"/>
        <v>0</v>
      </c>
      <c r="R102" s="23">
        <f t="shared" ref="R102:S102" si="115">Q102*1.05</f>
        <v>0</v>
      </c>
      <c r="S102" s="23">
        <f t="shared" si="115"/>
        <v>0</v>
      </c>
      <c r="T102" s="24"/>
      <c r="U102" s="23"/>
      <c r="V102" s="26"/>
      <c r="W102" s="26"/>
      <c r="X102" s="26">
        <v>0</v>
      </c>
      <c r="Y102" s="26">
        <f t="shared" ref="Y102:Z102" si="116">X102*1.05</f>
        <v>0</v>
      </c>
      <c r="Z102" s="26">
        <f t="shared" si="116"/>
        <v>0</v>
      </c>
      <c r="AA102" s="24"/>
      <c r="AB102" s="37">
        <f t="shared" si="109"/>
        <v>0</v>
      </c>
      <c r="AC102" s="37">
        <f t="shared" si="109"/>
        <v>0</v>
      </c>
      <c r="AD102" s="37">
        <f t="shared" si="110"/>
        <v>0</v>
      </c>
      <c r="AE102" s="37">
        <f t="shared" si="111"/>
        <v>0</v>
      </c>
      <c r="AF102" s="37">
        <f t="shared" si="112"/>
        <v>0</v>
      </c>
      <c r="AG102" s="37">
        <f t="shared" si="113"/>
        <v>0</v>
      </c>
      <c r="AH102" s="27">
        <f t="shared" si="114"/>
        <v>0</v>
      </c>
    </row>
    <row r="103" spans="1:34" x14ac:dyDescent="0.25">
      <c r="A103" s="28" t="s">
        <v>24</v>
      </c>
      <c r="B103" s="28" t="s">
        <v>31</v>
      </c>
      <c r="C103" s="28"/>
      <c r="D103" s="30" t="s">
        <v>166</v>
      </c>
      <c r="E103" s="30" t="s">
        <v>166</v>
      </c>
      <c r="F103" s="30" t="s">
        <v>166</v>
      </c>
      <c r="G103" s="32">
        <v>1</v>
      </c>
      <c r="H103" s="35">
        <v>0</v>
      </c>
      <c r="I103" s="36"/>
      <c r="J103" s="36">
        <f t="shared" si="94"/>
        <v>0</v>
      </c>
      <c r="K103" s="36"/>
      <c r="L103" s="36"/>
      <c r="M103" s="24"/>
      <c r="N103" s="23"/>
      <c r="O103" s="23"/>
      <c r="P103" s="23"/>
      <c r="Q103" s="23">
        <f t="shared" si="93"/>
        <v>0</v>
      </c>
      <c r="R103" s="23">
        <f t="shared" ref="R103:S103" si="117">Q103*1.05</f>
        <v>0</v>
      </c>
      <c r="S103" s="23">
        <f t="shared" si="117"/>
        <v>0</v>
      </c>
      <c r="T103" s="24"/>
      <c r="U103" s="23"/>
      <c r="V103" s="26"/>
      <c r="W103" s="26"/>
      <c r="X103" s="26">
        <v>38896.199999999997</v>
      </c>
      <c r="Y103" s="26">
        <f t="shared" ref="Y103:Z103" si="118">X103*1.05</f>
        <v>40841.01</v>
      </c>
      <c r="Z103" s="26">
        <f t="shared" si="118"/>
        <v>42883.060500000007</v>
      </c>
      <c r="AA103" s="24"/>
      <c r="AB103" s="37">
        <f t="shared" si="109"/>
        <v>0</v>
      </c>
      <c r="AC103" s="37">
        <f t="shared" si="109"/>
        <v>0</v>
      </c>
      <c r="AD103" s="37">
        <f t="shared" si="110"/>
        <v>0</v>
      </c>
      <c r="AE103" s="37">
        <f t="shared" si="111"/>
        <v>38896.199999999997</v>
      </c>
      <c r="AF103" s="37">
        <f t="shared" si="112"/>
        <v>40841.01</v>
      </c>
      <c r="AG103" s="37">
        <f t="shared" si="113"/>
        <v>42883.060500000007</v>
      </c>
      <c r="AH103" s="27">
        <f t="shared" si="114"/>
        <v>122620.2705</v>
      </c>
    </row>
    <row r="104" spans="1:34" x14ac:dyDescent="0.25">
      <c r="A104" s="28" t="s">
        <v>24</v>
      </c>
      <c r="B104" s="28" t="s">
        <v>31</v>
      </c>
      <c r="C104" s="28"/>
      <c r="D104" s="30" t="s">
        <v>167</v>
      </c>
      <c r="E104" s="30" t="s">
        <v>167</v>
      </c>
      <c r="F104" s="30" t="s">
        <v>167</v>
      </c>
      <c r="G104" s="32">
        <v>1</v>
      </c>
      <c r="H104" s="35">
        <v>0</v>
      </c>
      <c r="I104" s="36"/>
      <c r="J104" s="36">
        <f t="shared" si="94"/>
        <v>0</v>
      </c>
      <c r="K104" s="36"/>
      <c r="L104" s="36"/>
      <c r="M104" s="24"/>
      <c r="N104" s="23"/>
      <c r="O104" s="23"/>
      <c r="P104" s="23"/>
      <c r="Q104" s="23">
        <f t="shared" si="93"/>
        <v>0</v>
      </c>
      <c r="R104" s="23">
        <f t="shared" ref="R104:S104" si="119">Q104*1.05</f>
        <v>0</v>
      </c>
      <c r="S104" s="23">
        <f t="shared" si="119"/>
        <v>0</v>
      </c>
      <c r="T104" s="24"/>
      <c r="U104" s="23"/>
      <c r="V104" s="26"/>
      <c r="W104" s="26"/>
      <c r="X104" s="26">
        <v>495</v>
      </c>
      <c r="Y104" s="26">
        <f t="shared" ref="Y104:Z104" si="120">X104*1.05</f>
        <v>519.75</v>
      </c>
      <c r="Z104" s="26">
        <f t="shared" si="120"/>
        <v>545.73750000000007</v>
      </c>
      <c r="AA104" s="24"/>
      <c r="AB104" s="37">
        <f t="shared" si="109"/>
        <v>0</v>
      </c>
      <c r="AC104" s="37">
        <f t="shared" si="109"/>
        <v>0</v>
      </c>
      <c r="AD104" s="37">
        <f t="shared" si="110"/>
        <v>0</v>
      </c>
      <c r="AE104" s="37">
        <f t="shared" si="111"/>
        <v>495</v>
      </c>
      <c r="AF104" s="37">
        <f t="shared" si="112"/>
        <v>519.75</v>
      </c>
      <c r="AG104" s="37">
        <f t="shared" si="113"/>
        <v>545.73750000000007</v>
      </c>
      <c r="AH104" s="27">
        <f t="shared" si="114"/>
        <v>1560.4875000000002</v>
      </c>
    </row>
    <row r="105" spans="1:34" x14ac:dyDescent="0.25">
      <c r="A105" s="28" t="s">
        <v>24</v>
      </c>
      <c r="B105" s="28" t="s">
        <v>31</v>
      </c>
      <c r="C105" s="28"/>
      <c r="D105" s="30" t="s">
        <v>168</v>
      </c>
      <c r="E105" s="30" t="s">
        <v>168</v>
      </c>
      <c r="F105" s="30" t="s">
        <v>168</v>
      </c>
      <c r="G105" s="32">
        <v>1</v>
      </c>
      <c r="H105" s="35">
        <v>0</v>
      </c>
      <c r="I105" s="36"/>
      <c r="J105" s="36">
        <f t="shared" si="94"/>
        <v>0</v>
      </c>
      <c r="K105" s="36"/>
      <c r="L105" s="36"/>
      <c r="M105" s="24"/>
      <c r="N105" s="23"/>
      <c r="O105" s="23"/>
      <c r="P105" s="23"/>
      <c r="Q105" s="23">
        <f t="shared" si="93"/>
        <v>0</v>
      </c>
      <c r="R105" s="23">
        <f t="shared" ref="R105:S105" si="121">Q105*1.05</f>
        <v>0</v>
      </c>
      <c r="S105" s="23">
        <f t="shared" si="121"/>
        <v>0</v>
      </c>
      <c r="T105" s="24"/>
      <c r="U105" s="23"/>
      <c r="V105" s="26"/>
      <c r="W105" s="26"/>
      <c r="X105" s="26">
        <v>117104</v>
      </c>
      <c r="Y105" s="26">
        <f t="shared" ref="Y105:Z105" si="122">X105*1.05</f>
        <v>122959.20000000001</v>
      </c>
      <c r="Z105" s="26">
        <f t="shared" si="122"/>
        <v>129107.16000000002</v>
      </c>
      <c r="AA105" s="24"/>
      <c r="AB105" s="37">
        <f t="shared" si="109"/>
        <v>0</v>
      </c>
      <c r="AC105" s="37">
        <f t="shared" si="109"/>
        <v>0</v>
      </c>
      <c r="AD105" s="37">
        <f t="shared" si="110"/>
        <v>0</v>
      </c>
      <c r="AE105" s="37">
        <f t="shared" si="111"/>
        <v>117104</v>
      </c>
      <c r="AF105" s="37">
        <f t="shared" si="112"/>
        <v>122959.20000000001</v>
      </c>
      <c r="AG105" s="37">
        <f t="shared" si="113"/>
        <v>129107.16000000002</v>
      </c>
      <c r="AH105" s="27">
        <f t="shared" si="114"/>
        <v>369170.36000000004</v>
      </c>
    </row>
    <row r="106" spans="1:34" x14ac:dyDescent="0.25">
      <c r="A106" s="28" t="s">
        <v>24</v>
      </c>
      <c r="B106" s="28" t="s">
        <v>31</v>
      </c>
      <c r="C106" s="28"/>
      <c r="D106" s="30" t="s">
        <v>169</v>
      </c>
      <c r="E106" s="30" t="s">
        <v>169</v>
      </c>
      <c r="F106" s="30" t="s">
        <v>169</v>
      </c>
      <c r="G106" s="32">
        <v>1</v>
      </c>
      <c r="H106" s="35">
        <v>0</v>
      </c>
      <c r="I106" s="36"/>
      <c r="J106" s="36">
        <f t="shared" si="94"/>
        <v>0</v>
      </c>
      <c r="K106" s="36"/>
      <c r="L106" s="36"/>
      <c r="M106" s="24"/>
      <c r="N106" s="23"/>
      <c r="O106" s="23"/>
      <c r="P106" s="23"/>
      <c r="Q106" s="23">
        <f t="shared" si="93"/>
        <v>0</v>
      </c>
      <c r="R106" s="23">
        <f t="shared" ref="R106:S106" si="123">Q106*1.05</f>
        <v>0</v>
      </c>
      <c r="S106" s="23">
        <f t="shared" si="123"/>
        <v>0</v>
      </c>
      <c r="T106" s="24"/>
      <c r="U106" s="23"/>
      <c r="V106" s="26"/>
      <c r="W106" s="26"/>
      <c r="X106" s="26">
        <v>1901475</v>
      </c>
      <c r="Y106" s="26">
        <f t="shared" ref="Y106:Z106" si="124">X106*1.05</f>
        <v>1996548.75</v>
      </c>
      <c r="Z106" s="26">
        <f t="shared" si="124"/>
        <v>2096376.1875</v>
      </c>
      <c r="AA106" s="24"/>
      <c r="AB106" s="37">
        <f t="shared" si="109"/>
        <v>0</v>
      </c>
      <c r="AC106" s="37">
        <f t="shared" si="109"/>
        <v>0</v>
      </c>
      <c r="AD106" s="37">
        <f t="shared" si="110"/>
        <v>0</v>
      </c>
      <c r="AE106" s="37">
        <f t="shared" si="111"/>
        <v>1901475</v>
      </c>
      <c r="AF106" s="37">
        <f t="shared" si="112"/>
        <v>1996548.75</v>
      </c>
      <c r="AG106" s="37">
        <f t="shared" si="113"/>
        <v>2096376.1875</v>
      </c>
      <c r="AH106" s="27">
        <f t="shared" si="114"/>
        <v>5994399.9375</v>
      </c>
    </row>
    <row r="107" spans="1:34" x14ac:dyDescent="0.25">
      <c r="A107" s="28" t="s">
        <v>24</v>
      </c>
      <c r="B107" s="28" t="s">
        <v>31</v>
      </c>
      <c r="C107" s="28"/>
      <c r="D107" s="30" t="s">
        <v>170</v>
      </c>
      <c r="E107" s="30" t="s">
        <v>170</v>
      </c>
      <c r="F107" s="30" t="s">
        <v>170</v>
      </c>
      <c r="G107" s="32">
        <v>1</v>
      </c>
      <c r="H107" s="35">
        <v>0</v>
      </c>
      <c r="I107" s="36"/>
      <c r="J107" s="36">
        <f t="shared" si="94"/>
        <v>0</v>
      </c>
      <c r="K107" s="36"/>
      <c r="L107" s="36"/>
      <c r="M107" s="24"/>
      <c r="N107" s="23"/>
      <c r="O107" s="23"/>
      <c r="P107" s="23"/>
      <c r="Q107" s="23">
        <f t="shared" si="93"/>
        <v>0</v>
      </c>
      <c r="R107" s="23">
        <f t="shared" ref="R107:S107" si="125">Q107*1.05</f>
        <v>0</v>
      </c>
      <c r="S107" s="23">
        <f t="shared" si="125"/>
        <v>0</v>
      </c>
      <c r="T107" s="24"/>
      <c r="U107" s="23"/>
      <c r="V107" s="26"/>
      <c r="W107" s="26"/>
      <c r="X107" s="26">
        <v>3108.13</v>
      </c>
      <c r="Y107" s="26">
        <f t="shared" ref="Y107:Z107" si="126">X107*1.05</f>
        <v>3263.5365000000002</v>
      </c>
      <c r="Z107" s="26">
        <f t="shared" si="126"/>
        <v>3426.7133250000002</v>
      </c>
      <c r="AA107" s="24"/>
      <c r="AB107" s="37">
        <f t="shared" si="109"/>
        <v>0</v>
      </c>
      <c r="AC107" s="37">
        <f t="shared" si="109"/>
        <v>0</v>
      </c>
      <c r="AD107" s="37">
        <f t="shared" si="110"/>
        <v>0</v>
      </c>
      <c r="AE107" s="37">
        <f t="shared" si="111"/>
        <v>3108.13</v>
      </c>
      <c r="AF107" s="37">
        <f t="shared" si="112"/>
        <v>3263.5365000000002</v>
      </c>
      <c r="AG107" s="37">
        <f t="shared" si="113"/>
        <v>3426.7133250000002</v>
      </c>
      <c r="AH107" s="27">
        <f t="shared" si="114"/>
        <v>9798.379825</v>
      </c>
    </row>
    <row r="108" spans="1:34" x14ac:dyDescent="0.25">
      <c r="A108" s="28" t="s">
        <v>24</v>
      </c>
      <c r="B108" s="28" t="s">
        <v>31</v>
      </c>
      <c r="C108" s="28"/>
      <c r="D108" s="30" t="s">
        <v>171</v>
      </c>
      <c r="E108" s="30" t="s">
        <v>171</v>
      </c>
      <c r="F108" s="30" t="s">
        <v>171</v>
      </c>
      <c r="G108" s="32">
        <v>1</v>
      </c>
      <c r="H108" s="35">
        <v>0</v>
      </c>
      <c r="I108" s="36"/>
      <c r="J108" s="36">
        <f t="shared" si="94"/>
        <v>0</v>
      </c>
      <c r="K108" s="36"/>
      <c r="L108" s="36"/>
      <c r="M108" s="24"/>
      <c r="N108" s="23"/>
      <c r="O108" s="23"/>
      <c r="P108" s="23"/>
      <c r="Q108" s="23">
        <f t="shared" si="93"/>
        <v>0</v>
      </c>
      <c r="R108" s="23">
        <f t="shared" ref="R108:S108" si="127">Q108*1.05</f>
        <v>0</v>
      </c>
      <c r="S108" s="23">
        <f t="shared" si="127"/>
        <v>0</v>
      </c>
      <c r="T108" s="24"/>
      <c r="U108" s="23"/>
      <c r="V108" s="26"/>
      <c r="W108" s="26"/>
      <c r="X108" s="26">
        <v>10454.74</v>
      </c>
      <c r="Y108" s="26">
        <f t="shared" ref="Y108:Z108" si="128">X108*1.05</f>
        <v>10977.477000000001</v>
      </c>
      <c r="Z108" s="26">
        <f t="shared" si="128"/>
        <v>11526.350850000001</v>
      </c>
      <c r="AA108" s="24"/>
      <c r="AB108" s="37">
        <f t="shared" si="109"/>
        <v>0</v>
      </c>
      <c r="AC108" s="37">
        <f t="shared" si="109"/>
        <v>0</v>
      </c>
      <c r="AD108" s="37">
        <f t="shared" si="110"/>
        <v>0</v>
      </c>
      <c r="AE108" s="37">
        <f t="shared" si="111"/>
        <v>10454.74</v>
      </c>
      <c r="AF108" s="37">
        <f t="shared" si="112"/>
        <v>10977.477000000001</v>
      </c>
      <c r="AG108" s="37">
        <f t="shared" si="113"/>
        <v>11526.350850000001</v>
      </c>
      <c r="AH108" s="27">
        <f t="shared" si="114"/>
        <v>32958.567849999999</v>
      </c>
    </row>
    <row r="109" spans="1:34" x14ac:dyDescent="0.25">
      <c r="A109" s="28" t="s">
        <v>24</v>
      </c>
      <c r="B109" s="28" t="s">
        <v>31</v>
      </c>
      <c r="C109" s="28"/>
      <c r="D109" s="30" t="s">
        <v>172</v>
      </c>
      <c r="E109" s="30" t="s">
        <v>172</v>
      </c>
      <c r="F109" s="30" t="s">
        <v>172</v>
      </c>
      <c r="G109" s="32">
        <v>1</v>
      </c>
      <c r="H109" s="35">
        <v>0</v>
      </c>
      <c r="I109" s="36"/>
      <c r="J109" s="36">
        <f t="shared" si="94"/>
        <v>0</v>
      </c>
      <c r="K109" s="36"/>
      <c r="L109" s="36"/>
      <c r="M109" s="24"/>
      <c r="N109" s="23"/>
      <c r="O109" s="23"/>
      <c r="P109" s="23"/>
      <c r="Q109" s="23">
        <f t="shared" si="93"/>
        <v>0</v>
      </c>
      <c r="R109" s="23">
        <f t="shared" ref="R109:S109" si="129">Q109*1.05</f>
        <v>0</v>
      </c>
      <c r="S109" s="23">
        <f t="shared" si="129"/>
        <v>0</v>
      </c>
      <c r="T109" s="24"/>
      <c r="U109" s="23"/>
      <c r="V109" s="26"/>
      <c r="W109" s="26"/>
      <c r="X109" s="26">
        <v>0</v>
      </c>
      <c r="Y109" s="26">
        <f t="shared" ref="Y109:Z109" si="130">X109*1.05</f>
        <v>0</v>
      </c>
      <c r="Z109" s="26">
        <f t="shared" si="130"/>
        <v>0</v>
      </c>
      <c r="AA109" s="24"/>
      <c r="AB109" s="37">
        <f t="shared" si="109"/>
        <v>0</v>
      </c>
      <c r="AC109" s="37">
        <f t="shared" si="109"/>
        <v>0</v>
      </c>
      <c r="AD109" s="37">
        <f t="shared" si="110"/>
        <v>0</v>
      </c>
      <c r="AE109" s="37">
        <f t="shared" si="111"/>
        <v>0</v>
      </c>
      <c r="AF109" s="37">
        <f t="shared" si="112"/>
        <v>0</v>
      </c>
      <c r="AG109" s="37">
        <f t="shared" si="113"/>
        <v>0</v>
      </c>
      <c r="AH109" s="27">
        <f t="shared" si="114"/>
        <v>0</v>
      </c>
    </row>
    <row r="110" spans="1:34" x14ac:dyDescent="0.25">
      <c r="A110" s="28" t="s">
        <v>24</v>
      </c>
      <c r="B110" s="28" t="s">
        <v>31</v>
      </c>
      <c r="C110" s="28"/>
      <c r="D110" s="30" t="s">
        <v>173</v>
      </c>
      <c r="E110" s="30" t="s">
        <v>173</v>
      </c>
      <c r="F110" s="30" t="s">
        <v>173</v>
      </c>
      <c r="G110" s="32">
        <v>1</v>
      </c>
      <c r="H110" s="35">
        <v>0</v>
      </c>
      <c r="I110" s="36"/>
      <c r="J110" s="36">
        <f t="shared" si="94"/>
        <v>0</v>
      </c>
      <c r="K110" s="36"/>
      <c r="L110" s="36"/>
      <c r="M110" s="24"/>
      <c r="N110" s="23"/>
      <c r="O110" s="23"/>
      <c r="P110" s="23"/>
      <c r="Q110" s="23">
        <f t="shared" si="93"/>
        <v>0</v>
      </c>
      <c r="R110" s="23">
        <f t="shared" ref="R110:S110" si="131">Q110*1.05</f>
        <v>0</v>
      </c>
      <c r="S110" s="23">
        <f t="shared" si="131"/>
        <v>0</v>
      </c>
      <c r="T110" s="24"/>
      <c r="U110" s="23"/>
      <c r="V110" s="26"/>
      <c r="W110" s="26"/>
      <c r="X110" s="26">
        <v>0</v>
      </c>
      <c r="Y110" s="26">
        <f t="shared" ref="Y110:Z110" si="132">X110*1.05</f>
        <v>0</v>
      </c>
      <c r="Z110" s="26">
        <f t="shared" si="132"/>
        <v>0</v>
      </c>
      <c r="AA110" s="24"/>
      <c r="AB110" s="37">
        <f t="shared" si="109"/>
        <v>0</v>
      </c>
      <c r="AC110" s="37">
        <f t="shared" si="109"/>
        <v>0</v>
      </c>
      <c r="AD110" s="37">
        <f t="shared" si="110"/>
        <v>0</v>
      </c>
      <c r="AE110" s="37">
        <f t="shared" si="111"/>
        <v>0</v>
      </c>
      <c r="AF110" s="37">
        <f t="shared" si="112"/>
        <v>0</v>
      </c>
      <c r="AG110" s="37">
        <f t="shared" si="113"/>
        <v>0</v>
      </c>
      <c r="AH110" s="27">
        <f t="shared" si="114"/>
        <v>0</v>
      </c>
    </row>
    <row r="111" spans="1:34" x14ac:dyDescent="0.25">
      <c r="A111" s="28" t="s">
        <v>24</v>
      </c>
      <c r="B111" s="28" t="s">
        <v>31</v>
      </c>
      <c r="C111" s="28"/>
      <c r="D111" s="30" t="s">
        <v>174</v>
      </c>
      <c r="E111" s="30" t="s">
        <v>174</v>
      </c>
      <c r="F111" s="30" t="s">
        <v>174</v>
      </c>
      <c r="G111" s="32">
        <v>1</v>
      </c>
      <c r="H111" s="35">
        <v>0</v>
      </c>
      <c r="I111" s="36"/>
      <c r="J111" s="36">
        <f t="shared" si="94"/>
        <v>0</v>
      </c>
      <c r="K111" s="36"/>
      <c r="L111" s="36"/>
      <c r="M111" s="24"/>
      <c r="N111" s="23"/>
      <c r="O111" s="23"/>
      <c r="P111" s="23"/>
      <c r="Q111" s="23">
        <f t="shared" si="93"/>
        <v>0</v>
      </c>
      <c r="R111" s="23">
        <f t="shared" ref="R111:S111" si="133">Q111*1.05</f>
        <v>0</v>
      </c>
      <c r="S111" s="23">
        <f t="shared" si="133"/>
        <v>0</v>
      </c>
      <c r="T111" s="24"/>
      <c r="U111" s="23"/>
      <c r="V111" s="26"/>
      <c r="W111" s="26"/>
      <c r="X111" s="26">
        <v>0</v>
      </c>
      <c r="Y111" s="26">
        <f t="shared" ref="Y111:Z111" si="134">X111*1.05</f>
        <v>0</v>
      </c>
      <c r="Z111" s="26">
        <f t="shared" si="134"/>
        <v>0</v>
      </c>
      <c r="AA111" s="24"/>
      <c r="AB111" s="37">
        <f t="shared" si="109"/>
        <v>0</v>
      </c>
      <c r="AC111" s="37">
        <f t="shared" si="109"/>
        <v>0</v>
      </c>
      <c r="AD111" s="37">
        <f t="shared" si="110"/>
        <v>0</v>
      </c>
      <c r="AE111" s="37">
        <f t="shared" si="111"/>
        <v>0</v>
      </c>
      <c r="AF111" s="37">
        <f t="shared" si="112"/>
        <v>0</v>
      </c>
      <c r="AG111" s="37">
        <f t="shared" si="113"/>
        <v>0</v>
      </c>
      <c r="AH111" s="27">
        <f t="shared" si="114"/>
        <v>0</v>
      </c>
    </row>
    <row r="112" spans="1:34" x14ac:dyDescent="0.25">
      <c r="A112" s="28" t="s">
        <v>24</v>
      </c>
      <c r="B112" s="28" t="s">
        <v>31</v>
      </c>
      <c r="C112" s="28"/>
      <c r="D112" s="30" t="s">
        <v>142</v>
      </c>
      <c r="E112" s="30" t="s">
        <v>142</v>
      </c>
      <c r="F112" s="30" t="s">
        <v>142</v>
      </c>
      <c r="G112" s="32">
        <v>1</v>
      </c>
      <c r="H112" s="35">
        <v>0</v>
      </c>
      <c r="I112" s="36"/>
      <c r="J112" s="36">
        <f t="shared" si="94"/>
        <v>0</v>
      </c>
      <c r="K112" s="36"/>
      <c r="L112" s="36"/>
      <c r="M112" s="24"/>
      <c r="N112" s="23"/>
      <c r="O112" s="23"/>
      <c r="P112" s="23"/>
      <c r="Q112" s="23">
        <f t="shared" si="93"/>
        <v>0</v>
      </c>
      <c r="R112" s="23">
        <f t="shared" ref="R112:S112" si="135">Q112*1.05</f>
        <v>0</v>
      </c>
      <c r="S112" s="23">
        <f t="shared" si="135"/>
        <v>0</v>
      </c>
      <c r="T112" s="24"/>
      <c r="U112" s="23"/>
      <c r="V112" s="26"/>
      <c r="W112" s="26"/>
      <c r="X112" s="26">
        <v>0</v>
      </c>
      <c r="Y112" s="26">
        <f t="shared" ref="Y112:Z112" si="136">X112*1.05</f>
        <v>0</v>
      </c>
      <c r="Z112" s="26">
        <f t="shared" si="136"/>
        <v>0</v>
      </c>
      <c r="AA112" s="24"/>
      <c r="AB112" s="37">
        <f t="shared" si="109"/>
        <v>0</v>
      </c>
      <c r="AC112" s="37">
        <f t="shared" si="109"/>
        <v>0</v>
      </c>
      <c r="AD112" s="37">
        <f t="shared" si="110"/>
        <v>0</v>
      </c>
      <c r="AE112" s="37">
        <f t="shared" si="111"/>
        <v>0</v>
      </c>
      <c r="AF112" s="37">
        <f t="shared" si="112"/>
        <v>0</v>
      </c>
      <c r="AG112" s="37">
        <f t="shared" si="113"/>
        <v>0</v>
      </c>
      <c r="AH112" s="27">
        <f t="shared" si="114"/>
        <v>0</v>
      </c>
    </row>
    <row r="113" spans="1:34" x14ac:dyDescent="0.25">
      <c r="A113" s="28" t="s">
        <v>24</v>
      </c>
      <c r="B113" s="28" t="s">
        <v>31</v>
      </c>
      <c r="C113" s="28"/>
      <c r="D113" s="30" t="s">
        <v>175</v>
      </c>
      <c r="E113" s="30" t="s">
        <v>175</v>
      </c>
      <c r="F113" s="30" t="s">
        <v>175</v>
      </c>
      <c r="G113" s="32">
        <v>1</v>
      </c>
      <c r="H113" s="35">
        <v>0</v>
      </c>
      <c r="I113" s="36"/>
      <c r="J113" s="36">
        <f t="shared" si="94"/>
        <v>0</v>
      </c>
      <c r="K113" s="36"/>
      <c r="L113" s="36"/>
      <c r="M113" s="24"/>
      <c r="N113" s="23"/>
      <c r="O113" s="23"/>
      <c r="P113" s="23"/>
      <c r="Q113" s="23">
        <f t="shared" si="93"/>
        <v>0</v>
      </c>
      <c r="R113" s="23">
        <f t="shared" ref="R113:S113" si="137">Q113*1.05</f>
        <v>0</v>
      </c>
      <c r="S113" s="23">
        <f t="shared" si="137"/>
        <v>0</v>
      </c>
      <c r="T113" s="24"/>
      <c r="U113" s="23"/>
      <c r="V113" s="26"/>
      <c r="W113" s="26"/>
      <c r="X113" s="26">
        <v>12125.41</v>
      </c>
      <c r="Y113" s="26">
        <f t="shared" ref="Y113:Z113" si="138">X113*1.05</f>
        <v>12731.6805</v>
      </c>
      <c r="Z113" s="26">
        <f t="shared" si="138"/>
        <v>13368.264525000001</v>
      </c>
      <c r="AA113" s="24"/>
      <c r="AB113" s="37">
        <f t="shared" si="109"/>
        <v>0</v>
      </c>
      <c r="AC113" s="37">
        <f t="shared" si="109"/>
        <v>0</v>
      </c>
      <c r="AD113" s="37">
        <f t="shared" si="110"/>
        <v>0</v>
      </c>
      <c r="AE113" s="37">
        <f t="shared" si="111"/>
        <v>12125.41</v>
      </c>
      <c r="AF113" s="37">
        <f t="shared" si="112"/>
        <v>12731.6805</v>
      </c>
      <c r="AG113" s="37">
        <f t="shared" si="113"/>
        <v>13368.264525000001</v>
      </c>
      <c r="AH113" s="27">
        <f t="shared" si="114"/>
        <v>38225.355024999997</v>
      </c>
    </row>
    <row r="114" spans="1:34" x14ac:dyDescent="0.25">
      <c r="A114" s="28" t="s">
        <v>24</v>
      </c>
      <c r="B114" s="28" t="s">
        <v>31</v>
      </c>
      <c r="C114" s="28"/>
      <c r="D114" s="30" t="s">
        <v>176</v>
      </c>
      <c r="E114" s="30" t="s">
        <v>176</v>
      </c>
      <c r="F114" s="30" t="s">
        <v>176</v>
      </c>
      <c r="G114" s="32">
        <v>1</v>
      </c>
      <c r="H114" s="35">
        <v>219300</v>
      </c>
      <c r="I114" s="36"/>
      <c r="J114" s="36">
        <f t="shared" si="94"/>
        <v>219300</v>
      </c>
      <c r="K114" s="36"/>
      <c r="L114" s="36"/>
      <c r="M114" s="24"/>
      <c r="N114" s="23"/>
      <c r="O114" s="23"/>
      <c r="P114" s="23"/>
      <c r="Q114" s="23">
        <f t="shared" si="93"/>
        <v>219300</v>
      </c>
      <c r="R114" s="23">
        <f t="shared" ref="R114:S114" si="139">Q114*1.05</f>
        <v>230265</v>
      </c>
      <c r="S114" s="23">
        <f t="shared" si="139"/>
        <v>241778.25</v>
      </c>
      <c r="T114" s="24"/>
      <c r="U114" s="23"/>
      <c r="V114" s="26"/>
      <c r="W114" s="26"/>
      <c r="X114" s="26">
        <v>785941.25</v>
      </c>
      <c r="Y114" s="26">
        <f t="shared" ref="Y114:Z114" si="140">X114*1.05</f>
        <v>825238.3125</v>
      </c>
      <c r="Z114" s="26">
        <f t="shared" si="140"/>
        <v>866500.22812500002</v>
      </c>
      <c r="AA114" s="24"/>
      <c r="AB114" s="37">
        <f t="shared" si="109"/>
        <v>0</v>
      </c>
      <c r="AC114" s="37">
        <f t="shared" si="109"/>
        <v>0</v>
      </c>
      <c r="AD114" s="37">
        <f t="shared" si="110"/>
        <v>0</v>
      </c>
      <c r="AE114" s="37">
        <f t="shared" si="111"/>
        <v>1005241.25</v>
      </c>
      <c r="AF114" s="37">
        <f t="shared" si="112"/>
        <v>1055503.3125</v>
      </c>
      <c r="AG114" s="37">
        <f t="shared" si="113"/>
        <v>1108278.4781249999</v>
      </c>
      <c r="AH114" s="27">
        <f t="shared" si="114"/>
        <v>3169023.0406249999</v>
      </c>
    </row>
    <row r="115" spans="1:34" x14ac:dyDescent="0.25">
      <c r="A115" s="28" t="s">
        <v>24</v>
      </c>
      <c r="B115" s="28" t="s">
        <v>31</v>
      </c>
      <c r="C115" s="28"/>
      <c r="D115" s="30" t="s">
        <v>177</v>
      </c>
      <c r="E115" s="30" t="s">
        <v>177</v>
      </c>
      <c r="F115" s="30" t="s">
        <v>177</v>
      </c>
      <c r="G115" s="32">
        <v>1</v>
      </c>
      <c r="H115" s="35">
        <v>0</v>
      </c>
      <c r="I115" s="36"/>
      <c r="J115" s="36">
        <f t="shared" si="94"/>
        <v>0</v>
      </c>
      <c r="K115" s="36"/>
      <c r="L115" s="36"/>
      <c r="M115" s="24"/>
      <c r="N115" s="23"/>
      <c r="O115" s="23"/>
      <c r="P115" s="23"/>
      <c r="Q115" s="23">
        <f t="shared" si="93"/>
        <v>0</v>
      </c>
      <c r="R115" s="23">
        <f t="shared" ref="R115:S115" si="141">Q115*1.05</f>
        <v>0</v>
      </c>
      <c r="S115" s="23">
        <f t="shared" si="141"/>
        <v>0</v>
      </c>
      <c r="T115" s="24"/>
      <c r="U115" s="23"/>
      <c r="V115" s="26"/>
      <c r="W115" s="26"/>
      <c r="X115" s="26">
        <v>22420.35</v>
      </c>
      <c r="Y115" s="26">
        <f t="shared" ref="Y115:Z115" si="142">X115*1.05</f>
        <v>23541.3675</v>
      </c>
      <c r="Z115" s="26">
        <f t="shared" si="142"/>
        <v>24718.435875000003</v>
      </c>
      <c r="AA115" s="24"/>
      <c r="AB115" s="37">
        <f t="shared" si="109"/>
        <v>0</v>
      </c>
      <c r="AC115" s="37">
        <f t="shared" si="109"/>
        <v>0</v>
      </c>
      <c r="AD115" s="37">
        <f t="shared" si="110"/>
        <v>0</v>
      </c>
      <c r="AE115" s="37">
        <f t="shared" si="111"/>
        <v>22420.35</v>
      </c>
      <c r="AF115" s="37">
        <f t="shared" si="112"/>
        <v>23541.3675</v>
      </c>
      <c r="AG115" s="37">
        <f t="shared" si="113"/>
        <v>24718.435875000003</v>
      </c>
      <c r="AH115" s="27">
        <f t="shared" si="114"/>
        <v>70680.153374999994</v>
      </c>
    </row>
    <row r="116" spans="1:34" x14ac:dyDescent="0.25">
      <c r="A116" s="28" t="s">
        <v>24</v>
      </c>
      <c r="B116" s="28" t="s">
        <v>31</v>
      </c>
      <c r="C116" s="28"/>
      <c r="D116" s="30" t="s">
        <v>178</v>
      </c>
      <c r="E116" s="30" t="s">
        <v>178</v>
      </c>
      <c r="F116" s="30" t="s">
        <v>178</v>
      </c>
      <c r="G116" s="32">
        <v>1</v>
      </c>
      <c r="H116" s="35">
        <v>0</v>
      </c>
      <c r="I116" s="36"/>
      <c r="J116" s="36">
        <f t="shared" si="94"/>
        <v>0</v>
      </c>
      <c r="K116" s="36"/>
      <c r="L116" s="36"/>
      <c r="M116" s="24"/>
      <c r="N116" s="23"/>
      <c r="O116" s="23"/>
      <c r="P116" s="23"/>
      <c r="Q116" s="23">
        <f t="shared" si="93"/>
        <v>0</v>
      </c>
      <c r="R116" s="23">
        <f t="shared" ref="R116:S116" si="143">Q116*1.05</f>
        <v>0</v>
      </c>
      <c r="S116" s="23">
        <f t="shared" si="143"/>
        <v>0</v>
      </c>
      <c r="T116" s="24"/>
      <c r="U116" s="23"/>
      <c r="V116" s="26"/>
      <c r="W116" s="26"/>
      <c r="X116" s="26">
        <v>3996.56</v>
      </c>
      <c r="Y116" s="26">
        <f t="shared" ref="Y116:Z116" si="144">X116*1.05</f>
        <v>4196.3879999999999</v>
      </c>
      <c r="Z116" s="26">
        <f t="shared" si="144"/>
        <v>4406.2074000000002</v>
      </c>
      <c r="AA116" s="24"/>
      <c r="AB116" s="37">
        <f t="shared" si="109"/>
        <v>0</v>
      </c>
      <c r="AC116" s="37">
        <f t="shared" si="109"/>
        <v>0</v>
      </c>
      <c r="AD116" s="37">
        <f t="shared" si="110"/>
        <v>0</v>
      </c>
      <c r="AE116" s="37">
        <f t="shared" si="111"/>
        <v>3996.56</v>
      </c>
      <c r="AF116" s="37">
        <f t="shared" si="112"/>
        <v>4196.3879999999999</v>
      </c>
      <c r="AG116" s="37">
        <f t="shared" si="113"/>
        <v>4406.2074000000002</v>
      </c>
      <c r="AH116" s="27">
        <f t="shared" si="114"/>
        <v>12599.1554</v>
      </c>
    </row>
    <row r="117" spans="1:34" x14ac:dyDescent="0.25">
      <c r="A117" s="28" t="s">
        <v>24</v>
      </c>
      <c r="B117" s="28" t="s">
        <v>31</v>
      </c>
      <c r="C117" s="28"/>
      <c r="D117" s="30" t="s">
        <v>130</v>
      </c>
      <c r="E117" s="30" t="s">
        <v>130</v>
      </c>
      <c r="F117" s="30" t="s">
        <v>130</v>
      </c>
      <c r="G117" s="32">
        <v>1</v>
      </c>
      <c r="H117" s="35">
        <v>0</v>
      </c>
      <c r="I117" s="36"/>
      <c r="J117" s="36">
        <f t="shared" si="94"/>
        <v>0</v>
      </c>
      <c r="K117" s="36"/>
      <c r="L117" s="36"/>
      <c r="M117" s="24"/>
      <c r="N117" s="23"/>
      <c r="O117" s="23"/>
      <c r="P117" s="23"/>
      <c r="Q117" s="23">
        <f t="shared" si="93"/>
        <v>0</v>
      </c>
      <c r="R117" s="23">
        <f t="shared" ref="R117:S117" si="145">Q117*1.05</f>
        <v>0</v>
      </c>
      <c r="S117" s="23">
        <f t="shared" si="145"/>
        <v>0</v>
      </c>
      <c r="T117" s="24"/>
      <c r="U117" s="23"/>
      <c r="V117" s="26"/>
      <c r="W117" s="26"/>
      <c r="X117" s="26">
        <v>1529.4</v>
      </c>
      <c r="Y117" s="26">
        <f t="shared" ref="Y117:Z117" si="146">X117*1.05</f>
        <v>1605.8700000000001</v>
      </c>
      <c r="Z117" s="26">
        <f t="shared" si="146"/>
        <v>1686.1635000000001</v>
      </c>
      <c r="AA117" s="24"/>
      <c r="AB117" s="37">
        <f t="shared" si="109"/>
        <v>0</v>
      </c>
      <c r="AC117" s="37">
        <f t="shared" si="109"/>
        <v>0</v>
      </c>
      <c r="AD117" s="37">
        <f t="shared" si="110"/>
        <v>0</v>
      </c>
      <c r="AE117" s="37">
        <f t="shared" si="111"/>
        <v>1529.4</v>
      </c>
      <c r="AF117" s="37">
        <f t="shared" si="112"/>
        <v>1605.8700000000001</v>
      </c>
      <c r="AG117" s="37">
        <f t="shared" si="113"/>
        <v>1686.1635000000001</v>
      </c>
      <c r="AH117" s="27">
        <f t="shared" si="114"/>
        <v>4821.433500000001</v>
      </c>
    </row>
    <row r="118" spans="1:34" x14ac:dyDescent="0.25">
      <c r="A118" s="28" t="s">
        <v>24</v>
      </c>
      <c r="B118" s="28" t="s">
        <v>31</v>
      </c>
      <c r="C118" s="28"/>
      <c r="D118" s="30" t="s">
        <v>179</v>
      </c>
      <c r="E118" s="30" t="s">
        <v>179</v>
      </c>
      <c r="F118" s="30" t="s">
        <v>179</v>
      </c>
      <c r="G118" s="32">
        <v>1</v>
      </c>
      <c r="H118" s="35">
        <v>0</v>
      </c>
      <c r="I118" s="36"/>
      <c r="J118" s="36">
        <f t="shared" si="94"/>
        <v>0</v>
      </c>
      <c r="K118" s="36"/>
      <c r="L118" s="36"/>
      <c r="M118" s="24"/>
      <c r="N118" s="23"/>
      <c r="O118" s="23"/>
      <c r="P118" s="23"/>
      <c r="Q118" s="23">
        <f t="shared" si="93"/>
        <v>0</v>
      </c>
      <c r="R118" s="23">
        <f t="shared" ref="R118:S118" si="147">Q118*1.05</f>
        <v>0</v>
      </c>
      <c r="S118" s="23">
        <f t="shared" si="147"/>
        <v>0</v>
      </c>
      <c r="T118" s="24"/>
      <c r="U118" s="23"/>
      <c r="V118" s="26"/>
      <c r="W118" s="26"/>
      <c r="X118" s="26">
        <v>536.25704737500018</v>
      </c>
      <c r="Y118" s="26">
        <f t="shared" ref="Y118:Z118" si="148">X118*1.05</f>
        <v>563.06989974375017</v>
      </c>
      <c r="Z118" s="26">
        <f t="shared" si="148"/>
        <v>591.22339473093768</v>
      </c>
      <c r="AA118" s="24"/>
      <c r="AB118" s="37">
        <f t="shared" si="109"/>
        <v>0</v>
      </c>
      <c r="AC118" s="37">
        <f t="shared" si="109"/>
        <v>0</v>
      </c>
      <c r="AD118" s="37">
        <f t="shared" si="110"/>
        <v>0</v>
      </c>
      <c r="AE118" s="37">
        <f t="shared" si="111"/>
        <v>536.25704737500018</v>
      </c>
      <c r="AF118" s="37">
        <f t="shared" si="112"/>
        <v>563.06989974375017</v>
      </c>
      <c r="AG118" s="37">
        <f t="shared" si="113"/>
        <v>591.22339473093768</v>
      </c>
      <c r="AH118" s="27">
        <f t="shared" si="114"/>
        <v>1690.5503418496883</v>
      </c>
    </row>
    <row r="119" spans="1:34" x14ac:dyDescent="0.25">
      <c r="A119" s="28" t="s">
        <v>24</v>
      </c>
      <c r="B119" s="28" t="s">
        <v>31</v>
      </c>
      <c r="C119" s="28"/>
      <c r="D119" s="30" t="s">
        <v>180</v>
      </c>
      <c r="E119" s="30" t="s">
        <v>180</v>
      </c>
      <c r="F119" s="30" t="s">
        <v>180</v>
      </c>
      <c r="G119" s="32">
        <v>1</v>
      </c>
      <c r="H119" s="35">
        <v>0</v>
      </c>
      <c r="I119" s="36"/>
      <c r="J119" s="36">
        <f t="shared" si="94"/>
        <v>0</v>
      </c>
      <c r="K119" s="36"/>
      <c r="L119" s="36"/>
      <c r="M119" s="24"/>
      <c r="N119" s="23"/>
      <c r="O119" s="23"/>
      <c r="P119" s="23"/>
      <c r="Q119" s="23">
        <f t="shared" si="93"/>
        <v>0</v>
      </c>
      <c r="R119" s="23">
        <f t="shared" ref="R119:S119" si="149">Q119*1.05</f>
        <v>0</v>
      </c>
      <c r="S119" s="23">
        <f t="shared" si="149"/>
        <v>0</v>
      </c>
      <c r="T119" s="24"/>
      <c r="U119" s="23"/>
      <c r="V119" s="26"/>
      <c r="W119" s="26"/>
      <c r="X119" s="26">
        <v>243.10125000000002</v>
      </c>
      <c r="Y119" s="26">
        <f t="shared" ref="Y119:Z119" si="150">X119*1.05</f>
        <v>255.25631250000004</v>
      </c>
      <c r="Z119" s="26">
        <f t="shared" si="150"/>
        <v>268.01912812500007</v>
      </c>
      <c r="AA119" s="24"/>
      <c r="AB119" s="37">
        <f t="shared" si="109"/>
        <v>0</v>
      </c>
      <c r="AC119" s="37">
        <f t="shared" si="109"/>
        <v>0</v>
      </c>
      <c r="AD119" s="37">
        <f t="shared" si="110"/>
        <v>0</v>
      </c>
      <c r="AE119" s="37">
        <f t="shared" si="111"/>
        <v>243.10125000000002</v>
      </c>
      <c r="AF119" s="37">
        <f t="shared" si="112"/>
        <v>255.25631250000004</v>
      </c>
      <c r="AG119" s="37">
        <f t="shared" si="113"/>
        <v>268.01912812500007</v>
      </c>
      <c r="AH119" s="27">
        <f t="shared" si="114"/>
        <v>766.37669062500015</v>
      </c>
    </row>
    <row r="120" spans="1:34" x14ac:dyDescent="0.25">
      <c r="A120" s="28" t="s">
        <v>24</v>
      </c>
      <c r="B120" s="28" t="s">
        <v>31</v>
      </c>
      <c r="C120" s="28"/>
      <c r="D120" s="30" t="s">
        <v>181</v>
      </c>
      <c r="E120" s="30" t="s">
        <v>181</v>
      </c>
      <c r="F120" s="30" t="s">
        <v>181</v>
      </c>
      <c r="G120" s="32">
        <v>1</v>
      </c>
      <c r="H120" s="35">
        <v>0</v>
      </c>
      <c r="I120" s="36"/>
      <c r="J120" s="36">
        <f t="shared" si="94"/>
        <v>0</v>
      </c>
      <c r="K120" s="36"/>
      <c r="L120" s="36"/>
      <c r="M120" s="24"/>
      <c r="N120" s="23"/>
      <c r="O120" s="23"/>
      <c r="P120" s="23"/>
      <c r="Q120" s="23">
        <f t="shared" si="93"/>
        <v>0</v>
      </c>
      <c r="R120" s="23">
        <f t="shared" ref="R120:S120" si="151">Q120*1.05</f>
        <v>0</v>
      </c>
      <c r="S120" s="23">
        <f t="shared" si="151"/>
        <v>0</v>
      </c>
      <c r="T120" s="24"/>
      <c r="U120" s="23"/>
      <c r="V120" s="26"/>
      <c r="W120" s="26"/>
      <c r="X120" s="26">
        <v>370.04</v>
      </c>
      <c r="Y120" s="26">
        <f t="shared" ref="Y120:Z120" si="152">X120*1.05</f>
        <v>388.54200000000003</v>
      </c>
      <c r="Z120" s="26">
        <f t="shared" si="152"/>
        <v>407.96910000000003</v>
      </c>
      <c r="AA120" s="24"/>
      <c r="AB120" s="37">
        <f t="shared" si="109"/>
        <v>0</v>
      </c>
      <c r="AC120" s="37">
        <f t="shared" si="109"/>
        <v>0</v>
      </c>
      <c r="AD120" s="37">
        <f t="shared" si="110"/>
        <v>0</v>
      </c>
      <c r="AE120" s="37">
        <f t="shared" si="111"/>
        <v>370.04</v>
      </c>
      <c r="AF120" s="37">
        <f t="shared" si="112"/>
        <v>388.54200000000003</v>
      </c>
      <c r="AG120" s="37">
        <f t="shared" si="113"/>
        <v>407.96910000000003</v>
      </c>
      <c r="AH120" s="27">
        <f t="shared" si="114"/>
        <v>1166.5511000000001</v>
      </c>
    </row>
    <row r="121" spans="1:34" x14ac:dyDescent="0.25">
      <c r="A121" s="28" t="s">
        <v>24</v>
      </c>
      <c r="B121" s="28" t="s">
        <v>31</v>
      </c>
      <c r="C121" s="28"/>
      <c r="D121" s="30" t="s">
        <v>182</v>
      </c>
      <c r="E121" s="30" t="s">
        <v>182</v>
      </c>
      <c r="F121" s="30" t="s">
        <v>182</v>
      </c>
      <c r="G121" s="32">
        <v>1</v>
      </c>
      <c r="H121" s="35">
        <v>0</v>
      </c>
      <c r="I121" s="36"/>
      <c r="J121" s="36">
        <f t="shared" si="94"/>
        <v>0</v>
      </c>
      <c r="K121" s="36"/>
      <c r="L121" s="36"/>
      <c r="M121" s="24"/>
      <c r="N121" s="23"/>
      <c r="O121" s="23"/>
      <c r="P121" s="23"/>
      <c r="Q121" s="23">
        <f t="shared" si="93"/>
        <v>0</v>
      </c>
      <c r="R121" s="23">
        <f t="shared" ref="R121:S121" si="153">Q121*1.05</f>
        <v>0</v>
      </c>
      <c r="S121" s="23">
        <f t="shared" si="153"/>
        <v>0</v>
      </c>
      <c r="T121" s="24"/>
      <c r="U121" s="23"/>
      <c r="V121" s="26"/>
      <c r="W121" s="26"/>
      <c r="X121" s="26">
        <v>3389.1</v>
      </c>
      <c r="Y121" s="26">
        <f t="shared" ref="Y121:Z121" si="154">X121*1.05</f>
        <v>3558.5549999999998</v>
      </c>
      <c r="Z121" s="26">
        <f t="shared" si="154"/>
        <v>3736.4827500000001</v>
      </c>
      <c r="AA121" s="24"/>
      <c r="AB121" s="37">
        <f t="shared" si="109"/>
        <v>0</v>
      </c>
      <c r="AC121" s="37">
        <f t="shared" si="109"/>
        <v>0</v>
      </c>
      <c r="AD121" s="37">
        <f t="shared" si="110"/>
        <v>0</v>
      </c>
      <c r="AE121" s="37">
        <f t="shared" si="111"/>
        <v>3389.1</v>
      </c>
      <c r="AF121" s="37">
        <f t="shared" si="112"/>
        <v>3558.5549999999998</v>
      </c>
      <c r="AG121" s="37">
        <f t="shared" si="113"/>
        <v>3736.4827500000001</v>
      </c>
      <c r="AH121" s="27">
        <f t="shared" si="114"/>
        <v>10684.13775</v>
      </c>
    </row>
    <row r="122" spans="1:34" x14ac:dyDescent="0.25">
      <c r="A122" s="28" t="s">
        <v>24</v>
      </c>
      <c r="B122" s="28" t="s">
        <v>31</v>
      </c>
      <c r="C122" s="28"/>
      <c r="D122" s="30" t="s">
        <v>183</v>
      </c>
      <c r="E122" s="30" t="s">
        <v>183</v>
      </c>
      <c r="F122" s="30" t="s">
        <v>183</v>
      </c>
      <c r="G122" s="32">
        <v>1</v>
      </c>
      <c r="H122" s="35">
        <v>0</v>
      </c>
      <c r="I122" s="36"/>
      <c r="J122" s="36">
        <f t="shared" si="94"/>
        <v>0</v>
      </c>
      <c r="K122" s="36"/>
      <c r="L122" s="36"/>
      <c r="M122" s="24"/>
      <c r="N122" s="23"/>
      <c r="O122" s="23"/>
      <c r="P122" s="23"/>
      <c r="Q122" s="23">
        <f t="shared" si="93"/>
        <v>0</v>
      </c>
      <c r="R122" s="23">
        <f t="shared" ref="R122:S122" si="155">Q122*1.05</f>
        <v>0</v>
      </c>
      <c r="S122" s="23">
        <f t="shared" si="155"/>
        <v>0</v>
      </c>
      <c r="T122" s="24"/>
      <c r="U122" s="23"/>
      <c r="V122" s="26"/>
      <c r="W122" s="26"/>
      <c r="X122" s="26">
        <v>420</v>
      </c>
      <c r="Y122" s="26">
        <f t="shared" ref="Y122:Z122" si="156">X122*1.05</f>
        <v>441</v>
      </c>
      <c r="Z122" s="26">
        <f t="shared" si="156"/>
        <v>463.05</v>
      </c>
      <c r="AA122" s="24"/>
      <c r="AB122" s="37">
        <f t="shared" si="109"/>
        <v>0</v>
      </c>
      <c r="AC122" s="37">
        <f t="shared" si="109"/>
        <v>0</v>
      </c>
      <c r="AD122" s="37">
        <f t="shared" si="110"/>
        <v>0</v>
      </c>
      <c r="AE122" s="37">
        <f t="shared" si="111"/>
        <v>420</v>
      </c>
      <c r="AF122" s="37">
        <f t="shared" si="112"/>
        <v>441</v>
      </c>
      <c r="AG122" s="37">
        <f t="shared" si="113"/>
        <v>463.05</v>
      </c>
      <c r="AH122" s="27">
        <f t="shared" si="114"/>
        <v>1324.05</v>
      </c>
    </row>
    <row r="123" spans="1:34" x14ac:dyDescent="0.25">
      <c r="A123" s="28" t="s">
        <v>24</v>
      </c>
      <c r="B123" s="28" t="s">
        <v>31</v>
      </c>
      <c r="C123" s="28"/>
      <c r="D123" s="30" t="s">
        <v>184</v>
      </c>
      <c r="E123" s="30" t="s">
        <v>184</v>
      </c>
      <c r="F123" s="30" t="s">
        <v>184</v>
      </c>
      <c r="G123" s="32">
        <v>1</v>
      </c>
      <c r="H123" s="35">
        <v>0</v>
      </c>
      <c r="I123" s="36"/>
      <c r="J123" s="36">
        <f t="shared" si="94"/>
        <v>0</v>
      </c>
      <c r="K123" s="36"/>
      <c r="L123" s="36"/>
      <c r="M123" s="24"/>
      <c r="N123" s="23"/>
      <c r="O123" s="23"/>
      <c r="P123" s="23"/>
      <c r="Q123" s="23">
        <f t="shared" si="93"/>
        <v>0</v>
      </c>
      <c r="R123" s="23">
        <f t="shared" ref="R123:S123" si="157">Q123*1.05</f>
        <v>0</v>
      </c>
      <c r="S123" s="23">
        <f t="shared" si="157"/>
        <v>0</v>
      </c>
      <c r="T123" s="24"/>
      <c r="U123" s="23"/>
      <c r="V123" s="26"/>
      <c r="W123" s="26"/>
      <c r="X123" s="26">
        <v>1212.7500000000002</v>
      </c>
      <c r="Y123" s="26">
        <f t="shared" ref="Y123:Z123" si="158">X123*1.05</f>
        <v>1273.3875000000003</v>
      </c>
      <c r="Z123" s="26">
        <f t="shared" si="158"/>
        <v>1337.0568750000004</v>
      </c>
      <c r="AA123" s="24"/>
      <c r="AB123" s="37">
        <f t="shared" si="109"/>
        <v>0</v>
      </c>
      <c r="AC123" s="37">
        <f t="shared" si="109"/>
        <v>0</v>
      </c>
      <c r="AD123" s="37">
        <f t="shared" si="110"/>
        <v>0</v>
      </c>
      <c r="AE123" s="37">
        <f t="shared" si="111"/>
        <v>1212.7500000000002</v>
      </c>
      <c r="AF123" s="37">
        <f t="shared" si="112"/>
        <v>1273.3875000000003</v>
      </c>
      <c r="AG123" s="37">
        <f t="shared" si="113"/>
        <v>1337.0568750000004</v>
      </c>
      <c r="AH123" s="27">
        <f t="shared" si="114"/>
        <v>3823.1943750000009</v>
      </c>
    </row>
    <row r="124" spans="1:34" x14ac:dyDescent="0.25">
      <c r="A124" s="28" t="s">
        <v>24</v>
      </c>
      <c r="B124" s="28" t="s">
        <v>31</v>
      </c>
      <c r="C124" s="28"/>
      <c r="D124" s="30" t="s">
        <v>185</v>
      </c>
      <c r="E124" s="30" t="s">
        <v>185</v>
      </c>
      <c r="F124" s="30" t="s">
        <v>185</v>
      </c>
      <c r="G124" s="32">
        <v>1</v>
      </c>
      <c r="H124" s="35">
        <v>0</v>
      </c>
      <c r="I124" s="36"/>
      <c r="J124" s="36">
        <f t="shared" si="94"/>
        <v>0</v>
      </c>
      <c r="K124" s="36"/>
      <c r="L124" s="36"/>
      <c r="M124" s="24"/>
      <c r="N124" s="23"/>
      <c r="O124" s="23"/>
      <c r="P124" s="23"/>
      <c r="Q124" s="23">
        <f t="shared" si="93"/>
        <v>0</v>
      </c>
      <c r="R124" s="23">
        <f t="shared" ref="R124:S124" si="159">Q124*1.05</f>
        <v>0</v>
      </c>
      <c r="S124" s="23">
        <f t="shared" si="159"/>
        <v>0</v>
      </c>
      <c r="T124" s="24"/>
      <c r="U124" s="23"/>
      <c r="V124" s="26"/>
      <c r="W124" s="26"/>
      <c r="X124" s="26">
        <v>0</v>
      </c>
      <c r="Y124" s="26">
        <f t="shared" ref="Y124:Z124" si="160">X124*1.05</f>
        <v>0</v>
      </c>
      <c r="Z124" s="26">
        <f t="shared" si="160"/>
        <v>0</v>
      </c>
      <c r="AA124" s="24"/>
      <c r="AB124" s="37">
        <f t="shared" si="109"/>
        <v>0</v>
      </c>
      <c r="AC124" s="37">
        <f t="shared" si="109"/>
        <v>0</v>
      </c>
      <c r="AD124" s="37">
        <f t="shared" si="110"/>
        <v>0</v>
      </c>
      <c r="AE124" s="37">
        <f t="shared" si="111"/>
        <v>0</v>
      </c>
      <c r="AF124" s="37">
        <f t="shared" si="112"/>
        <v>0</v>
      </c>
      <c r="AG124" s="37">
        <f t="shared" si="113"/>
        <v>0</v>
      </c>
      <c r="AH124" s="27">
        <f t="shared" si="114"/>
        <v>0</v>
      </c>
    </row>
    <row r="125" spans="1:34" x14ac:dyDescent="0.25">
      <c r="A125" s="28" t="s">
        <v>24</v>
      </c>
      <c r="B125" s="28" t="s">
        <v>31</v>
      </c>
      <c r="C125" s="28"/>
      <c r="D125" s="30" t="s">
        <v>186</v>
      </c>
      <c r="E125" s="30" t="s">
        <v>186</v>
      </c>
      <c r="F125" s="30" t="s">
        <v>186</v>
      </c>
      <c r="G125" s="32">
        <v>1</v>
      </c>
      <c r="H125" s="35">
        <v>0</v>
      </c>
      <c r="I125" s="36"/>
      <c r="J125" s="36">
        <f t="shared" si="94"/>
        <v>0</v>
      </c>
      <c r="K125" s="36"/>
      <c r="L125" s="36"/>
      <c r="M125" s="24"/>
      <c r="N125" s="23"/>
      <c r="O125" s="23"/>
      <c r="P125" s="23"/>
      <c r="Q125" s="23">
        <f t="shared" si="93"/>
        <v>0</v>
      </c>
      <c r="R125" s="23">
        <f t="shared" ref="R125:S125" si="161">Q125*1.05</f>
        <v>0</v>
      </c>
      <c r="S125" s="23">
        <f t="shared" si="161"/>
        <v>0</v>
      </c>
      <c r="T125" s="24"/>
      <c r="U125" s="23"/>
      <c r="V125" s="26"/>
      <c r="W125" s="26"/>
      <c r="X125" s="26">
        <v>0</v>
      </c>
      <c r="Y125" s="26">
        <f t="shared" ref="Y125:Z125" si="162">X125*1.05</f>
        <v>0</v>
      </c>
      <c r="Z125" s="26">
        <f t="shared" si="162"/>
        <v>0</v>
      </c>
      <c r="AA125" s="24"/>
      <c r="AB125" s="37">
        <f t="shared" si="109"/>
        <v>0</v>
      </c>
      <c r="AC125" s="37">
        <f t="shared" si="109"/>
        <v>0</v>
      </c>
      <c r="AD125" s="37">
        <f t="shared" si="110"/>
        <v>0</v>
      </c>
      <c r="AE125" s="37">
        <f t="shared" si="111"/>
        <v>0</v>
      </c>
      <c r="AF125" s="37">
        <f t="shared" si="112"/>
        <v>0</v>
      </c>
      <c r="AG125" s="37">
        <f t="shared" si="113"/>
        <v>0</v>
      </c>
      <c r="AH125" s="27">
        <f t="shared" si="114"/>
        <v>0</v>
      </c>
    </row>
    <row r="126" spans="1:34" x14ac:dyDescent="0.25">
      <c r="A126" s="28" t="s">
        <v>24</v>
      </c>
      <c r="B126" s="28" t="s">
        <v>31</v>
      </c>
      <c r="C126" s="28"/>
      <c r="D126" s="30" t="s">
        <v>187</v>
      </c>
      <c r="E126" s="30" t="s">
        <v>187</v>
      </c>
      <c r="F126" s="30" t="s">
        <v>187</v>
      </c>
      <c r="G126" s="32">
        <v>1</v>
      </c>
      <c r="H126" s="35">
        <v>0</v>
      </c>
      <c r="I126" s="36"/>
      <c r="J126" s="36">
        <f t="shared" si="94"/>
        <v>0</v>
      </c>
      <c r="K126" s="36"/>
      <c r="L126" s="36"/>
      <c r="M126" s="24"/>
      <c r="N126" s="23"/>
      <c r="O126" s="23"/>
      <c r="P126" s="23"/>
      <c r="Q126" s="23">
        <f t="shared" si="93"/>
        <v>0</v>
      </c>
      <c r="R126" s="23">
        <f t="shared" ref="R126:S126" si="163">Q126*1.05</f>
        <v>0</v>
      </c>
      <c r="S126" s="23">
        <f t="shared" si="163"/>
        <v>0</v>
      </c>
      <c r="T126" s="24"/>
      <c r="U126" s="23"/>
      <c r="V126" s="26"/>
      <c r="W126" s="26"/>
      <c r="X126" s="26">
        <v>56127.041749999997</v>
      </c>
      <c r="Y126" s="26">
        <f t="shared" ref="Y126:Z126" si="164">X126*1.05</f>
        <v>58933.3938375</v>
      </c>
      <c r="Z126" s="26">
        <f t="shared" si="164"/>
        <v>61880.063529375002</v>
      </c>
      <c r="AA126" s="24"/>
      <c r="AB126" s="37">
        <f t="shared" si="109"/>
        <v>0</v>
      </c>
      <c r="AC126" s="37">
        <f t="shared" si="109"/>
        <v>0</v>
      </c>
      <c r="AD126" s="37">
        <f t="shared" si="110"/>
        <v>0</v>
      </c>
      <c r="AE126" s="37">
        <f t="shared" si="111"/>
        <v>56127.041749999997</v>
      </c>
      <c r="AF126" s="37">
        <f t="shared" si="112"/>
        <v>58933.3938375</v>
      </c>
      <c r="AG126" s="37">
        <f t="shared" si="113"/>
        <v>61880.063529375002</v>
      </c>
      <c r="AH126" s="27">
        <f t="shared" si="114"/>
        <v>176940.499116875</v>
      </c>
    </row>
    <row r="127" spans="1:34" x14ac:dyDescent="0.25">
      <c r="A127" s="28" t="s">
        <v>24</v>
      </c>
      <c r="B127" s="28" t="s">
        <v>31</v>
      </c>
      <c r="C127" s="28"/>
      <c r="D127" s="30" t="s">
        <v>188</v>
      </c>
      <c r="E127" s="30" t="s">
        <v>188</v>
      </c>
      <c r="F127" s="30" t="s">
        <v>188</v>
      </c>
      <c r="G127" s="32">
        <v>1</v>
      </c>
      <c r="H127" s="35">
        <v>0</v>
      </c>
      <c r="I127" s="36"/>
      <c r="J127" s="36">
        <f t="shared" si="94"/>
        <v>0</v>
      </c>
      <c r="K127" s="36"/>
      <c r="L127" s="36"/>
      <c r="M127" s="24"/>
      <c r="N127" s="23"/>
      <c r="O127" s="23"/>
      <c r="P127" s="23"/>
      <c r="Q127" s="23">
        <f t="shared" si="93"/>
        <v>0</v>
      </c>
      <c r="R127" s="23">
        <f t="shared" ref="R127:S127" si="165">Q127*1.05</f>
        <v>0</v>
      </c>
      <c r="S127" s="23">
        <f t="shared" si="165"/>
        <v>0</v>
      </c>
      <c r="T127" s="24"/>
      <c r="U127" s="23"/>
      <c r="V127" s="26"/>
      <c r="W127" s="26"/>
      <c r="X127" s="26">
        <v>0</v>
      </c>
      <c r="Y127" s="26">
        <f t="shared" ref="Y127:Z127" si="166">X127*1.05</f>
        <v>0</v>
      </c>
      <c r="Z127" s="26">
        <f t="shared" si="166"/>
        <v>0</v>
      </c>
      <c r="AA127" s="24"/>
      <c r="AB127" s="37">
        <f t="shared" si="109"/>
        <v>0</v>
      </c>
      <c r="AC127" s="37">
        <f t="shared" si="109"/>
        <v>0</v>
      </c>
      <c r="AD127" s="37">
        <f t="shared" si="110"/>
        <v>0</v>
      </c>
      <c r="AE127" s="37">
        <f t="shared" si="111"/>
        <v>0</v>
      </c>
      <c r="AF127" s="37">
        <f t="shared" si="112"/>
        <v>0</v>
      </c>
      <c r="AG127" s="37">
        <f t="shared" si="113"/>
        <v>0</v>
      </c>
      <c r="AH127" s="27">
        <f t="shared" si="114"/>
        <v>0</v>
      </c>
    </row>
    <row r="128" spans="1:34" x14ac:dyDescent="0.25">
      <c r="A128" s="28" t="s">
        <v>24</v>
      </c>
      <c r="B128" s="28" t="s">
        <v>31</v>
      </c>
      <c r="C128" s="28"/>
      <c r="D128" s="30" t="s">
        <v>189</v>
      </c>
      <c r="E128" s="30" t="s">
        <v>189</v>
      </c>
      <c r="F128" s="30" t="s">
        <v>189</v>
      </c>
      <c r="G128" s="32">
        <v>1</v>
      </c>
      <c r="H128" s="35">
        <v>1276269.632</v>
      </c>
      <c r="I128" s="36"/>
      <c r="J128" s="36">
        <f t="shared" si="94"/>
        <v>1276269.632</v>
      </c>
      <c r="K128" s="36"/>
      <c r="L128" s="36"/>
      <c r="M128" s="24"/>
      <c r="N128" s="23"/>
      <c r="O128" s="23"/>
      <c r="P128" s="23"/>
      <c r="Q128" s="23">
        <v>0</v>
      </c>
      <c r="R128" s="23">
        <f>J128*1.05</f>
        <v>1340083.1136</v>
      </c>
      <c r="S128" s="23">
        <f t="shared" ref="S128" si="167">R128*1.05</f>
        <v>1407087.2692800001</v>
      </c>
      <c r="T128" s="24"/>
      <c r="U128" s="23"/>
      <c r="V128" s="26"/>
      <c r="W128" s="26"/>
      <c r="X128" s="26">
        <v>563376</v>
      </c>
      <c r="Y128" s="26">
        <f t="shared" ref="Y128:Z128" si="168">X128*1.05</f>
        <v>591544.80000000005</v>
      </c>
      <c r="Z128" s="26">
        <f t="shared" si="168"/>
        <v>621122.04</v>
      </c>
      <c r="AA128" s="24"/>
      <c r="AB128" s="37">
        <f t="shared" si="109"/>
        <v>0</v>
      </c>
      <c r="AC128" s="37">
        <f t="shared" si="109"/>
        <v>0</v>
      </c>
      <c r="AD128" s="37">
        <f t="shared" si="110"/>
        <v>0</v>
      </c>
      <c r="AE128" s="37">
        <f t="shared" si="111"/>
        <v>563376</v>
      </c>
      <c r="AF128" s="37">
        <f t="shared" si="112"/>
        <v>1931627.9136000001</v>
      </c>
      <c r="AG128" s="37">
        <f t="shared" si="113"/>
        <v>2028209.3092800002</v>
      </c>
      <c r="AH128" s="27">
        <f t="shared" si="114"/>
        <v>4523213.2228800002</v>
      </c>
    </row>
    <row r="129" spans="1:34" x14ac:dyDescent="0.25">
      <c r="A129" s="28" t="s">
        <v>24</v>
      </c>
      <c r="B129" s="28" t="s">
        <v>31</v>
      </c>
      <c r="C129" s="28"/>
      <c r="D129" s="30" t="s">
        <v>190</v>
      </c>
      <c r="E129" s="30" t="s">
        <v>190</v>
      </c>
      <c r="F129" s="30" t="s">
        <v>190</v>
      </c>
      <c r="G129" s="32">
        <v>1</v>
      </c>
      <c r="H129" s="35">
        <v>19522.5</v>
      </c>
      <c r="I129" s="36"/>
      <c r="J129" s="36">
        <f t="shared" si="94"/>
        <v>19522.5</v>
      </c>
      <c r="K129" s="36"/>
      <c r="L129" s="36"/>
      <c r="M129" s="24"/>
      <c r="N129" s="23"/>
      <c r="O129" s="23"/>
      <c r="P129" s="23"/>
      <c r="Q129" s="23">
        <f t="shared" ref="Q129:Q158" si="169">SUM(I129:L129)</f>
        <v>19522.5</v>
      </c>
      <c r="R129" s="23">
        <f t="shared" ref="R129:S129" si="170">Q129*1.05</f>
        <v>20498.625</v>
      </c>
      <c r="S129" s="23">
        <f t="shared" si="170"/>
        <v>21523.556250000001</v>
      </c>
      <c r="T129" s="24"/>
      <c r="U129" s="23"/>
      <c r="V129" s="26"/>
      <c r="W129" s="26"/>
      <c r="X129" s="26">
        <v>0</v>
      </c>
      <c r="Y129" s="26">
        <f t="shared" ref="Y129:Z129" si="171">X129*1.05</f>
        <v>0</v>
      </c>
      <c r="Z129" s="26">
        <f t="shared" si="171"/>
        <v>0</v>
      </c>
      <c r="AA129" s="24"/>
      <c r="AB129" s="37">
        <f t="shared" si="109"/>
        <v>0</v>
      </c>
      <c r="AC129" s="37">
        <f t="shared" si="109"/>
        <v>0</v>
      </c>
      <c r="AD129" s="37">
        <f t="shared" si="110"/>
        <v>0</v>
      </c>
      <c r="AE129" s="37">
        <f t="shared" si="111"/>
        <v>19522.5</v>
      </c>
      <c r="AF129" s="37">
        <f t="shared" si="112"/>
        <v>20498.625</v>
      </c>
      <c r="AG129" s="37">
        <f t="shared" si="113"/>
        <v>21523.556250000001</v>
      </c>
      <c r="AH129" s="27">
        <f t="shared" si="114"/>
        <v>61544.681250000001</v>
      </c>
    </row>
    <row r="130" spans="1:34" x14ac:dyDescent="0.25">
      <c r="A130" s="28" t="s">
        <v>24</v>
      </c>
      <c r="B130" s="28" t="s">
        <v>31</v>
      </c>
      <c r="C130" s="28"/>
      <c r="D130" s="30" t="s">
        <v>191</v>
      </c>
      <c r="E130" s="30" t="s">
        <v>191</v>
      </c>
      <c r="F130" s="30" t="s">
        <v>191</v>
      </c>
      <c r="G130" s="32">
        <v>1</v>
      </c>
      <c r="H130" s="35">
        <v>62063.859375000015</v>
      </c>
      <c r="I130" s="36"/>
      <c r="J130" s="36">
        <f t="shared" si="94"/>
        <v>62063.859375000015</v>
      </c>
      <c r="K130" s="36"/>
      <c r="L130" s="36"/>
      <c r="M130" s="24"/>
      <c r="N130" s="23"/>
      <c r="O130" s="23"/>
      <c r="P130" s="23"/>
      <c r="Q130" s="23">
        <f t="shared" si="169"/>
        <v>62063.859375000015</v>
      </c>
      <c r="R130" s="23">
        <f t="shared" ref="R130:S130" si="172">Q130*1.05</f>
        <v>65167.052343750016</v>
      </c>
      <c r="S130" s="23">
        <f t="shared" si="172"/>
        <v>68425.404960937522</v>
      </c>
      <c r="T130" s="24"/>
      <c r="U130" s="23"/>
      <c r="V130" s="26"/>
      <c r="W130" s="26"/>
      <c r="X130" s="26">
        <v>0</v>
      </c>
      <c r="Y130" s="26">
        <f t="shared" ref="Y130:Z130" si="173">X130*1.05</f>
        <v>0</v>
      </c>
      <c r="Z130" s="26">
        <f t="shared" si="173"/>
        <v>0</v>
      </c>
      <c r="AA130" s="24"/>
      <c r="AB130" s="37">
        <f t="shared" si="109"/>
        <v>0</v>
      </c>
      <c r="AC130" s="37">
        <f t="shared" si="109"/>
        <v>0</v>
      </c>
      <c r="AD130" s="37">
        <f t="shared" si="110"/>
        <v>0</v>
      </c>
      <c r="AE130" s="37">
        <f t="shared" si="111"/>
        <v>62063.859375000015</v>
      </c>
      <c r="AF130" s="37">
        <f t="shared" si="112"/>
        <v>65167.052343750016</v>
      </c>
      <c r="AG130" s="37">
        <f t="shared" si="113"/>
        <v>68425.404960937522</v>
      </c>
      <c r="AH130" s="27">
        <f t="shared" si="114"/>
        <v>195656.31667968753</v>
      </c>
    </row>
    <row r="131" spans="1:34" x14ac:dyDescent="0.25">
      <c r="A131" s="28" t="s">
        <v>24</v>
      </c>
      <c r="B131" s="28" t="s">
        <v>31</v>
      </c>
      <c r="C131" s="28"/>
      <c r="D131" s="30" t="s">
        <v>192</v>
      </c>
      <c r="E131" s="30" t="s">
        <v>192</v>
      </c>
      <c r="F131" s="30" t="s">
        <v>192</v>
      </c>
      <c r="G131" s="32">
        <v>1</v>
      </c>
      <c r="H131" s="35">
        <v>3300</v>
      </c>
      <c r="I131" s="36"/>
      <c r="J131" s="36">
        <f t="shared" si="94"/>
        <v>3300</v>
      </c>
      <c r="K131" s="36"/>
      <c r="L131" s="36"/>
      <c r="M131" s="24"/>
      <c r="N131" s="23"/>
      <c r="O131" s="23"/>
      <c r="P131" s="23"/>
      <c r="Q131" s="23">
        <f t="shared" si="169"/>
        <v>3300</v>
      </c>
      <c r="R131" s="23">
        <f t="shared" ref="R131:S131" si="174">Q131*1.05</f>
        <v>3465</v>
      </c>
      <c r="S131" s="23">
        <f t="shared" si="174"/>
        <v>3638.25</v>
      </c>
      <c r="T131" s="24"/>
      <c r="U131" s="23"/>
      <c r="V131" s="26"/>
      <c r="W131" s="26"/>
      <c r="X131" s="26">
        <v>0</v>
      </c>
      <c r="Y131" s="26">
        <f t="shared" ref="Y131:Z131" si="175">X131*1.05</f>
        <v>0</v>
      </c>
      <c r="Z131" s="26">
        <f t="shared" si="175"/>
        <v>0</v>
      </c>
      <c r="AA131" s="24"/>
      <c r="AB131" s="37">
        <f t="shared" si="109"/>
        <v>0</v>
      </c>
      <c r="AC131" s="37">
        <f t="shared" si="109"/>
        <v>0</v>
      </c>
      <c r="AD131" s="37">
        <f t="shared" si="110"/>
        <v>0</v>
      </c>
      <c r="AE131" s="37">
        <f t="shared" si="111"/>
        <v>3300</v>
      </c>
      <c r="AF131" s="37">
        <f t="shared" si="112"/>
        <v>3465</v>
      </c>
      <c r="AG131" s="37">
        <f t="shared" si="113"/>
        <v>3638.25</v>
      </c>
      <c r="AH131" s="27">
        <f t="shared" si="114"/>
        <v>10403.25</v>
      </c>
    </row>
    <row r="132" spans="1:34" x14ac:dyDescent="0.25">
      <c r="A132" s="28" t="s">
        <v>24</v>
      </c>
      <c r="B132" s="28" t="s">
        <v>31</v>
      </c>
      <c r="C132" s="28"/>
      <c r="D132" s="30" t="s">
        <v>193</v>
      </c>
      <c r="E132" s="30" t="s">
        <v>193</v>
      </c>
      <c r="F132" s="30" t="s">
        <v>193</v>
      </c>
      <c r="G132" s="32">
        <v>1</v>
      </c>
      <c r="H132" s="35">
        <v>3523.53</v>
      </c>
      <c r="I132" s="36"/>
      <c r="J132" s="36">
        <f t="shared" si="94"/>
        <v>3523.53</v>
      </c>
      <c r="K132" s="36"/>
      <c r="L132" s="36"/>
      <c r="M132" s="24"/>
      <c r="N132" s="23"/>
      <c r="O132" s="23"/>
      <c r="P132" s="23"/>
      <c r="Q132" s="23">
        <f t="shared" si="169"/>
        <v>3523.53</v>
      </c>
      <c r="R132" s="23">
        <f t="shared" ref="R132:S132" si="176">Q132*1.05</f>
        <v>3699.7065000000002</v>
      </c>
      <c r="S132" s="23">
        <f t="shared" si="176"/>
        <v>3884.6918250000003</v>
      </c>
      <c r="T132" s="24"/>
      <c r="U132" s="23"/>
      <c r="V132" s="26"/>
      <c r="W132" s="26"/>
      <c r="X132" s="26">
        <v>0</v>
      </c>
      <c r="Y132" s="26">
        <f t="shared" ref="Y132:Z132" si="177">X132*1.05</f>
        <v>0</v>
      </c>
      <c r="Z132" s="26">
        <f t="shared" si="177"/>
        <v>0</v>
      </c>
      <c r="AA132" s="24"/>
      <c r="AB132" s="37">
        <f t="shared" si="109"/>
        <v>0</v>
      </c>
      <c r="AC132" s="37">
        <f t="shared" si="109"/>
        <v>0</v>
      </c>
      <c r="AD132" s="37">
        <f t="shared" si="110"/>
        <v>0</v>
      </c>
      <c r="AE132" s="37">
        <f t="shared" si="111"/>
        <v>3523.53</v>
      </c>
      <c r="AF132" s="37">
        <f t="shared" si="112"/>
        <v>3699.7065000000002</v>
      </c>
      <c r="AG132" s="37">
        <f t="shared" si="113"/>
        <v>3884.6918250000003</v>
      </c>
      <c r="AH132" s="27">
        <f t="shared" si="114"/>
        <v>11107.928325000001</v>
      </c>
    </row>
    <row r="133" spans="1:34" x14ac:dyDescent="0.25">
      <c r="A133" s="28" t="s">
        <v>24</v>
      </c>
      <c r="B133" s="28" t="s">
        <v>31</v>
      </c>
      <c r="C133" s="28"/>
      <c r="D133" s="30" t="s">
        <v>194</v>
      </c>
      <c r="E133" s="30" t="s">
        <v>194</v>
      </c>
      <c r="F133" s="30" t="s">
        <v>194</v>
      </c>
      <c r="G133" s="32">
        <v>1</v>
      </c>
      <c r="H133" s="35">
        <v>0</v>
      </c>
      <c r="I133" s="36"/>
      <c r="J133" s="36">
        <f t="shared" si="94"/>
        <v>0</v>
      </c>
      <c r="K133" s="36"/>
      <c r="L133" s="36"/>
      <c r="M133" s="24"/>
      <c r="N133" s="23"/>
      <c r="O133" s="23"/>
      <c r="P133" s="23"/>
      <c r="Q133" s="23">
        <f t="shared" si="169"/>
        <v>0</v>
      </c>
      <c r="R133" s="23">
        <f t="shared" ref="R133:S133" si="178">Q133*1.05</f>
        <v>0</v>
      </c>
      <c r="S133" s="23">
        <f t="shared" si="178"/>
        <v>0</v>
      </c>
      <c r="T133" s="24"/>
      <c r="U133" s="23"/>
      <c r="V133" s="26"/>
      <c r="W133" s="26"/>
      <c r="X133" s="26">
        <v>0</v>
      </c>
      <c r="Y133" s="26">
        <f t="shared" ref="Y133:Z133" si="179">X133*1.05</f>
        <v>0</v>
      </c>
      <c r="Z133" s="26">
        <f t="shared" si="179"/>
        <v>0</v>
      </c>
      <c r="AA133" s="24"/>
      <c r="AB133" s="37">
        <f t="shared" si="109"/>
        <v>0</v>
      </c>
      <c r="AC133" s="37">
        <f t="shared" si="109"/>
        <v>0</v>
      </c>
      <c r="AD133" s="37">
        <f t="shared" si="110"/>
        <v>0</v>
      </c>
      <c r="AE133" s="37">
        <f t="shared" si="111"/>
        <v>0</v>
      </c>
      <c r="AF133" s="37">
        <f t="shared" si="112"/>
        <v>0</v>
      </c>
      <c r="AG133" s="37">
        <f t="shared" si="113"/>
        <v>0</v>
      </c>
      <c r="AH133" s="27">
        <f t="shared" si="114"/>
        <v>0</v>
      </c>
    </row>
    <row r="134" spans="1:34" x14ac:dyDescent="0.25">
      <c r="A134" s="28" t="s">
        <v>24</v>
      </c>
      <c r="B134" s="28" t="s">
        <v>31</v>
      </c>
      <c r="C134" s="28"/>
      <c r="D134" s="30" t="s">
        <v>195</v>
      </c>
      <c r="E134" s="30" t="s">
        <v>195</v>
      </c>
      <c r="F134" s="30" t="s">
        <v>195</v>
      </c>
      <c r="G134" s="32">
        <v>1</v>
      </c>
      <c r="H134" s="35">
        <v>0</v>
      </c>
      <c r="I134" s="36"/>
      <c r="J134" s="36">
        <f t="shared" si="94"/>
        <v>0</v>
      </c>
      <c r="K134" s="36"/>
      <c r="L134" s="36"/>
      <c r="M134" s="24"/>
      <c r="N134" s="23"/>
      <c r="O134" s="23"/>
      <c r="P134" s="23"/>
      <c r="Q134" s="23">
        <f t="shared" si="169"/>
        <v>0</v>
      </c>
      <c r="R134" s="23">
        <f t="shared" ref="R134:S134" si="180">Q134*1.05</f>
        <v>0</v>
      </c>
      <c r="S134" s="23">
        <f t="shared" si="180"/>
        <v>0</v>
      </c>
      <c r="T134" s="24"/>
      <c r="U134" s="23"/>
      <c r="V134" s="26"/>
      <c r="W134" s="26"/>
      <c r="X134" s="26">
        <v>0</v>
      </c>
      <c r="Y134" s="26">
        <f t="shared" ref="Y134:Z134" si="181">X134*1.05</f>
        <v>0</v>
      </c>
      <c r="Z134" s="26">
        <f t="shared" si="181"/>
        <v>0</v>
      </c>
      <c r="AA134" s="24"/>
      <c r="AB134" s="37">
        <f t="shared" si="109"/>
        <v>0</v>
      </c>
      <c r="AC134" s="37">
        <f t="shared" si="109"/>
        <v>0</v>
      </c>
      <c r="AD134" s="37">
        <f t="shared" si="110"/>
        <v>0</v>
      </c>
      <c r="AE134" s="37">
        <f t="shared" si="111"/>
        <v>0</v>
      </c>
      <c r="AF134" s="37">
        <f t="shared" si="112"/>
        <v>0</v>
      </c>
      <c r="AG134" s="37">
        <f t="shared" si="113"/>
        <v>0</v>
      </c>
      <c r="AH134" s="27">
        <f t="shared" si="114"/>
        <v>0</v>
      </c>
    </row>
    <row r="135" spans="1:34" x14ac:dyDescent="0.25">
      <c r="A135" s="28" t="s">
        <v>24</v>
      </c>
      <c r="B135" s="28" t="s">
        <v>31</v>
      </c>
      <c r="C135" s="28"/>
      <c r="D135" s="30" t="s">
        <v>133</v>
      </c>
      <c r="E135" s="30" t="s">
        <v>133</v>
      </c>
      <c r="F135" s="30" t="s">
        <v>133</v>
      </c>
      <c r="G135" s="32">
        <v>1</v>
      </c>
      <c r="H135" s="35">
        <v>0</v>
      </c>
      <c r="I135" s="36"/>
      <c r="J135" s="36">
        <f t="shared" si="94"/>
        <v>0</v>
      </c>
      <c r="K135" s="36"/>
      <c r="L135" s="36"/>
      <c r="M135" s="24"/>
      <c r="N135" s="23"/>
      <c r="O135" s="23"/>
      <c r="P135" s="23"/>
      <c r="Q135" s="23">
        <f t="shared" si="169"/>
        <v>0</v>
      </c>
      <c r="R135" s="23">
        <f t="shared" ref="R135:S135" si="182">Q135*1.05</f>
        <v>0</v>
      </c>
      <c r="S135" s="23">
        <f t="shared" si="182"/>
        <v>0</v>
      </c>
      <c r="T135" s="24"/>
      <c r="U135" s="23"/>
      <c r="V135" s="26"/>
      <c r="W135" s="26"/>
      <c r="X135" s="26">
        <v>0</v>
      </c>
      <c r="Y135" s="26">
        <f t="shared" ref="Y135:Z135" si="183">X135*1.05</f>
        <v>0</v>
      </c>
      <c r="Z135" s="26">
        <f t="shared" si="183"/>
        <v>0</v>
      </c>
      <c r="AA135" s="24"/>
      <c r="AB135" s="37">
        <f t="shared" si="109"/>
        <v>0</v>
      </c>
      <c r="AC135" s="37">
        <f t="shared" si="109"/>
        <v>0</v>
      </c>
      <c r="AD135" s="37">
        <f t="shared" si="110"/>
        <v>0</v>
      </c>
      <c r="AE135" s="37">
        <f t="shared" si="111"/>
        <v>0</v>
      </c>
      <c r="AF135" s="37">
        <f t="shared" si="112"/>
        <v>0</v>
      </c>
      <c r="AG135" s="37">
        <f t="shared" si="113"/>
        <v>0</v>
      </c>
      <c r="AH135" s="27">
        <f t="shared" si="114"/>
        <v>0</v>
      </c>
    </row>
    <row r="136" spans="1:34" x14ac:dyDescent="0.25">
      <c r="A136" s="28" t="s">
        <v>24</v>
      </c>
      <c r="B136" s="28" t="s">
        <v>31</v>
      </c>
      <c r="C136" s="28"/>
      <c r="D136" s="30" t="s">
        <v>196</v>
      </c>
      <c r="E136" s="30" t="s">
        <v>196</v>
      </c>
      <c r="F136" s="30" t="s">
        <v>196</v>
      </c>
      <c r="G136" s="32">
        <v>1</v>
      </c>
      <c r="H136" s="35">
        <v>0</v>
      </c>
      <c r="I136" s="36"/>
      <c r="J136" s="36">
        <f t="shared" si="94"/>
        <v>0</v>
      </c>
      <c r="K136" s="36"/>
      <c r="L136" s="36"/>
      <c r="M136" s="24"/>
      <c r="N136" s="23"/>
      <c r="O136" s="23"/>
      <c r="P136" s="23"/>
      <c r="Q136" s="23">
        <f t="shared" si="169"/>
        <v>0</v>
      </c>
      <c r="R136" s="23">
        <f t="shared" ref="R136:S136" si="184">Q136*1.05</f>
        <v>0</v>
      </c>
      <c r="S136" s="23">
        <f t="shared" si="184"/>
        <v>0</v>
      </c>
      <c r="T136" s="24"/>
      <c r="U136" s="23"/>
      <c r="V136" s="26"/>
      <c r="W136" s="26"/>
      <c r="X136" s="26">
        <v>0</v>
      </c>
      <c r="Y136" s="26">
        <f t="shared" ref="Y136:Z136" si="185">X136*1.05</f>
        <v>0</v>
      </c>
      <c r="Z136" s="26">
        <f t="shared" si="185"/>
        <v>0</v>
      </c>
      <c r="AA136" s="24"/>
      <c r="AB136" s="37">
        <f t="shared" si="109"/>
        <v>0</v>
      </c>
      <c r="AC136" s="37">
        <f t="shared" si="109"/>
        <v>0</v>
      </c>
      <c r="AD136" s="37">
        <f t="shared" si="110"/>
        <v>0</v>
      </c>
      <c r="AE136" s="37">
        <f t="shared" si="111"/>
        <v>0</v>
      </c>
      <c r="AF136" s="37">
        <f t="shared" si="112"/>
        <v>0</v>
      </c>
      <c r="AG136" s="37">
        <f t="shared" si="113"/>
        <v>0</v>
      </c>
      <c r="AH136" s="27">
        <f t="shared" si="114"/>
        <v>0</v>
      </c>
    </row>
    <row r="137" spans="1:34" x14ac:dyDescent="0.25">
      <c r="A137" s="28" t="s">
        <v>24</v>
      </c>
      <c r="B137" s="28" t="s">
        <v>31</v>
      </c>
      <c r="C137" s="28"/>
      <c r="D137" s="30" t="s">
        <v>116</v>
      </c>
      <c r="E137" s="30" t="s">
        <v>116</v>
      </c>
      <c r="F137" s="30" t="s">
        <v>116</v>
      </c>
      <c r="G137" s="32">
        <v>1</v>
      </c>
      <c r="H137" s="35">
        <v>0</v>
      </c>
      <c r="I137" s="36"/>
      <c r="J137" s="36">
        <f t="shared" si="94"/>
        <v>0</v>
      </c>
      <c r="K137" s="36"/>
      <c r="L137" s="36"/>
      <c r="M137" s="24"/>
      <c r="N137" s="23"/>
      <c r="O137" s="23"/>
      <c r="P137" s="23"/>
      <c r="Q137" s="23">
        <f t="shared" si="169"/>
        <v>0</v>
      </c>
      <c r="R137" s="23">
        <f t="shared" ref="R137:S137" si="186">Q137*1.05</f>
        <v>0</v>
      </c>
      <c r="S137" s="23">
        <f t="shared" si="186"/>
        <v>0</v>
      </c>
      <c r="T137" s="24"/>
      <c r="U137" s="23"/>
      <c r="V137" s="26"/>
      <c r="W137" s="26"/>
      <c r="X137" s="26">
        <v>0</v>
      </c>
      <c r="Y137" s="26">
        <f t="shared" ref="Y137:Z137" si="187">X137*1.05</f>
        <v>0</v>
      </c>
      <c r="Z137" s="26">
        <f t="shared" si="187"/>
        <v>0</v>
      </c>
      <c r="AA137" s="24"/>
      <c r="AB137" s="37">
        <f t="shared" si="109"/>
        <v>0</v>
      </c>
      <c r="AC137" s="37">
        <f t="shared" si="109"/>
        <v>0</v>
      </c>
      <c r="AD137" s="37">
        <f t="shared" si="110"/>
        <v>0</v>
      </c>
      <c r="AE137" s="37">
        <f t="shared" si="111"/>
        <v>0</v>
      </c>
      <c r="AF137" s="37">
        <f t="shared" si="112"/>
        <v>0</v>
      </c>
      <c r="AG137" s="37">
        <f t="shared" si="113"/>
        <v>0</v>
      </c>
      <c r="AH137" s="27">
        <f t="shared" si="114"/>
        <v>0</v>
      </c>
    </row>
    <row r="138" spans="1:34" x14ac:dyDescent="0.25">
      <c r="A138" s="28" t="s">
        <v>102</v>
      </c>
      <c r="B138" s="28" t="s">
        <v>31</v>
      </c>
      <c r="C138" s="28"/>
      <c r="D138" s="30" t="s">
        <v>136</v>
      </c>
      <c r="E138" s="30" t="s">
        <v>136</v>
      </c>
      <c r="F138" s="30" t="s">
        <v>136</v>
      </c>
      <c r="G138" s="32">
        <v>1</v>
      </c>
      <c r="H138" s="35">
        <v>495000</v>
      </c>
      <c r="I138" s="36">
        <f>H138*G138</f>
        <v>495000</v>
      </c>
      <c r="J138" s="36"/>
      <c r="K138" s="36">
        <f>I138*0.08</f>
        <v>39600</v>
      </c>
      <c r="L138" s="36">
        <f>I138*0.03</f>
        <v>14850</v>
      </c>
      <c r="M138" s="24"/>
      <c r="N138" s="23"/>
      <c r="O138" s="23"/>
      <c r="P138" s="23"/>
      <c r="Q138" s="23">
        <f t="shared" si="169"/>
        <v>549450</v>
      </c>
      <c r="R138" s="23">
        <f t="shared" ref="R138:S138" si="188">Q138*1.05</f>
        <v>576922.5</v>
      </c>
      <c r="S138" s="23">
        <f t="shared" si="188"/>
        <v>605768.625</v>
      </c>
      <c r="T138" s="24"/>
      <c r="U138" s="23"/>
      <c r="V138" s="26"/>
      <c r="W138" s="26"/>
      <c r="X138" s="26">
        <v>685737.16033291072</v>
      </c>
      <c r="Y138" s="26">
        <f t="shared" ref="Y138:Z138" si="189">X138*1.05</f>
        <v>720024.01834955625</v>
      </c>
      <c r="Z138" s="26">
        <f t="shared" si="189"/>
        <v>756025.21926703409</v>
      </c>
      <c r="AA138" s="24"/>
      <c r="AB138" s="37">
        <f t="shared" si="109"/>
        <v>0</v>
      </c>
      <c r="AC138" s="37">
        <f t="shared" si="109"/>
        <v>0</v>
      </c>
      <c r="AD138" s="37">
        <f t="shared" si="110"/>
        <v>0</v>
      </c>
      <c r="AE138" s="37">
        <f t="shared" si="111"/>
        <v>1235187.1603329107</v>
      </c>
      <c r="AF138" s="37">
        <f t="shared" si="112"/>
        <v>1296946.5183495563</v>
      </c>
      <c r="AG138" s="37">
        <f t="shared" si="113"/>
        <v>1361793.844267034</v>
      </c>
      <c r="AH138" s="27">
        <f t="shared" si="114"/>
        <v>3893927.5229495009</v>
      </c>
    </row>
    <row r="139" spans="1:34" x14ac:dyDescent="0.25">
      <c r="A139" s="28" t="s">
        <v>102</v>
      </c>
      <c r="B139" s="28" t="s">
        <v>31</v>
      </c>
      <c r="C139" s="28"/>
      <c r="D139" s="30" t="s">
        <v>104</v>
      </c>
      <c r="E139" s="30" t="s">
        <v>104</v>
      </c>
      <c r="F139" s="30" t="s">
        <v>104</v>
      </c>
      <c r="G139" s="32">
        <v>1</v>
      </c>
      <c r="H139" s="35">
        <v>781501</v>
      </c>
      <c r="I139" s="36">
        <f t="shared" ref="I139:I149" si="190">H139*G139</f>
        <v>781501</v>
      </c>
      <c r="J139" s="36"/>
      <c r="K139" s="36">
        <f t="shared" ref="K139:K149" si="191">I139*0.08</f>
        <v>62520.08</v>
      </c>
      <c r="L139" s="36">
        <f t="shared" ref="L139:L149" si="192">I139*0.03</f>
        <v>23445.03</v>
      </c>
      <c r="M139" s="24"/>
      <c r="N139" s="23"/>
      <c r="O139" s="23"/>
      <c r="P139" s="23"/>
      <c r="Q139" s="23">
        <f t="shared" si="169"/>
        <v>867466.11</v>
      </c>
      <c r="R139" s="23">
        <f t="shared" ref="R139:S139" si="193">Q139*1.05</f>
        <v>910839.4155</v>
      </c>
      <c r="S139" s="23">
        <f t="shared" si="193"/>
        <v>956381.38627500006</v>
      </c>
      <c r="T139" s="24"/>
      <c r="U139" s="23"/>
      <c r="V139" s="26"/>
      <c r="W139" s="26"/>
      <c r="X139" s="26">
        <v>327929.13015129173</v>
      </c>
      <c r="Y139" s="26">
        <f t="shared" ref="Y139:Z139" si="194">X139*1.05</f>
        <v>344325.58665885631</v>
      </c>
      <c r="Z139" s="26">
        <f t="shared" si="194"/>
        <v>361541.86599179916</v>
      </c>
      <c r="AA139" s="24"/>
      <c r="AB139" s="37">
        <f t="shared" si="109"/>
        <v>0</v>
      </c>
      <c r="AC139" s="37">
        <f t="shared" si="109"/>
        <v>0</v>
      </c>
      <c r="AD139" s="37">
        <f t="shared" si="110"/>
        <v>0</v>
      </c>
      <c r="AE139" s="37">
        <f t="shared" si="111"/>
        <v>1195395.2401512917</v>
      </c>
      <c r="AF139" s="37">
        <f t="shared" si="112"/>
        <v>1255165.0021588563</v>
      </c>
      <c r="AG139" s="37">
        <f t="shared" si="113"/>
        <v>1317923.2522667991</v>
      </c>
      <c r="AH139" s="27">
        <f t="shared" si="114"/>
        <v>3768483.4945769468</v>
      </c>
    </row>
    <row r="140" spans="1:34" x14ac:dyDescent="0.25">
      <c r="A140" s="28" t="s">
        <v>102</v>
      </c>
      <c r="B140" s="28" t="s">
        <v>31</v>
      </c>
      <c r="C140" s="28"/>
      <c r="D140" s="30" t="s">
        <v>162</v>
      </c>
      <c r="E140" s="30" t="s">
        <v>162</v>
      </c>
      <c r="F140" s="30" t="s">
        <v>162</v>
      </c>
      <c r="G140" s="32">
        <v>1</v>
      </c>
      <c r="H140" s="35">
        <v>0</v>
      </c>
      <c r="I140" s="36">
        <f t="shared" si="190"/>
        <v>0</v>
      </c>
      <c r="J140" s="36"/>
      <c r="K140" s="36">
        <f t="shared" si="191"/>
        <v>0</v>
      </c>
      <c r="L140" s="36">
        <f t="shared" si="192"/>
        <v>0</v>
      </c>
      <c r="M140" s="24"/>
      <c r="N140" s="23"/>
      <c r="O140" s="23"/>
      <c r="P140" s="23"/>
      <c r="Q140" s="23">
        <f t="shared" si="169"/>
        <v>0</v>
      </c>
      <c r="R140" s="23">
        <f t="shared" ref="R140:S140" si="195">Q140*1.05</f>
        <v>0</v>
      </c>
      <c r="S140" s="23">
        <f t="shared" si="195"/>
        <v>0</v>
      </c>
      <c r="T140" s="24"/>
      <c r="U140" s="23"/>
      <c r="V140" s="26"/>
      <c r="W140" s="26"/>
      <c r="X140" s="26">
        <v>0</v>
      </c>
      <c r="Y140" s="26">
        <f t="shared" ref="Y140:Z140" si="196">X140*1.05</f>
        <v>0</v>
      </c>
      <c r="Z140" s="26">
        <f t="shared" si="196"/>
        <v>0</v>
      </c>
      <c r="AA140" s="24"/>
      <c r="AB140" s="37">
        <f t="shared" si="109"/>
        <v>0</v>
      </c>
      <c r="AC140" s="37">
        <f t="shared" si="109"/>
        <v>0</v>
      </c>
      <c r="AD140" s="37">
        <f t="shared" si="110"/>
        <v>0</v>
      </c>
      <c r="AE140" s="37">
        <f t="shared" si="111"/>
        <v>0</v>
      </c>
      <c r="AF140" s="37">
        <f t="shared" si="112"/>
        <v>0</v>
      </c>
      <c r="AG140" s="37">
        <f t="shared" si="113"/>
        <v>0</v>
      </c>
      <c r="AH140" s="27">
        <f t="shared" si="114"/>
        <v>0</v>
      </c>
    </row>
    <row r="141" spans="1:34" x14ac:dyDescent="0.25">
      <c r="A141" s="28" t="s">
        <v>102</v>
      </c>
      <c r="B141" s="28" t="s">
        <v>31</v>
      </c>
      <c r="C141" s="28"/>
      <c r="D141" s="30" t="s">
        <v>175</v>
      </c>
      <c r="E141" s="30" t="s">
        <v>175</v>
      </c>
      <c r="F141" s="30" t="s">
        <v>175</v>
      </c>
      <c r="G141" s="32">
        <v>1</v>
      </c>
      <c r="H141" s="35">
        <v>0</v>
      </c>
      <c r="I141" s="36">
        <f t="shared" si="190"/>
        <v>0</v>
      </c>
      <c r="J141" s="36"/>
      <c r="K141" s="36">
        <f t="shared" si="191"/>
        <v>0</v>
      </c>
      <c r="L141" s="36">
        <f t="shared" si="192"/>
        <v>0</v>
      </c>
      <c r="M141" s="24"/>
      <c r="N141" s="23"/>
      <c r="O141" s="23"/>
      <c r="P141" s="23"/>
      <c r="Q141" s="23">
        <f t="shared" si="169"/>
        <v>0</v>
      </c>
      <c r="R141" s="23">
        <f t="shared" ref="R141:S141" si="197">Q141*1.05</f>
        <v>0</v>
      </c>
      <c r="S141" s="23">
        <f t="shared" si="197"/>
        <v>0</v>
      </c>
      <c r="T141" s="24"/>
      <c r="U141" s="23"/>
      <c r="V141" s="26"/>
      <c r="W141" s="26"/>
      <c r="X141" s="26">
        <v>0</v>
      </c>
      <c r="Y141" s="26">
        <f t="shared" ref="Y141:Z141" si="198">X141*1.05</f>
        <v>0</v>
      </c>
      <c r="Z141" s="26">
        <f t="shared" si="198"/>
        <v>0</v>
      </c>
      <c r="AA141" s="24"/>
      <c r="AB141" s="37">
        <f t="shared" si="109"/>
        <v>0</v>
      </c>
      <c r="AC141" s="37">
        <f t="shared" si="109"/>
        <v>0</v>
      </c>
      <c r="AD141" s="37">
        <f t="shared" si="110"/>
        <v>0</v>
      </c>
      <c r="AE141" s="37">
        <f t="shared" si="111"/>
        <v>0</v>
      </c>
      <c r="AF141" s="37">
        <f t="shared" si="112"/>
        <v>0</v>
      </c>
      <c r="AG141" s="37">
        <f t="shared" si="113"/>
        <v>0</v>
      </c>
      <c r="AH141" s="27">
        <f t="shared" si="114"/>
        <v>0</v>
      </c>
    </row>
    <row r="142" spans="1:34" x14ac:dyDescent="0.25">
      <c r="A142" s="28" t="s">
        <v>102</v>
      </c>
      <c r="B142" s="28" t="s">
        <v>31</v>
      </c>
      <c r="C142" s="28"/>
      <c r="D142" s="30" t="s">
        <v>197</v>
      </c>
      <c r="E142" s="30" t="s">
        <v>197</v>
      </c>
      <c r="F142" s="30" t="s">
        <v>197</v>
      </c>
      <c r="G142" s="32">
        <v>1</v>
      </c>
      <c r="H142" s="35">
        <v>0</v>
      </c>
      <c r="I142" s="36">
        <f t="shared" si="190"/>
        <v>0</v>
      </c>
      <c r="J142" s="36"/>
      <c r="K142" s="36">
        <f t="shared" si="191"/>
        <v>0</v>
      </c>
      <c r="L142" s="36">
        <f t="shared" si="192"/>
        <v>0</v>
      </c>
      <c r="M142" s="24"/>
      <c r="N142" s="23"/>
      <c r="O142" s="23"/>
      <c r="P142" s="23"/>
      <c r="Q142" s="23">
        <f t="shared" si="169"/>
        <v>0</v>
      </c>
      <c r="R142" s="23">
        <f t="shared" ref="R142:S142" si="199">Q142*1.05</f>
        <v>0</v>
      </c>
      <c r="S142" s="23">
        <f t="shared" si="199"/>
        <v>0</v>
      </c>
      <c r="T142" s="24"/>
      <c r="U142" s="23"/>
      <c r="V142" s="26"/>
      <c r="W142" s="26"/>
      <c r="X142" s="26">
        <v>0</v>
      </c>
      <c r="Y142" s="26">
        <f t="shared" ref="Y142:Z142" si="200">X142*1.05</f>
        <v>0</v>
      </c>
      <c r="Z142" s="26">
        <f t="shared" si="200"/>
        <v>0</v>
      </c>
      <c r="AA142" s="24"/>
      <c r="AB142" s="37">
        <f t="shared" si="109"/>
        <v>0</v>
      </c>
      <c r="AC142" s="37">
        <f t="shared" si="109"/>
        <v>0</v>
      </c>
      <c r="AD142" s="37">
        <f t="shared" si="110"/>
        <v>0</v>
      </c>
      <c r="AE142" s="37">
        <f t="shared" si="111"/>
        <v>0</v>
      </c>
      <c r="AF142" s="37">
        <f t="shared" si="112"/>
        <v>0</v>
      </c>
      <c r="AG142" s="37">
        <f t="shared" si="113"/>
        <v>0</v>
      </c>
      <c r="AH142" s="27">
        <f t="shared" si="114"/>
        <v>0</v>
      </c>
    </row>
    <row r="143" spans="1:34" x14ac:dyDescent="0.25">
      <c r="A143" s="28" t="s">
        <v>102</v>
      </c>
      <c r="B143" s="28" t="s">
        <v>31</v>
      </c>
      <c r="C143" s="28"/>
      <c r="D143" s="30" t="s">
        <v>189</v>
      </c>
      <c r="E143" s="30" t="s">
        <v>189</v>
      </c>
      <c r="F143" s="30" t="s">
        <v>189</v>
      </c>
      <c r="G143" s="32">
        <v>1</v>
      </c>
      <c r="H143" s="35">
        <v>0</v>
      </c>
      <c r="I143" s="36">
        <f t="shared" si="190"/>
        <v>0</v>
      </c>
      <c r="J143" s="36"/>
      <c r="K143" s="36">
        <f t="shared" si="191"/>
        <v>0</v>
      </c>
      <c r="L143" s="36">
        <f t="shared" si="192"/>
        <v>0</v>
      </c>
      <c r="M143" s="24"/>
      <c r="N143" s="23"/>
      <c r="O143" s="23"/>
      <c r="P143" s="23"/>
      <c r="Q143" s="23">
        <f t="shared" si="169"/>
        <v>0</v>
      </c>
      <c r="R143" s="23">
        <f t="shared" ref="R143:S143" si="201">Q143*1.05</f>
        <v>0</v>
      </c>
      <c r="S143" s="23">
        <f t="shared" si="201"/>
        <v>0</v>
      </c>
      <c r="T143" s="24"/>
      <c r="U143" s="23"/>
      <c r="V143" s="26"/>
      <c r="W143" s="26"/>
      <c r="X143" s="26">
        <v>0</v>
      </c>
      <c r="Y143" s="26">
        <f t="shared" ref="Y143:Z143" si="202">X143*1.05</f>
        <v>0</v>
      </c>
      <c r="Z143" s="26">
        <f t="shared" si="202"/>
        <v>0</v>
      </c>
      <c r="AA143" s="24"/>
      <c r="AB143" s="37">
        <f t="shared" si="109"/>
        <v>0</v>
      </c>
      <c r="AC143" s="37">
        <f t="shared" si="109"/>
        <v>0</v>
      </c>
      <c r="AD143" s="37">
        <f t="shared" si="110"/>
        <v>0</v>
      </c>
      <c r="AE143" s="37">
        <f t="shared" si="111"/>
        <v>0</v>
      </c>
      <c r="AF143" s="37">
        <f t="shared" si="112"/>
        <v>0</v>
      </c>
      <c r="AG143" s="37">
        <f t="shared" si="113"/>
        <v>0</v>
      </c>
      <c r="AH143" s="27">
        <f t="shared" si="114"/>
        <v>0</v>
      </c>
    </row>
    <row r="144" spans="1:34" x14ac:dyDescent="0.25">
      <c r="A144" s="28" t="s">
        <v>102</v>
      </c>
      <c r="B144" s="28" t="s">
        <v>31</v>
      </c>
      <c r="C144" s="28"/>
      <c r="D144" s="30" t="s">
        <v>159</v>
      </c>
      <c r="E144" s="30" t="s">
        <v>28</v>
      </c>
      <c r="F144" s="30" t="s">
        <v>159</v>
      </c>
      <c r="G144" s="32">
        <v>1</v>
      </c>
      <c r="H144" s="35">
        <v>0</v>
      </c>
      <c r="I144" s="36">
        <f t="shared" si="190"/>
        <v>0</v>
      </c>
      <c r="J144" s="36"/>
      <c r="K144" s="36">
        <f t="shared" si="191"/>
        <v>0</v>
      </c>
      <c r="L144" s="36">
        <f t="shared" si="192"/>
        <v>0</v>
      </c>
      <c r="M144" s="24"/>
      <c r="N144" s="23"/>
      <c r="O144" s="23"/>
      <c r="P144" s="23"/>
      <c r="Q144" s="23">
        <f t="shared" si="169"/>
        <v>0</v>
      </c>
      <c r="R144" s="23">
        <f t="shared" ref="R144:S144" si="203">Q144*1.05</f>
        <v>0</v>
      </c>
      <c r="S144" s="23">
        <f t="shared" si="203"/>
        <v>0</v>
      </c>
      <c r="T144" s="24"/>
      <c r="U144" s="23"/>
      <c r="V144" s="26"/>
      <c r="W144" s="26"/>
      <c r="X144" s="26">
        <v>122862.3725</v>
      </c>
      <c r="Y144" s="26">
        <f t="shared" ref="Y144:Z144" si="204">X144*1.05</f>
        <v>129005.491125</v>
      </c>
      <c r="Z144" s="26">
        <f t="shared" si="204"/>
        <v>135455.76568124999</v>
      </c>
      <c r="AA144" s="24"/>
      <c r="AB144" s="37">
        <f t="shared" si="109"/>
        <v>0</v>
      </c>
      <c r="AC144" s="37">
        <f t="shared" si="109"/>
        <v>0</v>
      </c>
      <c r="AD144" s="37">
        <f t="shared" si="110"/>
        <v>0</v>
      </c>
      <c r="AE144" s="37">
        <f t="shared" si="111"/>
        <v>122862.3725</v>
      </c>
      <c r="AF144" s="37">
        <f t="shared" si="112"/>
        <v>129005.491125</v>
      </c>
      <c r="AG144" s="37">
        <f t="shared" si="113"/>
        <v>135455.76568124999</v>
      </c>
      <c r="AH144" s="27">
        <f t="shared" si="114"/>
        <v>387323.62930625002</v>
      </c>
    </row>
    <row r="145" spans="1:34" x14ac:dyDescent="0.25">
      <c r="A145" s="28" t="s">
        <v>102</v>
      </c>
      <c r="B145" s="28" t="s">
        <v>31</v>
      </c>
      <c r="C145" s="28"/>
      <c r="D145" s="30" t="s">
        <v>160</v>
      </c>
      <c r="E145" s="30" t="s">
        <v>160</v>
      </c>
      <c r="F145" s="30" t="s">
        <v>160</v>
      </c>
      <c r="G145" s="32">
        <v>1</v>
      </c>
      <c r="H145" s="35">
        <v>0</v>
      </c>
      <c r="I145" s="36">
        <f t="shared" si="190"/>
        <v>0</v>
      </c>
      <c r="J145" s="36"/>
      <c r="K145" s="36">
        <f t="shared" si="191"/>
        <v>0</v>
      </c>
      <c r="L145" s="36">
        <f t="shared" si="192"/>
        <v>0</v>
      </c>
      <c r="M145" s="24"/>
      <c r="N145" s="23"/>
      <c r="O145" s="23"/>
      <c r="P145" s="23"/>
      <c r="Q145" s="23">
        <f t="shared" si="169"/>
        <v>0</v>
      </c>
      <c r="R145" s="23">
        <f t="shared" ref="R145:S145" si="205">Q145*1.05</f>
        <v>0</v>
      </c>
      <c r="S145" s="23">
        <f t="shared" si="205"/>
        <v>0</v>
      </c>
      <c r="T145" s="24"/>
      <c r="U145" s="23"/>
      <c r="V145" s="26"/>
      <c r="W145" s="26"/>
      <c r="X145" s="26">
        <v>0</v>
      </c>
      <c r="Y145" s="26">
        <f t="shared" ref="Y145:Z145" si="206">X145*1.05</f>
        <v>0</v>
      </c>
      <c r="Z145" s="26">
        <f t="shared" si="206"/>
        <v>0</v>
      </c>
      <c r="AA145" s="24"/>
      <c r="AB145" s="37">
        <f t="shared" si="109"/>
        <v>0</v>
      </c>
      <c r="AC145" s="37">
        <f t="shared" si="109"/>
        <v>0</v>
      </c>
      <c r="AD145" s="37">
        <f t="shared" si="110"/>
        <v>0</v>
      </c>
      <c r="AE145" s="37">
        <f t="shared" si="111"/>
        <v>0</v>
      </c>
      <c r="AF145" s="37">
        <f t="shared" si="112"/>
        <v>0</v>
      </c>
      <c r="AG145" s="37">
        <f t="shared" si="113"/>
        <v>0</v>
      </c>
      <c r="AH145" s="27">
        <f t="shared" si="114"/>
        <v>0</v>
      </c>
    </row>
    <row r="146" spans="1:34" x14ac:dyDescent="0.25">
      <c r="A146" s="28" t="s">
        <v>102</v>
      </c>
      <c r="B146" s="28" t="s">
        <v>31</v>
      </c>
      <c r="C146" s="28"/>
      <c r="D146" s="30" t="s">
        <v>161</v>
      </c>
      <c r="E146" s="30" t="s">
        <v>161</v>
      </c>
      <c r="F146" s="30" t="s">
        <v>161</v>
      </c>
      <c r="G146" s="32">
        <v>1</v>
      </c>
      <c r="H146" s="35">
        <v>0</v>
      </c>
      <c r="I146" s="36">
        <f t="shared" si="190"/>
        <v>0</v>
      </c>
      <c r="J146" s="36"/>
      <c r="K146" s="36">
        <f t="shared" si="191"/>
        <v>0</v>
      </c>
      <c r="L146" s="36">
        <f t="shared" si="192"/>
        <v>0</v>
      </c>
      <c r="M146" s="24"/>
      <c r="N146" s="23"/>
      <c r="O146" s="23"/>
      <c r="P146" s="23"/>
      <c r="Q146" s="23">
        <f t="shared" si="169"/>
        <v>0</v>
      </c>
      <c r="R146" s="23">
        <f t="shared" ref="R146:S146" si="207">Q146*1.05</f>
        <v>0</v>
      </c>
      <c r="S146" s="23">
        <f t="shared" si="207"/>
        <v>0</v>
      </c>
      <c r="T146" s="24"/>
      <c r="U146" s="23"/>
      <c r="V146" s="26"/>
      <c r="W146" s="26"/>
      <c r="X146" s="26">
        <v>45577.768949999998</v>
      </c>
      <c r="Y146" s="26">
        <f t="shared" ref="Y146:Z146" si="208">X146*1.05</f>
        <v>47856.657397499999</v>
      </c>
      <c r="Z146" s="26">
        <f t="shared" si="208"/>
        <v>50249.490267375004</v>
      </c>
      <c r="AA146" s="24"/>
      <c r="AB146" s="37">
        <f t="shared" si="109"/>
        <v>0</v>
      </c>
      <c r="AC146" s="37">
        <f t="shared" si="109"/>
        <v>0</v>
      </c>
      <c r="AD146" s="37">
        <f t="shared" si="110"/>
        <v>0</v>
      </c>
      <c r="AE146" s="37">
        <f t="shared" si="111"/>
        <v>45577.768949999998</v>
      </c>
      <c r="AF146" s="37">
        <f t="shared" si="112"/>
        <v>47856.657397499999</v>
      </c>
      <c r="AG146" s="37">
        <f t="shared" si="113"/>
        <v>50249.490267375004</v>
      </c>
      <c r="AH146" s="27">
        <f t="shared" si="114"/>
        <v>143683.91661487502</v>
      </c>
    </row>
    <row r="147" spans="1:34" x14ac:dyDescent="0.25">
      <c r="A147" s="28" t="s">
        <v>102</v>
      </c>
      <c r="B147" s="28" t="s">
        <v>31</v>
      </c>
      <c r="C147" s="28"/>
      <c r="D147" s="30" t="s">
        <v>163</v>
      </c>
      <c r="E147" s="30" t="s">
        <v>163</v>
      </c>
      <c r="F147" s="30" t="s">
        <v>163</v>
      </c>
      <c r="G147" s="32">
        <v>1</v>
      </c>
      <c r="H147" s="35">
        <v>0</v>
      </c>
      <c r="I147" s="36">
        <f t="shared" si="190"/>
        <v>0</v>
      </c>
      <c r="J147" s="36"/>
      <c r="K147" s="36">
        <f t="shared" si="191"/>
        <v>0</v>
      </c>
      <c r="L147" s="36">
        <f t="shared" si="192"/>
        <v>0</v>
      </c>
      <c r="M147" s="24"/>
      <c r="N147" s="23"/>
      <c r="O147" s="23"/>
      <c r="P147" s="23"/>
      <c r="Q147" s="23">
        <f t="shared" si="169"/>
        <v>0</v>
      </c>
      <c r="R147" s="23">
        <f t="shared" ref="R147:S147" si="209">Q147*1.05</f>
        <v>0</v>
      </c>
      <c r="S147" s="23">
        <f t="shared" si="209"/>
        <v>0</v>
      </c>
      <c r="T147" s="24"/>
      <c r="U147" s="23"/>
      <c r="V147" s="26"/>
      <c r="W147" s="26"/>
      <c r="X147" s="26">
        <v>172</v>
      </c>
      <c r="Y147" s="26">
        <f t="shared" ref="Y147:Z147" si="210">X147*1.05</f>
        <v>180.6</v>
      </c>
      <c r="Z147" s="26">
        <f t="shared" si="210"/>
        <v>189.63</v>
      </c>
      <c r="AA147" s="24"/>
      <c r="AB147" s="37">
        <f t="shared" si="109"/>
        <v>0</v>
      </c>
      <c r="AC147" s="37">
        <f t="shared" si="109"/>
        <v>0</v>
      </c>
      <c r="AD147" s="37">
        <f t="shared" si="110"/>
        <v>0</v>
      </c>
      <c r="AE147" s="37">
        <f t="shared" si="111"/>
        <v>172</v>
      </c>
      <c r="AF147" s="37">
        <f t="shared" si="112"/>
        <v>180.6</v>
      </c>
      <c r="AG147" s="37">
        <f t="shared" si="113"/>
        <v>189.63</v>
      </c>
      <c r="AH147" s="27">
        <f t="shared" si="114"/>
        <v>542.23</v>
      </c>
    </row>
    <row r="148" spans="1:34" x14ac:dyDescent="0.25">
      <c r="A148" s="28" t="s">
        <v>102</v>
      </c>
      <c r="B148" s="28" t="s">
        <v>31</v>
      </c>
      <c r="C148" s="28"/>
      <c r="D148" s="30" t="s">
        <v>164</v>
      </c>
      <c r="E148" s="30" t="s">
        <v>164</v>
      </c>
      <c r="F148" s="30" t="s">
        <v>164</v>
      </c>
      <c r="G148" s="32">
        <v>1</v>
      </c>
      <c r="H148" s="35">
        <v>0</v>
      </c>
      <c r="I148" s="36">
        <f t="shared" si="190"/>
        <v>0</v>
      </c>
      <c r="J148" s="36"/>
      <c r="K148" s="36">
        <f t="shared" si="191"/>
        <v>0</v>
      </c>
      <c r="L148" s="36">
        <f t="shared" si="192"/>
        <v>0</v>
      </c>
      <c r="M148" s="24"/>
      <c r="N148" s="23"/>
      <c r="O148" s="23"/>
      <c r="P148" s="23"/>
      <c r="Q148" s="23">
        <f t="shared" si="169"/>
        <v>0</v>
      </c>
      <c r="R148" s="23">
        <f t="shared" ref="R148:S148" si="211">Q148*1.05</f>
        <v>0</v>
      </c>
      <c r="S148" s="23">
        <f t="shared" si="211"/>
        <v>0</v>
      </c>
      <c r="T148" s="24"/>
      <c r="U148" s="23"/>
      <c r="V148" s="26"/>
      <c r="W148" s="26"/>
      <c r="X148" s="26">
        <v>12912.64</v>
      </c>
      <c r="Y148" s="26">
        <f t="shared" ref="Y148:Z148" si="212">X148*1.05</f>
        <v>13558.272000000001</v>
      </c>
      <c r="Z148" s="26">
        <f t="shared" si="212"/>
        <v>14236.185600000001</v>
      </c>
      <c r="AA148" s="24"/>
      <c r="AB148" s="37">
        <f t="shared" si="109"/>
        <v>0</v>
      </c>
      <c r="AC148" s="37">
        <f t="shared" si="109"/>
        <v>0</v>
      </c>
      <c r="AD148" s="37">
        <f t="shared" si="110"/>
        <v>0</v>
      </c>
      <c r="AE148" s="37">
        <f t="shared" si="111"/>
        <v>12912.64</v>
      </c>
      <c r="AF148" s="37">
        <f t="shared" si="112"/>
        <v>13558.272000000001</v>
      </c>
      <c r="AG148" s="37">
        <f t="shared" si="113"/>
        <v>14236.185600000001</v>
      </c>
      <c r="AH148" s="27">
        <f t="shared" si="114"/>
        <v>40707.097600000001</v>
      </c>
    </row>
    <row r="149" spans="1:34" x14ac:dyDescent="0.25">
      <c r="A149" s="28" t="s">
        <v>102</v>
      </c>
      <c r="B149" s="28" t="s">
        <v>31</v>
      </c>
      <c r="C149" s="28"/>
      <c r="D149" s="30" t="s">
        <v>198</v>
      </c>
      <c r="E149" s="30" t="s">
        <v>165</v>
      </c>
      <c r="F149" s="30" t="s">
        <v>198</v>
      </c>
      <c r="G149" s="32">
        <v>1</v>
      </c>
      <c r="H149" s="35">
        <v>0</v>
      </c>
      <c r="I149" s="36">
        <f t="shared" si="190"/>
        <v>0</v>
      </c>
      <c r="J149" s="36"/>
      <c r="K149" s="36">
        <f t="shared" si="191"/>
        <v>0</v>
      </c>
      <c r="L149" s="36">
        <f t="shared" si="192"/>
        <v>0</v>
      </c>
      <c r="M149" s="24"/>
      <c r="N149" s="23"/>
      <c r="O149" s="23"/>
      <c r="P149" s="23"/>
      <c r="Q149" s="23">
        <f t="shared" si="169"/>
        <v>0</v>
      </c>
      <c r="R149" s="23">
        <f t="shared" ref="R149:S149" si="213">Q149*1.05</f>
        <v>0</v>
      </c>
      <c r="S149" s="23">
        <f t="shared" si="213"/>
        <v>0</v>
      </c>
      <c r="T149" s="24"/>
      <c r="U149" s="23"/>
      <c r="V149" s="26"/>
      <c r="W149" s="26"/>
      <c r="X149" s="26">
        <v>115473.09999999999</v>
      </c>
      <c r="Y149" s="26">
        <f t="shared" ref="Y149:Z149" si="214">X149*1.05</f>
        <v>121246.75499999999</v>
      </c>
      <c r="Z149" s="26">
        <f t="shared" si="214"/>
        <v>127309.09275</v>
      </c>
      <c r="AA149" s="24"/>
      <c r="AB149" s="37">
        <f t="shared" si="109"/>
        <v>0</v>
      </c>
      <c r="AC149" s="37">
        <f t="shared" si="109"/>
        <v>0</v>
      </c>
      <c r="AD149" s="37">
        <f t="shared" si="110"/>
        <v>0</v>
      </c>
      <c r="AE149" s="37">
        <f t="shared" si="111"/>
        <v>115473.09999999999</v>
      </c>
      <c r="AF149" s="37">
        <f t="shared" si="112"/>
        <v>121246.75499999999</v>
      </c>
      <c r="AG149" s="37">
        <f t="shared" si="113"/>
        <v>127309.09275</v>
      </c>
      <c r="AH149" s="27">
        <f t="shared" si="114"/>
        <v>364028.94774999999</v>
      </c>
    </row>
    <row r="150" spans="1:34" x14ac:dyDescent="0.25">
      <c r="A150" s="28" t="s">
        <v>24</v>
      </c>
      <c r="B150" s="28" t="s">
        <v>31</v>
      </c>
      <c r="C150" s="28"/>
      <c r="D150" s="30" t="s">
        <v>169</v>
      </c>
      <c r="E150" s="30" t="s">
        <v>169</v>
      </c>
      <c r="F150" s="30" t="s">
        <v>169</v>
      </c>
      <c r="G150" s="32">
        <v>1</v>
      </c>
      <c r="H150" s="23">
        <v>0</v>
      </c>
      <c r="I150" s="36"/>
      <c r="J150" s="36">
        <f t="shared" ref="J150:J155" si="215">H150*G150</f>
        <v>0</v>
      </c>
      <c r="K150" s="36"/>
      <c r="L150" s="36"/>
      <c r="M150" s="24"/>
      <c r="N150" s="23"/>
      <c r="O150" s="23"/>
      <c r="P150" s="23"/>
      <c r="Q150" s="23">
        <f t="shared" si="169"/>
        <v>0</v>
      </c>
      <c r="R150" s="23">
        <f t="shared" ref="R150:S150" si="216">Q150*1.05</f>
        <v>0</v>
      </c>
      <c r="S150" s="23">
        <f t="shared" si="216"/>
        <v>0</v>
      </c>
      <c r="T150" s="24"/>
      <c r="U150" s="23"/>
      <c r="V150" s="26"/>
      <c r="W150" s="26"/>
      <c r="X150" s="23">
        <v>1754726.1396000001</v>
      </c>
      <c r="Y150" s="26">
        <f t="shared" ref="Y150:Z150" si="217">X150*1.05</f>
        <v>1842462.4465800002</v>
      </c>
      <c r="Z150" s="26">
        <f t="shared" si="217"/>
        <v>1934585.5689090004</v>
      </c>
      <c r="AA150" s="24"/>
      <c r="AB150" s="37">
        <f t="shared" si="109"/>
        <v>0</v>
      </c>
      <c r="AC150" s="37">
        <f t="shared" si="109"/>
        <v>0</v>
      </c>
      <c r="AD150" s="37">
        <f t="shared" si="110"/>
        <v>0</v>
      </c>
      <c r="AE150" s="37">
        <f t="shared" si="111"/>
        <v>1754726.1396000001</v>
      </c>
      <c r="AF150" s="37">
        <f t="shared" si="112"/>
        <v>1842462.4465800002</v>
      </c>
      <c r="AG150" s="37">
        <f t="shared" si="113"/>
        <v>1934585.5689090004</v>
      </c>
      <c r="AH150" s="27">
        <f t="shared" si="114"/>
        <v>5531774.1550890012</v>
      </c>
    </row>
    <row r="151" spans="1:34" x14ac:dyDescent="0.25">
      <c r="A151" s="28" t="s">
        <v>24</v>
      </c>
      <c r="B151" s="28" t="s">
        <v>31</v>
      </c>
      <c r="C151" s="28"/>
      <c r="D151" s="30" t="s">
        <v>199</v>
      </c>
      <c r="E151" s="30" t="s">
        <v>199</v>
      </c>
      <c r="F151" s="30" t="s">
        <v>199</v>
      </c>
      <c r="G151" s="32">
        <v>1</v>
      </c>
      <c r="H151" s="23">
        <v>0</v>
      </c>
      <c r="I151" s="36"/>
      <c r="J151" s="36">
        <f t="shared" si="215"/>
        <v>0</v>
      </c>
      <c r="K151" s="36"/>
      <c r="L151" s="36"/>
      <c r="M151" s="24"/>
      <c r="N151" s="23"/>
      <c r="O151" s="23"/>
      <c r="P151" s="23"/>
      <c r="Q151" s="23">
        <f t="shared" si="169"/>
        <v>0</v>
      </c>
      <c r="R151" s="23">
        <f t="shared" ref="R151:S151" si="218">Q151*1.05</f>
        <v>0</v>
      </c>
      <c r="S151" s="23">
        <f t="shared" si="218"/>
        <v>0</v>
      </c>
      <c r="T151" s="24"/>
      <c r="U151" s="23"/>
      <c r="V151" s="26"/>
      <c r="W151" s="26"/>
      <c r="X151" s="23">
        <v>119917.58723437498</v>
      </c>
      <c r="Y151" s="26">
        <f t="shared" ref="Y151:Z151" si="219">X151*1.05</f>
        <v>125913.46659609373</v>
      </c>
      <c r="Z151" s="26">
        <f t="shared" si="219"/>
        <v>132209.13992589843</v>
      </c>
      <c r="AA151" s="24"/>
      <c r="AB151" s="37">
        <f t="shared" si="109"/>
        <v>0</v>
      </c>
      <c r="AC151" s="37">
        <f t="shared" si="109"/>
        <v>0</v>
      </c>
      <c r="AD151" s="37">
        <f t="shared" si="110"/>
        <v>0</v>
      </c>
      <c r="AE151" s="37">
        <f t="shared" si="111"/>
        <v>119917.58723437498</v>
      </c>
      <c r="AF151" s="37">
        <f t="shared" si="112"/>
        <v>125913.46659609373</v>
      </c>
      <c r="AG151" s="37">
        <f t="shared" si="113"/>
        <v>132209.13992589843</v>
      </c>
      <c r="AH151" s="27">
        <f t="shared" si="114"/>
        <v>378040.19375636714</v>
      </c>
    </row>
    <row r="152" spans="1:34" x14ac:dyDescent="0.25">
      <c r="A152" s="28" t="s">
        <v>24</v>
      </c>
      <c r="B152" s="28" t="s">
        <v>31</v>
      </c>
      <c r="C152" s="28"/>
      <c r="D152" s="30" t="s">
        <v>168</v>
      </c>
      <c r="E152" s="30" t="s">
        <v>168</v>
      </c>
      <c r="F152" s="30" t="s">
        <v>168</v>
      </c>
      <c r="G152" s="32">
        <v>1</v>
      </c>
      <c r="H152" s="23">
        <v>0</v>
      </c>
      <c r="I152" s="36"/>
      <c r="J152" s="36">
        <f t="shared" si="215"/>
        <v>0</v>
      </c>
      <c r="K152" s="36"/>
      <c r="L152" s="36"/>
      <c r="M152" s="24"/>
      <c r="N152" s="23"/>
      <c r="O152" s="23"/>
      <c r="P152" s="23"/>
      <c r="Q152" s="23">
        <f t="shared" si="169"/>
        <v>0</v>
      </c>
      <c r="R152" s="23">
        <f t="shared" ref="R152:S152" si="220">Q152*1.05</f>
        <v>0</v>
      </c>
      <c r="S152" s="23">
        <f t="shared" si="220"/>
        <v>0</v>
      </c>
      <c r="T152" s="24"/>
      <c r="U152" s="23"/>
      <c r="V152" s="26"/>
      <c r="W152" s="26"/>
      <c r="X152" s="23">
        <v>44115.795359999989</v>
      </c>
      <c r="Y152" s="26">
        <f t="shared" ref="Y152:Z152" si="221">X152*1.05</f>
        <v>46321.585127999992</v>
      </c>
      <c r="Z152" s="26">
        <f t="shared" si="221"/>
        <v>48637.664384399992</v>
      </c>
      <c r="AA152" s="24"/>
      <c r="AB152" s="37">
        <f t="shared" si="109"/>
        <v>0</v>
      </c>
      <c r="AC152" s="37">
        <f t="shared" si="109"/>
        <v>0</v>
      </c>
      <c r="AD152" s="37">
        <f t="shared" si="110"/>
        <v>0</v>
      </c>
      <c r="AE152" s="37">
        <f t="shared" si="111"/>
        <v>44115.795359999989</v>
      </c>
      <c r="AF152" s="37">
        <f t="shared" si="112"/>
        <v>46321.585127999992</v>
      </c>
      <c r="AG152" s="37">
        <f t="shared" si="113"/>
        <v>48637.664384399992</v>
      </c>
      <c r="AH152" s="27">
        <f t="shared" si="114"/>
        <v>139075.04487239997</v>
      </c>
    </row>
    <row r="153" spans="1:34" x14ac:dyDescent="0.25">
      <c r="A153" s="28" t="s">
        <v>24</v>
      </c>
      <c r="B153" s="28" t="s">
        <v>31</v>
      </c>
      <c r="C153" s="28"/>
      <c r="D153" s="30" t="s">
        <v>175</v>
      </c>
      <c r="E153" s="30" t="s">
        <v>175</v>
      </c>
      <c r="F153" s="30" t="s">
        <v>175</v>
      </c>
      <c r="G153" s="32">
        <v>1</v>
      </c>
      <c r="H153" s="23">
        <v>0</v>
      </c>
      <c r="I153" s="36"/>
      <c r="J153" s="36">
        <f t="shared" si="215"/>
        <v>0</v>
      </c>
      <c r="K153" s="36"/>
      <c r="L153" s="36"/>
      <c r="M153" s="24"/>
      <c r="N153" s="23"/>
      <c r="O153" s="23"/>
      <c r="P153" s="23"/>
      <c r="Q153" s="23">
        <f t="shared" si="169"/>
        <v>0</v>
      </c>
      <c r="R153" s="23">
        <f t="shared" ref="R153:S153" si="222">Q153*1.05</f>
        <v>0</v>
      </c>
      <c r="S153" s="23">
        <f t="shared" si="222"/>
        <v>0</v>
      </c>
      <c r="T153" s="24"/>
      <c r="U153" s="23"/>
      <c r="V153" s="26"/>
      <c r="W153" s="26"/>
      <c r="X153" s="23">
        <v>3174.5272976250003</v>
      </c>
      <c r="Y153" s="26">
        <f t="shared" ref="Y153:Z153" si="223">X153*1.05</f>
        <v>3333.2536625062503</v>
      </c>
      <c r="Z153" s="26">
        <f t="shared" si="223"/>
        <v>3499.9163456315628</v>
      </c>
      <c r="AA153" s="24"/>
      <c r="AB153" s="37">
        <f t="shared" si="109"/>
        <v>0</v>
      </c>
      <c r="AC153" s="37">
        <f t="shared" si="109"/>
        <v>0</v>
      </c>
      <c r="AD153" s="37">
        <f t="shared" si="110"/>
        <v>0</v>
      </c>
      <c r="AE153" s="37">
        <f t="shared" si="111"/>
        <v>3174.5272976250003</v>
      </c>
      <c r="AF153" s="37">
        <f t="shared" si="112"/>
        <v>3333.2536625062503</v>
      </c>
      <c r="AG153" s="37">
        <f t="shared" si="113"/>
        <v>3499.9163456315628</v>
      </c>
      <c r="AH153" s="27">
        <f t="shared" si="114"/>
        <v>10007.697305762813</v>
      </c>
    </row>
    <row r="154" spans="1:34" x14ac:dyDescent="0.25">
      <c r="A154" s="28" t="s">
        <v>24</v>
      </c>
      <c r="B154" s="28" t="s">
        <v>31</v>
      </c>
      <c r="C154" s="28"/>
      <c r="D154" s="30" t="s">
        <v>171</v>
      </c>
      <c r="E154" s="30" t="s">
        <v>171</v>
      </c>
      <c r="F154" s="30" t="s">
        <v>171</v>
      </c>
      <c r="G154" s="32">
        <v>1</v>
      </c>
      <c r="H154" s="23">
        <v>0</v>
      </c>
      <c r="I154" s="36"/>
      <c r="J154" s="36">
        <f t="shared" si="215"/>
        <v>0</v>
      </c>
      <c r="K154" s="36"/>
      <c r="L154" s="36"/>
      <c r="M154" s="24"/>
      <c r="N154" s="23"/>
      <c r="O154" s="23"/>
      <c r="P154" s="23"/>
      <c r="Q154" s="23">
        <f t="shared" si="169"/>
        <v>0</v>
      </c>
      <c r="R154" s="23">
        <f t="shared" ref="R154:S154" si="224">Q154*1.05</f>
        <v>0</v>
      </c>
      <c r="S154" s="23">
        <f t="shared" si="224"/>
        <v>0</v>
      </c>
      <c r="T154" s="24"/>
      <c r="U154" s="23"/>
      <c r="V154" s="26"/>
      <c r="W154" s="26"/>
      <c r="X154" s="23">
        <v>85.201200000000014</v>
      </c>
      <c r="Y154" s="26">
        <f t="shared" ref="Y154:Z154" si="225">X154*1.05</f>
        <v>89.461260000000024</v>
      </c>
      <c r="Z154" s="26">
        <f t="shared" si="225"/>
        <v>93.934323000000035</v>
      </c>
      <c r="AA154" s="24"/>
      <c r="AB154" s="37">
        <f t="shared" si="109"/>
        <v>0</v>
      </c>
      <c r="AC154" s="37">
        <f t="shared" si="109"/>
        <v>0</v>
      </c>
      <c r="AD154" s="37">
        <f t="shared" si="110"/>
        <v>0</v>
      </c>
      <c r="AE154" s="37">
        <f t="shared" si="111"/>
        <v>85.201200000000014</v>
      </c>
      <c r="AF154" s="37">
        <f t="shared" si="112"/>
        <v>89.461260000000024</v>
      </c>
      <c r="AG154" s="37">
        <f t="shared" si="113"/>
        <v>93.934323000000035</v>
      </c>
      <c r="AH154" s="27">
        <f t="shared" si="114"/>
        <v>268.59678300000007</v>
      </c>
    </row>
    <row r="155" spans="1:34" x14ac:dyDescent="0.25">
      <c r="A155" s="28" t="s">
        <v>24</v>
      </c>
      <c r="B155" s="28" t="s">
        <v>31</v>
      </c>
      <c r="C155" s="28"/>
      <c r="D155" s="30" t="s">
        <v>200</v>
      </c>
      <c r="E155" s="30" t="s">
        <v>200</v>
      </c>
      <c r="F155" s="30" t="s">
        <v>200</v>
      </c>
      <c r="G155" s="32">
        <v>1</v>
      </c>
      <c r="H155" s="23">
        <v>0</v>
      </c>
      <c r="I155" s="36"/>
      <c r="J155" s="36">
        <f t="shared" si="215"/>
        <v>0</v>
      </c>
      <c r="K155" s="36"/>
      <c r="L155" s="36"/>
      <c r="M155" s="24"/>
      <c r="N155" s="23"/>
      <c r="O155" s="23"/>
      <c r="P155" s="23"/>
      <c r="Q155" s="23">
        <f t="shared" si="169"/>
        <v>0</v>
      </c>
      <c r="R155" s="23">
        <f t="shared" ref="R155:S155" si="226">Q155*1.05</f>
        <v>0</v>
      </c>
      <c r="S155" s="23">
        <f t="shared" si="226"/>
        <v>0</v>
      </c>
      <c r="T155" s="24"/>
      <c r="U155" s="23"/>
      <c r="V155" s="26"/>
      <c r="W155" s="26"/>
      <c r="X155" s="23">
        <v>39.152613937500007</v>
      </c>
      <c r="Y155" s="26">
        <f t="shared" ref="Y155:Z155" si="227">X155*1.05</f>
        <v>41.110244634375007</v>
      </c>
      <c r="Z155" s="26">
        <f t="shared" si="227"/>
        <v>43.165756866093759</v>
      </c>
      <c r="AA155" s="24"/>
      <c r="AB155" s="37">
        <f t="shared" si="109"/>
        <v>0</v>
      </c>
      <c r="AC155" s="37">
        <f t="shared" si="109"/>
        <v>0</v>
      </c>
      <c r="AD155" s="37">
        <f t="shared" si="110"/>
        <v>0</v>
      </c>
      <c r="AE155" s="37">
        <f t="shared" si="111"/>
        <v>39.152613937500007</v>
      </c>
      <c r="AF155" s="37">
        <f t="shared" si="112"/>
        <v>41.110244634375007</v>
      </c>
      <c r="AG155" s="37">
        <f t="shared" si="113"/>
        <v>43.165756866093759</v>
      </c>
      <c r="AH155" s="27">
        <f t="shared" si="114"/>
        <v>123.42861543796877</v>
      </c>
    </row>
    <row r="156" spans="1:34" x14ac:dyDescent="0.25">
      <c r="A156" s="28" t="s">
        <v>102</v>
      </c>
      <c r="B156" s="28" t="s">
        <v>31</v>
      </c>
      <c r="C156" s="28"/>
      <c r="D156" s="30" t="s">
        <v>173</v>
      </c>
      <c r="E156" s="30" t="s">
        <v>173</v>
      </c>
      <c r="F156" s="30" t="s">
        <v>173</v>
      </c>
      <c r="G156" s="32">
        <v>1</v>
      </c>
      <c r="H156" s="23">
        <v>0</v>
      </c>
      <c r="I156" s="36">
        <f t="shared" ref="I156:I158" si="228">H156*G156</f>
        <v>0</v>
      </c>
      <c r="J156" s="36"/>
      <c r="K156" s="36">
        <f t="shared" ref="K156:K158" si="229">I156*0.08</f>
        <v>0</v>
      </c>
      <c r="L156" s="36">
        <f t="shared" ref="L156:L158" si="230">I156*0.03</f>
        <v>0</v>
      </c>
      <c r="M156" s="24"/>
      <c r="N156" s="23"/>
      <c r="O156" s="23"/>
      <c r="P156" s="23"/>
      <c r="Q156" s="23">
        <f t="shared" si="169"/>
        <v>0</v>
      </c>
      <c r="R156" s="23">
        <f t="shared" ref="R156:S156" si="231">Q156*1.05</f>
        <v>0</v>
      </c>
      <c r="S156" s="23">
        <f t="shared" si="231"/>
        <v>0</v>
      </c>
      <c r="T156" s="24"/>
      <c r="U156" s="23"/>
      <c r="V156" s="26"/>
      <c r="W156" s="26"/>
      <c r="X156" s="23">
        <v>11249.832825</v>
      </c>
      <c r="Y156" s="26">
        <f t="shared" ref="Y156:Z156" si="232">X156*1.05</f>
        <v>11812.32446625</v>
      </c>
      <c r="Z156" s="26">
        <f t="shared" si="232"/>
        <v>12402.9406895625</v>
      </c>
      <c r="AA156" s="24"/>
      <c r="AB156" s="37">
        <f t="shared" si="109"/>
        <v>0</v>
      </c>
      <c r="AC156" s="37">
        <f t="shared" si="109"/>
        <v>0</v>
      </c>
      <c r="AD156" s="37">
        <f t="shared" si="110"/>
        <v>0</v>
      </c>
      <c r="AE156" s="37">
        <f t="shared" si="111"/>
        <v>11249.832825</v>
      </c>
      <c r="AF156" s="37">
        <f t="shared" si="112"/>
        <v>11812.32446625</v>
      </c>
      <c r="AG156" s="37">
        <f t="shared" si="113"/>
        <v>12402.9406895625</v>
      </c>
      <c r="AH156" s="27">
        <f t="shared" si="114"/>
        <v>35465.097980812498</v>
      </c>
    </row>
    <row r="157" spans="1:34" x14ac:dyDescent="0.25">
      <c r="A157" s="28" t="s">
        <v>102</v>
      </c>
      <c r="B157" s="28" t="s">
        <v>31</v>
      </c>
      <c r="C157" s="28"/>
      <c r="D157" s="30" t="s">
        <v>104</v>
      </c>
      <c r="E157" s="30" t="s">
        <v>104</v>
      </c>
      <c r="F157" s="30" t="s">
        <v>104</v>
      </c>
      <c r="G157" s="32">
        <v>1</v>
      </c>
      <c r="H157" s="23">
        <v>0</v>
      </c>
      <c r="I157" s="36">
        <f t="shared" si="228"/>
        <v>0</v>
      </c>
      <c r="J157" s="36"/>
      <c r="K157" s="36">
        <f t="shared" si="229"/>
        <v>0</v>
      </c>
      <c r="L157" s="36">
        <f t="shared" si="230"/>
        <v>0</v>
      </c>
      <c r="M157" s="24"/>
      <c r="N157" s="23"/>
      <c r="O157" s="23"/>
      <c r="P157" s="23"/>
      <c r="Q157" s="23">
        <f t="shared" si="169"/>
        <v>0</v>
      </c>
      <c r="R157" s="23">
        <f t="shared" ref="R157:S157" si="233">Q157*1.05</f>
        <v>0</v>
      </c>
      <c r="S157" s="23">
        <f t="shared" si="233"/>
        <v>0</v>
      </c>
      <c r="T157" s="24"/>
      <c r="U157" s="23"/>
      <c r="V157" s="26"/>
      <c r="W157" s="26"/>
      <c r="X157" s="23">
        <v>538358.6599550047</v>
      </c>
      <c r="Y157" s="26">
        <f t="shared" ref="Y157:Z157" si="234">X157*1.05</f>
        <v>565276.59295275493</v>
      </c>
      <c r="Z157" s="26">
        <f t="shared" si="234"/>
        <v>593540.42260039272</v>
      </c>
      <c r="AA157" s="24"/>
      <c r="AB157" s="37">
        <f t="shared" si="109"/>
        <v>0</v>
      </c>
      <c r="AC157" s="37">
        <f t="shared" si="109"/>
        <v>0</v>
      </c>
      <c r="AD157" s="37">
        <f t="shared" si="110"/>
        <v>0</v>
      </c>
      <c r="AE157" s="37">
        <f t="shared" si="111"/>
        <v>538358.6599550047</v>
      </c>
      <c r="AF157" s="37">
        <f t="shared" si="112"/>
        <v>565276.59295275493</v>
      </c>
      <c r="AG157" s="37">
        <f t="shared" si="113"/>
        <v>593540.42260039272</v>
      </c>
      <c r="AH157" s="27">
        <f t="shared" si="114"/>
        <v>1697175.6755081522</v>
      </c>
    </row>
    <row r="158" spans="1:34" x14ac:dyDescent="0.25">
      <c r="A158" s="28" t="s">
        <v>102</v>
      </c>
      <c r="B158" s="28" t="s">
        <v>31</v>
      </c>
      <c r="C158" s="28"/>
      <c r="D158" s="30" t="s">
        <v>136</v>
      </c>
      <c r="E158" s="30" t="s">
        <v>136</v>
      </c>
      <c r="F158" s="30" t="s">
        <v>136</v>
      </c>
      <c r="G158" s="32">
        <v>1</v>
      </c>
      <c r="H158" s="23">
        <v>0</v>
      </c>
      <c r="I158" s="36">
        <f t="shared" si="228"/>
        <v>0</v>
      </c>
      <c r="J158" s="36"/>
      <c r="K158" s="36">
        <f t="shared" si="229"/>
        <v>0</v>
      </c>
      <c r="L158" s="36">
        <f t="shared" si="230"/>
        <v>0</v>
      </c>
      <c r="M158" s="24"/>
      <c r="N158" s="23"/>
      <c r="O158" s="23"/>
      <c r="P158" s="23"/>
      <c r="Q158" s="23">
        <f t="shared" si="169"/>
        <v>0</v>
      </c>
      <c r="R158" s="23">
        <f t="shared" ref="R158:S158" si="235">Q158*1.05</f>
        <v>0</v>
      </c>
      <c r="S158" s="23">
        <f t="shared" si="235"/>
        <v>0</v>
      </c>
      <c r="T158" s="24"/>
      <c r="U158" s="23"/>
      <c r="V158" s="26"/>
      <c r="W158" s="26"/>
      <c r="X158" s="23">
        <v>128340.75796537541</v>
      </c>
      <c r="Y158" s="26">
        <f t="shared" ref="Y158:Z158" si="236">X158*1.05</f>
        <v>134757.79586364419</v>
      </c>
      <c r="Z158" s="26">
        <f t="shared" si="236"/>
        <v>141495.68565682642</v>
      </c>
      <c r="AA158" s="24"/>
      <c r="AB158" s="37">
        <f t="shared" si="109"/>
        <v>0</v>
      </c>
      <c r="AC158" s="37">
        <f t="shared" si="109"/>
        <v>0</v>
      </c>
      <c r="AD158" s="37">
        <f t="shared" si="110"/>
        <v>0</v>
      </c>
      <c r="AE158" s="37">
        <f t="shared" si="111"/>
        <v>128340.75796537541</v>
      </c>
      <c r="AF158" s="37">
        <f t="shared" si="112"/>
        <v>134757.79586364419</v>
      </c>
      <c r="AG158" s="37">
        <f t="shared" si="113"/>
        <v>141495.68565682642</v>
      </c>
      <c r="AH158" s="27">
        <f t="shared" si="114"/>
        <v>404594.23948584602</v>
      </c>
    </row>
    <row r="159" spans="1:34" x14ac:dyDescent="0.25">
      <c r="A159" s="28"/>
      <c r="B159" s="28"/>
      <c r="C159" s="28"/>
      <c r="D159" s="30"/>
      <c r="E159" s="30"/>
      <c r="F159" s="31"/>
      <c r="G159" s="32"/>
      <c r="H159" s="35"/>
      <c r="I159" s="36"/>
      <c r="J159" s="36"/>
      <c r="K159" s="36"/>
      <c r="L159" s="36"/>
      <c r="M159" s="24"/>
      <c r="N159" s="23"/>
      <c r="O159" s="23"/>
      <c r="P159" s="23"/>
      <c r="Q159" s="23"/>
      <c r="R159" s="23"/>
      <c r="S159" s="23"/>
      <c r="T159" s="24"/>
      <c r="U159" s="23"/>
      <c r="V159" s="26"/>
      <c r="W159" s="26"/>
      <c r="X159" s="26"/>
      <c r="Y159" s="26"/>
      <c r="Z159" s="26"/>
      <c r="AA159" s="24"/>
      <c r="AB159" s="37">
        <f t="shared" si="109"/>
        <v>0</v>
      </c>
      <c r="AC159" s="37">
        <f t="shared" si="109"/>
        <v>0</v>
      </c>
      <c r="AD159" s="37">
        <f t="shared" si="110"/>
        <v>0</v>
      </c>
      <c r="AE159" s="37">
        <f t="shared" si="111"/>
        <v>0</v>
      </c>
      <c r="AF159" s="37">
        <f t="shared" si="112"/>
        <v>0</v>
      </c>
      <c r="AG159" s="37">
        <f t="shared" si="113"/>
        <v>0</v>
      </c>
      <c r="AH159" s="27">
        <f t="shared" si="114"/>
        <v>0</v>
      </c>
    </row>
    <row r="160" spans="1:34" x14ac:dyDescent="0.25">
      <c r="A160" s="13"/>
      <c r="B160" s="13"/>
      <c r="C160" s="13"/>
      <c r="D160" s="13"/>
      <c r="E160" s="13"/>
      <c r="F160" s="13"/>
      <c r="G160" s="14"/>
      <c r="H160" s="25">
        <f>SUM(H5:H159)</f>
        <v>7426789.041375</v>
      </c>
      <c r="I160" s="25">
        <f>SUM(I5:I159)</f>
        <v>2046489.12</v>
      </c>
      <c r="J160" s="25">
        <f>SUM(J5:J159)</f>
        <v>13808292.451375002</v>
      </c>
      <c r="K160" s="25">
        <f>SUM(K5:K159)</f>
        <v>145012.08000000002</v>
      </c>
      <c r="L160" s="25">
        <f>SUM(L5:L159)</f>
        <v>54659.46</v>
      </c>
      <c r="M160" s="34"/>
      <c r="N160" s="25">
        <f t="shared" ref="N160:AH160" si="237">SUM(N5:N159)</f>
        <v>9836814.2500000037</v>
      </c>
      <c r="O160" s="25">
        <f t="shared" si="237"/>
        <v>1740918.6</v>
      </c>
      <c r="P160" s="25">
        <f t="shared" si="237"/>
        <v>2292443.0888235294</v>
      </c>
      <c r="Q160" s="25">
        <f t="shared" si="237"/>
        <v>6734420.0226397067</v>
      </c>
      <c r="R160" s="25">
        <f t="shared" si="237"/>
        <v>8737944.8947246335</v>
      </c>
      <c r="S160" s="25">
        <f t="shared" si="237"/>
        <v>9023432.6512255706</v>
      </c>
      <c r="T160" s="25">
        <f t="shared" si="237"/>
        <v>0</v>
      </c>
      <c r="U160" s="25">
        <f t="shared" si="237"/>
        <v>2908151.7900000005</v>
      </c>
      <c r="V160" s="25">
        <f t="shared" si="237"/>
        <v>3488514.74</v>
      </c>
      <c r="W160" s="25">
        <f t="shared" si="237"/>
        <v>5033235.9385000011</v>
      </c>
      <c r="X160" s="25">
        <f t="shared" si="237"/>
        <v>12603366.509932892</v>
      </c>
      <c r="Y160" s="25">
        <f t="shared" si="237"/>
        <v>12352040.372991538</v>
      </c>
      <c r="Z160" s="25">
        <f t="shared" si="237"/>
        <v>12829906.804251183</v>
      </c>
      <c r="AA160" s="25">
        <f t="shared" si="237"/>
        <v>0</v>
      </c>
      <c r="AB160" s="25">
        <f t="shared" si="237"/>
        <v>12744966.040000003</v>
      </c>
      <c r="AC160" s="25">
        <f t="shared" si="237"/>
        <v>5229433.34</v>
      </c>
      <c r="AD160" s="25">
        <f t="shared" si="237"/>
        <v>7325679.0273235291</v>
      </c>
      <c r="AE160" s="25">
        <f t="shared" si="237"/>
        <v>19337786.532572601</v>
      </c>
      <c r="AF160" s="25">
        <f t="shared" si="237"/>
        <v>21089985.267716166</v>
      </c>
      <c r="AG160" s="25">
        <f t="shared" si="237"/>
        <v>21853339.45547675</v>
      </c>
      <c r="AH160" s="25">
        <f t="shared" si="237"/>
        <v>87581189.663089067</v>
      </c>
    </row>
    <row r="162" spans="1:36" x14ac:dyDescent="0.25">
      <c r="AC162" s="76" t="s">
        <v>201</v>
      </c>
      <c r="AD162" s="77"/>
      <c r="AE162" s="77"/>
      <c r="AF162" s="77"/>
      <c r="AG162" s="77"/>
      <c r="AH162" s="77"/>
      <c r="AI162" s="77"/>
      <c r="AJ162" s="77"/>
    </row>
    <row r="163" spans="1:36" x14ac:dyDescent="0.25">
      <c r="AB163" s="16"/>
      <c r="AC163" s="5" t="s">
        <v>15</v>
      </c>
      <c r="AD163" s="5" t="s">
        <v>16</v>
      </c>
      <c r="AE163" s="5" t="s">
        <v>17</v>
      </c>
      <c r="AF163" s="5" t="s">
        <v>18</v>
      </c>
      <c r="AG163" s="5" t="s">
        <v>19</v>
      </c>
      <c r="AH163" s="5" t="s">
        <v>20</v>
      </c>
      <c r="AI163" s="34"/>
      <c r="AJ163" s="5" t="s">
        <v>202</v>
      </c>
    </row>
    <row r="164" spans="1:36" x14ac:dyDescent="0.25">
      <c r="A164" s="71" t="s">
        <v>203</v>
      </c>
      <c r="B164" s="72"/>
      <c r="C164" s="67"/>
      <c r="AB164" s="2" t="s">
        <v>11</v>
      </c>
      <c r="AC164" s="17">
        <f>SUMIF($A$5:$A$159, "HW", N$5:N$159)</f>
        <v>828424.35000000009</v>
      </c>
      <c r="AD164" s="17">
        <f>SUMIF($A$5:$A$159, "HW", O$5:O$159)</f>
        <v>66700</v>
      </c>
      <c r="AE164" s="17">
        <f>SUMIF($A$5:$A$159, "HW", P$5:P$159)</f>
        <v>178684</v>
      </c>
      <c r="AF164" s="17">
        <f>SUMIF($A$5:$A$159, "HW", Q$5:Q$159)</f>
        <v>1416916.1099999999</v>
      </c>
      <c r="AG164" s="17">
        <f>SUMIF($A$5:$A$159, "HW", R$5:R$159)</f>
        <v>1487761.9155000001</v>
      </c>
      <c r="AH164" s="17">
        <f>SUMIF($A$5:$A$159, "HW", S$5:S$159)</f>
        <v>1562150.0112749999</v>
      </c>
      <c r="AI164" s="34"/>
      <c r="AJ164" s="18">
        <f>SUM(AC164:AH164)</f>
        <v>5540636.386775</v>
      </c>
    </row>
    <row r="165" spans="1:36" x14ac:dyDescent="0.25">
      <c r="A165" s="72"/>
      <c r="B165" s="72"/>
      <c r="C165" s="67"/>
      <c r="AB165" s="2" t="s">
        <v>204</v>
      </c>
      <c r="AC165" s="17">
        <f>SUMIF($A$5:$A$159, "HW", U$5:U$159)</f>
        <v>599424.30000000005</v>
      </c>
      <c r="AD165" s="17">
        <f>SUMIF($A$5:$A$159, "HW", V$5:V$159)</f>
        <v>13340</v>
      </c>
      <c r="AE165" s="17">
        <f>SUMIF($A$5:$A$159, "HW", W$5:W$159)</f>
        <v>40529</v>
      </c>
      <c r="AF165" s="17">
        <f>SUMIF($A$5:$A$159, "HW", X$5:X$159)</f>
        <v>2660564.387679582</v>
      </c>
      <c r="AG165" s="17">
        <f>SUMIF($A$5:$A$159, "HW", Y$5:Y$159)</f>
        <v>2132727.3163135615</v>
      </c>
      <c r="AH165" s="17">
        <f>SUMIF($A$5:$A$159, "HW", Z$5:Z$159)</f>
        <v>2239363.6821292401</v>
      </c>
      <c r="AI165" s="34"/>
      <c r="AJ165" s="18">
        <f>SUM(AC165:AH165)</f>
        <v>7685948.6861223839</v>
      </c>
    </row>
    <row r="166" spans="1:36" x14ac:dyDescent="0.25">
      <c r="A166" s="72"/>
      <c r="B166" s="72"/>
      <c r="C166" s="67"/>
      <c r="AB166" s="2" t="s">
        <v>12</v>
      </c>
      <c r="AC166" s="17">
        <f>SUMIF($A$5:$A$159, "SW", N$5:N$159)</f>
        <v>9008389.9000000022</v>
      </c>
      <c r="AD166" s="17">
        <f>SUMIF($A$5:$A$159, "SW", O$5:O$159)</f>
        <v>1674218.6</v>
      </c>
      <c r="AE166" s="17">
        <f>SUMIF($A$5:$A$159, "SW", P$5:P$159)</f>
        <v>2113759.0888235294</v>
      </c>
      <c r="AF166" s="17">
        <f>SUMIF($A$5:$A$159, "SW", Q$5:Q$159)</f>
        <v>5317503.9126397064</v>
      </c>
      <c r="AG166" s="17">
        <f>SUMIF($A$5:$A$159, "SW", R$5:R$159)</f>
        <v>7250182.9792246334</v>
      </c>
      <c r="AH166" s="17">
        <f>SUMIF($A$5:$A$159, "SW", S$5:S$159)</f>
        <v>7461282.6399505707</v>
      </c>
      <c r="AI166" s="34"/>
      <c r="AJ166" s="18">
        <f>SUM(AC166:AH166)</f>
        <v>32825337.120638441</v>
      </c>
    </row>
    <row r="167" spans="1:36" x14ac:dyDescent="0.25">
      <c r="A167" s="72"/>
      <c r="B167" s="72"/>
      <c r="C167" s="67"/>
      <c r="AB167" s="2" t="s">
        <v>205</v>
      </c>
      <c r="AC167" s="17">
        <f>SUMIF($A$5:$A$159, "SW", U$5:U$159)</f>
        <v>2308727.4900000002</v>
      </c>
      <c r="AD167" s="17">
        <f>SUMIF($A$5:$A$159, "SW", V$5:V$159)</f>
        <v>3475174.74</v>
      </c>
      <c r="AE167" s="17">
        <f>SUMIF($A$5:$A$159, "SW", W$5:W$159)</f>
        <v>4992706.9385000011</v>
      </c>
      <c r="AF167" s="17">
        <f>SUMIF($A$5:$A$159, "SW", X$5:X$159)</f>
        <v>9942802.1222533118</v>
      </c>
      <c r="AG167" s="17">
        <f>SUMIF($A$5:$A$159, "SW", Y$5:Y$159)</f>
        <v>10219313.056677978</v>
      </c>
      <c r="AH167" s="17">
        <f>SUMIF($A$5:$A$159, "SW", Z$5:Z$159)</f>
        <v>10590543.122121941</v>
      </c>
      <c r="AI167" s="34"/>
      <c r="AJ167" s="18">
        <f>SUM(AC167:AH167)</f>
        <v>41529267.469553232</v>
      </c>
    </row>
    <row r="168" spans="1:36" x14ac:dyDescent="0.25">
      <c r="AB168" s="19" t="s">
        <v>206</v>
      </c>
      <c r="AC168" s="20">
        <f t="shared" ref="AC168" si="238">SUM(AC164:AC167)</f>
        <v>12744966.040000003</v>
      </c>
      <c r="AD168" s="20">
        <f t="shared" ref="AD168:AG168" si="239">SUM(AD164:AD167)</f>
        <v>5229433.34</v>
      </c>
      <c r="AE168" s="20">
        <f t="shared" si="239"/>
        <v>7325679.027323531</v>
      </c>
      <c r="AF168" s="20">
        <f t="shared" si="239"/>
        <v>19337786.532572597</v>
      </c>
      <c r="AG168" s="20">
        <f t="shared" si="239"/>
        <v>21089985.267716173</v>
      </c>
      <c r="AH168" s="20">
        <f t="shared" ref="AH168" si="240">SUM(AH164:AH167)</f>
        <v>21853339.455476753</v>
      </c>
      <c r="AI168" s="34"/>
      <c r="AJ168" s="20">
        <f>SUM(AJ164:AJ167)</f>
        <v>87581189.663089067</v>
      </c>
    </row>
    <row r="169" spans="1:36" x14ac:dyDescent="0.25">
      <c r="AC169" s="15"/>
      <c r="AD169" s="15"/>
      <c r="AE169" s="15"/>
      <c r="AF169" s="15"/>
      <c r="AG169" s="15"/>
      <c r="AH169" s="15"/>
    </row>
    <row r="170" spans="1:36" x14ac:dyDescent="0.25">
      <c r="AC170" s="21"/>
      <c r="AD170" s="21"/>
      <c r="AE170" s="21"/>
      <c r="AF170" s="21"/>
      <c r="AG170" s="21"/>
      <c r="AH170" s="21"/>
    </row>
    <row r="171" spans="1:36" x14ac:dyDescent="0.25">
      <c r="AC171" s="76" t="s">
        <v>207</v>
      </c>
      <c r="AD171" s="77"/>
      <c r="AE171" s="77"/>
      <c r="AF171" s="77"/>
      <c r="AG171" s="77"/>
      <c r="AH171" s="77"/>
      <c r="AI171" s="77"/>
      <c r="AJ171" s="77"/>
    </row>
    <row r="172" spans="1:36" x14ac:dyDescent="0.25">
      <c r="AB172" s="16"/>
      <c r="AC172" s="5" t="s">
        <v>15</v>
      </c>
      <c r="AD172" s="5" t="s">
        <v>16</v>
      </c>
      <c r="AE172" s="5" t="s">
        <v>17</v>
      </c>
      <c r="AF172" s="5" t="s">
        <v>18</v>
      </c>
      <c r="AG172" s="5" t="s">
        <v>19</v>
      </c>
      <c r="AH172" s="5" t="s">
        <v>20</v>
      </c>
      <c r="AI172" s="34"/>
      <c r="AJ172" s="5" t="s">
        <v>202</v>
      </c>
    </row>
    <row r="173" spans="1:36" x14ac:dyDescent="0.25">
      <c r="AB173" s="2" t="s">
        <v>25</v>
      </c>
      <c r="AC173" s="17">
        <f>SUMIF($B$5:$B$158,$AB173,AB$5:AB$158)</f>
        <v>12744966.040000003</v>
      </c>
      <c r="AD173" s="17">
        <f>SUMIF($B$5:$B$158,$AB173,AC$5:AC$158)</f>
        <v>4308600.34</v>
      </c>
      <c r="AE173" s="17">
        <f>SUMIF($B$5:$B$158,$AB173,AD$5:AD$158)</f>
        <v>4786653.0413235296</v>
      </c>
      <c r="AF173" s="17">
        <f>SUMIF($B$5:$B$158,$AB173,AE$5:AE$158)</f>
        <v>5139888.2237897068</v>
      </c>
      <c r="AG173" s="17">
        <f>SUMIF($B$5:$B$158,$AB173,AF$5:AF$158)</f>
        <v>4868587.3066941332</v>
      </c>
      <c r="AH173" s="17">
        <f>SUMIF($B$5:$B$158,$AB173,AG$5:AG$158)</f>
        <v>4866556.9914036049</v>
      </c>
      <c r="AI173" s="34"/>
      <c r="AJ173" s="18">
        <f>SUM(AC173:AH173)</f>
        <v>36715251.943210974</v>
      </c>
    </row>
    <row r="174" spans="1:36" x14ac:dyDescent="0.25">
      <c r="AB174" s="2" t="s">
        <v>26</v>
      </c>
      <c r="AC174" s="17">
        <f>SUMIF($B$5:$B$158,$AB174,AB$5:AB$158)</f>
        <v>0</v>
      </c>
      <c r="AD174" s="17">
        <f>SUMIF($B$5:$B$158,$AB174,AC$5:AC$158)</f>
        <v>920833</v>
      </c>
      <c r="AE174" s="17">
        <f>SUMIF($B$5:$B$158,$AB174,AD$5:AD$158)</f>
        <v>2539025.986</v>
      </c>
      <c r="AF174" s="17">
        <f>SUMIF($B$5:$B$158,$AB174,AE$5:AE$158)</f>
        <v>2414470.9135000003</v>
      </c>
      <c r="AG174" s="17">
        <f>SUMIF($B$5:$B$158,$AB174,AF$5:AF$158)</f>
        <v>2508716.0823750002</v>
      </c>
      <c r="AH174" s="17">
        <f>SUMIF($B$5:$B$158,$AB174,AG$5:AG$158)</f>
        <v>2588466.4914937499</v>
      </c>
      <c r="AI174" s="34"/>
      <c r="AJ174" s="18">
        <f>SUM(AC174:AH174)</f>
        <v>10971512.473368751</v>
      </c>
    </row>
    <row r="175" spans="1:36" x14ac:dyDescent="0.25">
      <c r="AB175" s="2" t="s">
        <v>31</v>
      </c>
      <c r="AC175" s="17">
        <f>SUMIF($B$5:$B$158,$AB175,AB$5:AB$158)</f>
        <v>0</v>
      </c>
      <c r="AD175" s="17">
        <f>SUMIF($B$5:$B$158,$AB175,AC$5:AC$158)</f>
        <v>0</v>
      </c>
      <c r="AE175" s="17">
        <f>SUMIF($B$5:$B$158,$AB175,AD$5:AD$158)</f>
        <v>0</v>
      </c>
      <c r="AF175" s="17">
        <f>SUMIF($B$5:$B$158,$AB175,AE$5:AE$158)</f>
        <v>11783427.395282894</v>
      </c>
      <c r="AG175" s="17">
        <f>SUMIF($B$5:$B$158,$AB175,AF$5:AF$158)</f>
        <v>13712681.878647039</v>
      </c>
      <c r="AH175" s="17">
        <f>SUMIF($B$5:$B$158,$AB175,AG$5:AG$158)</f>
        <v>14398315.972579397</v>
      </c>
      <c r="AI175" s="34"/>
      <c r="AJ175" s="18">
        <f>SUM(AC175:AH175)</f>
        <v>39894425.246509328</v>
      </c>
    </row>
    <row r="176" spans="1:36" x14ac:dyDescent="0.25">
      <c r="AB176" s="19" t="s">
        <v>202</v>
      </c>
      <c r="AC176" s="20">
        <f t="shared" ref="AC176:AH176" si="241">SUM(AC173:AC175)</f>
        <v>12744966.040000003</v>
      </c>
      <c r="AD176" s="20">
        <f t="shared" si="241"/>
        <v>5229433.34</v>
      </c>
      <c r="AE176" s="20">
        <f t="shared" si="241"/>
        <v>7325679.0273235291</v>
      </c>
      <c r="AF176" s="20">
        <f t="shared" si="241"/>
        <v>19337786.532572601</v>
      </c>
      <c r="AG176" s="20">
        <f t="shared" si="241"/>
        <v>21089985.267716173</v>
      </c>
      <c r="AH176" s="20">
        <f t="shared" si="241"/>
        <v>21853339.455476753</v>
      </c>
      <c r="AI176" s="34"/>
      <c r="AJ176" s="20">
        <f>SUM(AC176:AH176)</f>
        <v>87581189.663089067</v>
      </c>
    </row>
    <row r="177" spans="28:36" x14ac:dyDescent="0.25">
      <c r="AC177" s="15"/>
      <c r="AD177" s="15"/>
      <c r="AE177" s="15"/>
      <c r="AF177" s="15"/>
      <c r="AG177" s="15"/>
      <c r="AH177" s="15"/>
    </row>
    <row r="178" spans="28:36" x14ac:dyDescent="0.25">
      <c r="AC178" s="15"/>
      <c r="AD178" s="15"/>
      <c r="AE178" s="15"/>
      <c r="AF178" s="15"/>
      <c r="AG178" s="15"/>
      <c r="AH178" s="15"/>
    </row>
    <row r="179" spans="28:36" x14ac:dyDescent="0.25">
      <c r="AC179" s="76" t="s">
        <v>208</v>
      </c>
      <c r="AD179" s="77"/>
      <c r="AE179" s="77"/>
      <c r="AF179" s="77"/>
      <c r="AG179" s="77"/>
      <c r="AH179" s="77"/>
      <c r="AI179" s="77"/>
      <c r="AJ179" s="77"/>
    </row>
    <row r="180" spans="28:36" x14ac:dyDescent="0.25">
      <c r="AB180" s="16"/>
      <c r="AC180" s="16" t="s">
        <v>15</v>
      </c>
      <c r="AD180" s="16" t="s">
        <v>16</v>
      </c>
      <c r="AE180" s="16" t="s">
        <v>17</v>
      </c>
      <c r="AF180" s="16" t="s">
        <v>18</v>
      </c>
      <c r="AG180" s="16" t="s">
        <v>19</v>
      </c>
      <c r="AH180" s="16" t="s">
        <v>20</v>
      </c>
      <c r="AI180" s="34"/>
      <c r="AJ180" s="16" t="s">
        <v>202</v>
      </c>
    </row>
    <row r="181" spans="28:36" x14ac:dyDescent="0.25">
      <c r="AB181" s="2" t="s">
        <v>209</v>
      </c>
      <c r="AC181" s="17">
        <f>AC168</f>
        <v>12744966.040000003</v>
      </c>
      <c r="AD181" s="17">
        <v>0</v>
      </c>
      <c r="AE181" s="17">
        <v>0</v>
      </c>
      <c r="AF181" s="17">
        <v>0</v>
      </c>
      <c r="AG181" s="17">
        <v>0</v>
      </c>
      <c r="AH181" s="17">
        <v>0</v>
      </c>
      <c r="AI181" s="34"/>
      <c r="AJ181" s="18">
        <f>SUM(AC181:AH181)</f>
        <v>12744966.040000003</v>
      </c>
    </row>
    <row r="182" spans="28:36" x14ac:dyDescent="0.25">
      <c r="AB182" s="2" t="s">
        <v>210</v>
      </c>
      <c r="AC182" s="32">
        <v>0</v>
      </c>
      <c r="AD182" s="17">
        <f>AD176</f>
        <v>5229433.34</v>
      </c>
      <c r="AE182" s="17">
        <f>AE176</f>
        <v>7325679.0273235291</v>
      </c>
      <c r="AF182" s="17">
        <f>AF176</f>
        <v>19337786.532572601</v>
      </c>
      <c r="AG182" s="17">
        <f>AG176</f>
        <v>21089985.267716173</v>
      </c>
      <c r="AH182" s="17">
        <f>AH176</f>
        <v>21853339.455476753</v>
      </c>
      <c r="AI182" s="34"/>
      <c r="AJ182" s="18">
        <f>SUM(AC182:AH182)</f>
        <v>74836223.623089045</v>
      </c>
    </row>
    <row r="183" spans="28:36" x14ac:dyDescent="0.25">
      <c r="AB183" s="19" t="s">
        <v>202</v>
      </c>
      <c r="AC183" s="20">
        <f t="shared" ref="AC183:AH183" si="242">SUM(AC181:AC182)</f>
        <v>12744966.040000003</v>
      </c>
      <c r="AD183" s="20">
        <f t="shared" si="242"/>
        <v>5229433.34</v>
      </c>
      <c r="AE183" s="20">
        <f t="shared" si="242"/>
        <v>7325679.0273235291</v>
      </c>
      <c r="AF183" s="20">
        <f t="shared" si="242"/>
        <v>19337786.532572601</v>
      </c>
      <c r="AG183" s="20">
        <f t="shared" si="242"/>
        <v>21089985.267716173</v>
      </c>
      <c r="AH183" s="20">
        <f t="shared" si="242"/>
        <v>21853339.455476753</v>
      </c>
      <c r="AI183" s="34"/>
      <c r="AJ183" s="20">
        <f>SUM(AJ181:AJ182)</f>
        <v>87581189.663089052</v>
      </c>
    </row>
    <row r="184" spans="28:36" x14ac:dyDescent="0.25">
      <c r="AC184" s="15"/>
      <c r="AD184" s="15"/>
      <c r="AE184" s="15"/>
      <c r="AF184" s="15"/>
      <c r="AG184" s="15"/>
      <c r="AH184" s="15"/>
    </row>
    <row r="187" spans="28:36" hidden="1" x14ac:dyDescent="0.25"/>
    <row r="189" spans="28:36" x14ac:dyDescent="0.25">
      <c r="AB189" s="45"/>
      <c r="AC189" s="78" t="s">
        <v>207</v>
      </c>
      <c r="AD189" s="78"/>
      <c r="AE189" s="78"/>
      <c r="AF189" s="78"/>
      <c r="AG189" s="78"/>
      <c r="AH189" s="78"/>
      <c r="AI189" s="78"/>
      <c r="AJ189" s="78"/>
    </row>
    <row r="190" spans="28:36" x14ac:dyDescent="0.25">
      <c r="AB190" s="44"/>
      <c r="AC190" s="44" t="s">
        <v>15</v>
      </c>
      <c r="AD190" s="44" t="s">
        <v>16</v>
      </c>
      <c r="AE190" s="44" t="s">
        <v>17</v>
      </c>
      <c r="AF190" s="44" t="s">
        <v>18</v>
      </c>
      <c r="AG190" s="44" t="s">
        <v>19</v>
      </c>
      <c r="AH190" s="44" t="s">
        <v>20</v>
      </c>
      <c r="AI190" s="57"/>
      <c r="AJ190" s="44" t="s">
        <v>202</v>
      </c>
    </row>
    <row r="191" spans="28:36" x14ac:dyDescent="0.25">
      <c r="AB191" s="45" t="s">
        <v>40</v>
      </c>
      <c r="AC191" s="46">
        <f>SUMIF($C$5:$C$159,AB191,$AB$5:$AB$159)</f>
        <v>820398.21</v>
      </c>
      <c r="AD191" s="46">
        <f>AD168</f>
        <v>5229433.34</v>
      </c>
      <c r="AE191" s="46">
        <f t="shared" ref="AE191:AH191" si="243">AE168</f>
        <v>7325679.027323531</v>
      </c>
      <c r="AF191" s="46">
        <f t="shared" si="243"/>
        <v>19337786.532572597</v>
      </c>
      <c r="AG191" s="46">
        <f t="shared" si="243"/>
        <v>21089985.267716173</v>
      </c>
      <c r="AH191" s="46">
        <f t="shared" si="243"/>
        <v>21853339.455476753</v>
      </c>
      <c r="AI191" s="57"/>
      <c r="AJ191" s="47">
        <f>SUM(AC191:AH191)</f>
        <v>75656621.833089054</v>
      </c>
    </row>
    <row r="192" spans="28:36" x14ac:dyDescent="0.25">
      <c r="AB192" s="45" t="s">
        <v>26</v>
      </c>
      <c r="AC192" s="46">
        <f>SUMIF($C$5:$C$159,AB192,$AB$5:$AB$159)</f>
        <v>2741256.01</v>
      </c>
      <c r="AD192" s="46">
        <v>0</v>
      </c>
      <c r="AE192" s="46">
        <v>0</v>
      </c>
      <c r="AF192" s="46">
        <v>0</v>
      </c>
      <c r="AG192" s="46">
        <v>0</v>
      </c>
      <c r="AH192" s="46">
        <v>0</v>
      </c>
      <c r="AI192" s="57"/>
      <c r="AJ192" s="47">
        <f>SUM(AC192:AH192)</f>
        <v>2741256.01</v>
      </c>
    </row>
    <row r="193" spans="5:36" x14ac:dyDescent="0.25">
      <c r="AB193" s="45" t="s">
        <v>31</v>
      </c>
      <c r="AC193" s="46">
        <f>SUMIF($C$5:$C$159,AB193,$AB$5:$AB$159)</f>
        <v>4570327.2200000007</v>
      </c>
      <c r="AD193" s="46">
        <v>0</v>
      </c>
      <c r="AE193" s="46">
        <v>0</v>
      </c>
      <c r="AF193" s="46">
        <v>0</v>
      </c>
      <c r="AG193" s="46">
        <v>0</v>
      </c>
      <c r="AH193" s="46">
        <v>0</v>
      </c>
      <c r="AI193" s="57"/>
      <c r="AJ193" s="47">
        <f>SUM(AC193:AH193)</f>
        <v>4570327.2200000007</v>
      </c>
    </row>
    <row r="194" spans="5:36" x14ac:dyDescent="0.25">
      <c r="AB194" s="62" t="s">
        <v>38</v>
      </c>
      <c r="AC194" s="46">
        <f>SUMIF($C$5:$C$159,AB194,$AB$5:$AB$159)</f>
        <v>4612984.6000000015</v>
      </c>
      <c r="AD194" s="66">
        <v>5128705.6500000004</v>
      </c>
      <c r="AE194" s="46"/>
      <c r="AF194" s="46"/>
      <c r="AG194" s="46"/>
      <c r="AH194" s="46"/>
      <c r="AI194" s="57"/>
      <c r="AJ194" s="47"/>
    </row>
    <row r="195" spans="5:36" x14ac:dyDescent="0.25">
      <c r="E195" s="65"/>
      <c r="AB195" s="48" t="s">
        <v>202</v>
      </c>
      <c r="AC195" s="49">
        <f>SUM(AC191:AC194)</f>
        <v>12744966.040000003</v>
      </c>
      <c r="AD195" s="49">
        <f t="shared" ref="AD195:AH195" si="244">SUM(AD191:AD193)</f>
        <v>5229433.34</v>
      </c>
      <c r="AE195" s="49">
        <f t="shared" si="244"/>
        <v>7325679.027323531</v>
      </c>
      <c r="AF195" s="49">
        <f t="shared" si="244"/>
        <v>19337786.532572597</v>
      </c>
      <c r="AG195" s="49">
        <f t="shared" si="244"/>
        <v>21089985.267716173</v>
      </c>
      <c r="AH195" s="49">
        <f t="shared" si="244"/>
        <v>21853339.455476753</v>
      </c>
      <c r="AI195" s="57"/>
      <c r="AJ195" s="49">
        <f>SUM(AC195:AH195)</f>
        <v>87581189.663089067</v>
      </c>
    </row>
    <row r="196" spans="5:36" x14ac:dyDescent="0.25">
      <c r="AB196" s="43"/>
      <c r="AC196" s="50"/>
      <c r="AD196" s="50"/>
      <c r="AE196" s="50"/>
      <c r="AF196" s="50"/>
      <c r="AG196" s="50"/>
      <c r="AH196" s="50"/>
      <c r="AI196" s="43"/>
      <c r="AJ196" s="43"/>
    </row>
    <row r="197" spans="5:36" x14ac:dyDescent="0.25">
      <c r="AB197" s="43"/>
      <c r="AC197" s="63"/>
      <c r="AD197" s="50"/>
      <c r="AE197" s="50"/>
      <c r="AF197" s="50"/>
      <c r="AG197" s="50"/>
      <c r="AH197" s="50"/>
      <c r="AI197" s="43"/>
      <c r="AJ197" s="43"/>
    </row>
    <row r="198" spans="5:36" x14ac:dyDescent="0.25">
      <c r="AB198" s="43"/>
      <c r="AC198" s="63"/>
      <c r="AD198" s="50"/>
      <c r="AE198" s="50"/>
      <c r="AF198" s="50"/>
      <c r="AG198" s="50"/>
      <c r="AH198" s="50"/>
      <c r="AI198" s="43"/>
      <c r="AJ198" s="43"/>
    </row>
    <row r="199" spans="5:36" x14ac:dyDescent="0.25">
      <c r="AB199" s="69"/>
      <c r="AC199" s="69"/>
      <c r="AD199" s="69"/>
      <c r="AE199" s="69"/>
      <c r="AF199" s="50"/>
      <c r="AG199" s="50"/>
      <c r="AH199" s="50"/>
      <c r="AI199" s="43"/>
      <c r="AJ199" s="43"/>
    </row>
    <row r="200" spans="5:36" ht="13.8" x14ac:dyDescent="0.25">
      <c r="AB200" s="70" t="s">
        <v>211</v>
      </c>
      <c r="AC200" s="70"/>
      <c r="AD200" s="70"/>
      <c r="AE200" s="70"/>
      <c r="AF200" s="50"/>
      <c r="AG200" s="50"/>
      <c r="AH200" s="50"/>
      <c r="AI200" s="43"/>
      <c r="AJ200" s="43"/>
    </row>
    <row r="201" spans="5:36" ht="26.4" x14ac:dyDescent="0.25">
      <c r="AB201" s="51" t="s">
        <v>212</v>
      </c>
      <c r="AC201" s="52" t="s">
        <v>15</v>
      </c>
      <c r="AD201" s="52" t="s">
        <v>16</v>
      </c>
      <c r="AE201" s="52" t="s">
        <v>202</v>
      </c>
      <c r="AF201" s="50"/>
      <c r="AG201" s="50"/>
      <c r="AH201" s="50"/>
      <c r="AI201" s="43"/>
      <c r="AJ201" s="59"/>
    </row>
    <row r="202" spans="5:36" x14ac:dyDescent="0.25">
      <c r="AB202" s="53" t="s">
        <v>213</v>
      </c>
      <c r="AC202" s="54">
        <v>886086</v>
      </c>
      <c r="AD202" s="54">
        <v>0</v>
      </c>
      <c r="AE202" s="54">
        <f>SUM(AC202:AD202)</f>
        <v>886086</v>
      </c>
      <c r="AF202" s="50"/>
      <c r="AG202" s="50"/>
      <c r="AH202" s="50"/>
      <c r="AI202" s="43"/>
      <c r="AJ202" s="60"/>
    </row>
    <row r="203" spans="5:36" x14ac:dyDescent="0.25">
      <c r="AB203" s="53" t="s">
        <v>214</v>
      </c>
      <c r="AC203" s="54">
        <v>221522</v>
      </c>
      <c r="AD203" s="54">
        <v>0</v>
      </c>
      <c r="AE203" s="54">
        <f>SUM(AC203:AD203)</f>
        <v>221522</v>
      </c>
      <c r="AF203" s="50"/>
      <c r="AG203" s="50"/>
      <c r="AH203" s="50"/>
      <c r="AI203" s="43"/>
      <c r="AJ203" s="43"/>
    </row>
    <row r="204" spans="5:36" x14ac:dyDescent="0.25">
      <c r="AB204" s="53" t="s">
        <v>215</v>
      </c>
      <c r="AC204" s="54">
        <v>2789602</v>
      </c>
      <c r="AD204" s="54">
        <v>0</v>
      </c>
      <c r="AE204" s="54">
        <f>SUM(AC204:AD204)</f>
        <v>2789602</v>
      </c>
      <c r="AF204" s="50"/>
      <c r="AG204" s="50"/>
      <c r="AH204" s="50"/>
      <c r="AI204" s="43"/>
      <c r="AJ204" s="61"/>
    </row>
    <row r="205" spans="5:36" x14ac:dyDescent="0.25">
      <c r="AB205" s="53" t="s">
        <v>216</v>
      </c>
      <c r="AC205" s="54">
        <v>673184</v>
      </c>
      <c r="AD205" s="54">
        <v>0</v>
      </c>
      <c r="AE205" s="54">
        <f>SUM(AC205:AD205)</f>
        <v>673184</v>
      </c>
      <c r="AF205" s="50"/>
      <c r="AG205" s="50"/>
      <c r="AH205" s="50"/>
      <c r="AI205" s="43"/>
      <c r="AJ205" s="43"/>
    </row>
    <row r="206" spans="5:36" x14ac:dyDescent="0.25">
      <c r="AB206" s="55" t="s">
        <v>217</v>
      </c>
      <c r="AC206" s="56">
        <f>SUM(AC202:AC205)</f>
        <v>4570394</v>
      </c>
      <c r="AD206" s="56">
        <f>SUM(AD202:AD205)</f>
        <v>0</v>
      </c>
      <c r="AE206" s="56">
        <f>SUM(AE202:AE205)</f>
        <v>4570394</v>
      </c>
      <c r="AF206" s="50"/>
      <c r="AG206" s="50"/>
      <c r="AH206" s="50"/>
      <c r="AI206" s="43"/>
      <c r="AJ206" s="43"/>
    </row>
    <row r="209" spans="3:6" x14ac:dyDescent="0.25">
      <c r="C209" s="65"/>
      <c r="E209" s="15"/>
      <c r="F209" s="15"/>
    </row>
    <row r="210" spans="3:6" x14ac:dyDescent="0.25">
      <c r="E210" s="15"/>
      <c r="F210" s="15"/>
    </row>
    <row r="211" spans="3:6" x14ac:dyDescent="0.25">
      <c r="E211" s="15"/>
      <c r="F211" s="15"/>
    </row>
    <row r="212" spans="3:6" x14ac:dyDescent="0.25">
      <c r="E212" s="15"/>
      <c r="F212" s="15"/>
    </row>
    <row r="213" spans="3:6" x14ac:dyDescent="0.25">
      <c r="E213" s="15"/>
      <c r="F213" s="15"/>
    </row>
    <row r="214" spans="3:6" x14ac:dyDescent="0.25">
      <c r="E214" s="15"/>
      <c r="F214" s="15"/>
    </row>
    <row r="215" spans="3:6" x14ac:dyDescent="0.25">
      <c r="E215" s="15"/>
      <c r="F215" s="15"/>
    </row>
    <row r="216" spans="3:6" x14ac:dyDescent="0.25">
      <c r="E216" s="15"/>
      <c r="F216" s="15"/>
    </row>
    <row r="217" spans="3:6" x14ac:dyDescent="0.25">
      <c r="E217" s="15"/>
      <c r="F217" s="15"/>
    </row>
  </sheetData>
  <autoFilter ref="A4:AJ158" xr:uid="{00000000-0009-0000-0000-000000000000}"/>
  <mergeCells count="12">
    <mergeCell ref="D1:L1"/>
    <mergeCell ref="D2:L2"/>
    <mergeCell ref="AC179:AJ179"/>
    <mergeCell ref="U2:Z2"/>
    <mergeCell ref="AB2:AH2"/>
    <mergeCell ref="AB199:AE199"/>
    <mergeCell ref="AB200:AE200"/>
    <mergeCell ref="A164:B167"/>
    <mergeCell ref="N2:S2"/>
    <mergeCell ref="AC162:AJ162"/>
    <mergeCell ref="AC171:AJ171"/>
    <mergeCell ref="AC189:AJ189"/>
  </mergeCells>
  <pageMargins left="0.7" right="0.7" top="0.75" bottom="0.75" header="0.3" footer="0.3"/>
  <pageSetup scale="39" fitToHeight="0" orientation="landscape" r:id="rId1"/>
  <rowBreaks count="1" manualBreakCount="1">
    <brk id="102" max="3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DD72C6C1D04A42828D688B55DAAADE" ma:contentTypeVersion="11" ma:contentTypeDescription="Create a new document." ma:contentTypeScope="" ma:versionID="c9dbdccff348fdcdec5526329aa2de3b">
  <xsd:schema xmlns:xsd="http://www.w3.org/2001/XMLSchema" xmlns:xs="http://www.w3.org/2001/XMLSchema" xmlns:p="http://schemas.microsoft.com/office/2006/metadata/properties" xmlns:ns2="5d3978d0-3cc2-4ac1-8956-a498754eabb0" xmlns:ns3="66a3fefd-d30b-4db0-a907-c2d4d7114565" targetNamespace="http://schemas.microsoft.com/office/2006/metadata/properties" ma:root="true" ma:fieldsID="2a2dc158c83623809bf86d124f793de5" ns2:_="" ns3:_="">
    <xsd:import namespace="5d3978d0-3cc2-4ac1-8956-a498754eabb0"/>
    <xsd:import namespace="66a3fefd-d30b-4db0-a907-c2d4d7114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EventHashCode" minOccurs="0"/>
                <xsd:element ref="ns3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3978d0-3cc2-4ac1-8956-a498754eab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3fefd-d30b-4db0-a907-c2d4d7114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5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6" nillable="true" ma:displayName="MediaServiceLocation" ma:description="" ma:internalName="MediaServiceLocation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5d3978d0-3cc2-4ac1-8956-a498754eabb0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95C794BA-7FA9-4A28-AE83-A4D4F06700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C1A44D9-EDBD-4016-A012-4441EB6AD0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3978d0-3cc2-4ac1-8956-a498754eabb0"/>
    <ds:schemaRef ds:uri="66a3fefd-d30b-4db0-a907-c2d4d7114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8B18925-0383-4E7E-B2CA-56327CF0159B}">
  <ds:schemaRefs>
    <ds:schemaRef ds:uri="http://purl.org/dc/terms/"/>
    <ds:schemaRef ds:uri="66a3fefd-d30b-4db0-a907-c2d4d7114565"/>
    <ds:schemaRef ds:uri="http://schemas.microsoft.com/office/2006/documentManagement/types"/>
    <ds:schemaRef ds:uri="5d3978d0-3cc2-4ac1-8956-a498754eabb0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Hardware and Software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Rosalie Ngo</dc:creator>
  <cp:keywords/>
  <dc:description/>
  <cp:lastModifiedBy>Rosalie Ngo</cp:lastModifiedBy>
  <cp:revision/>
  <cp:lastPrinted>2021-01-18T05:27:44Z</cp:lastPrinted>
  <dcterms:created xsi:type="dcterms:W3CDTF">2019-02-14T02:25:39Z</dcterms:created>
  <dcterms:modified xsi:type="dcterms:W3CDTF">2021-01-18T05:28:02Z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0x010100CFDD72C6C1D04A42828D688B55DAAADE</vt:lpwstr>
  </property>
  <property fmtid="{D5CDD505-2E9C-101B-9397-08002B2CF9AE}" pid="3" name="AuthorIds_UIVersion_512">
    <vt:lpwstr>103</vt:lpwstr>
  </property>
  <property fmtid="{D5CDD505-2E9C-101B-9397-08002B2CF9AE}" pid="4" name="AuthorIds_UIVersion_1024">
    <vt:lpwstr>4</vt:lpwstr>
  </property>
  <property fmtid="{D5CDD505-2E9C-101B-9397-08002B2CF9AE}" pid="5" name="Order">
    <vt:r8>8200</vt:r8>
  </property>
  <property fmtid="{D5CDD505-2E9C-101B-9397-08002B2CF9AE}" pid="6" name="ComplianceAssetId">
    <vt:lpwstr/>
  </property>
</Properties>
</file>