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codeName="ThisWorkbook" defaultThemeVersion="124226"/>
  <mc:AlternateContent xmlns:mc="http://schemas.openxmlformats.org/markup-compatibility/2006">
    <mc:Choice Requires="x15">
      <x15ac:absPath xmlns:x15ac="http://schemas.microsoft.com/office/spreadsheetml/2010/11/ac" url="\\ADFDFS01\Govconnect Archive\CalACES Financial Management\04-Claims\SFY 21-22\01-CalACES M&amp;O\Claiming Instructions and Claim Form\"/>
    </mc:Choice>
  </mc:AlternateContent>
  <xr:revisionPtr revIDLastSave="0" documentId="13_ncr:1_{9EF32273-F875-4793-A5D1-F940C3B0B5EE}" xr6:coauthVersionLast="47" xr6:coauthVersionMax="47" xr10:uidLastSave="{00000000-0000-0000-0000-000000000000}"/>
  <bookViews>
    <workbookView xWindow="28680" yWindow="-120" windowWidth="29040" windowHeight="15840" xr2:uid="{00000000-000D-0000-FFFF-FFFF00000000}"/>
  </bookViews>
  <sheets>
    <sheet name="Claim" sheetId="1" r:id="rId1"/>
    <sheet name="SFY 21-22 CAP" sheetId="4" r:id="rId2"/>
    <sheet name="Internal Data" sheetId="6" state="hidden" r:id="rId3"/>
    <sheet name="Upload Data" sheetId="7" state="hidden" r:id="rId4"/>
    <sheet name="County List" sheetId="5" state="hidden" r:id="rId5"/>
  </sheets>
  <definedNames>
    <definedName name="_xlnm.Print_Area" localSheetId="0">Claim!$A$1:$G$90</definedName>
    <definedName name="_xlnm.Print_Area" localSheetId="1">'SFY 21-22 CAP'!$A$1:$I$123</definedName>
    <definedName name="_xlnm.Print_Titles" localSheetId="1">'SFY 21-22 CAP'!$1:$4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5" i="4" l="1"/>
  <c r="G34" i="1" l="1"/>
  <c r="G31" i="1"/>
  <c r="G25" i="1"/>
  <c r="G16" i="1"/>
  <c r="G13" i="1"/>
  <c r="G77" i="1"/>
  <c r="G74" i="1"/>
  <c r="G61" i="1"/>
  <c r="G59" i="1"/>
  <c r="G48" i="1"/>
  <c r="G45" i="1"/>
  <c r="C36" i="4"/>
  <c r="C34" i="4" s="1"/>
  <c r="G68" i="1" l="1"/>
  <c r="G53" i="1"/>
  <c r="G39" i="1"/>
  <c r="G34" i="4"/>
  <c r="E111" i="4"/>
  <c r="F111" i="4"/>
  <c r="H111" i="4"/>
  <c r="I111" i="4"/>
  <c r="AD3" i="6" l="1"/>
  <c r="AC3" i="6"/>
  <c r="C98" i="4" l="1"/>
  <c r="C46" i="4"/>
  <c r="C75" i="4" l="1"/>
  <c r="E4" i="7"/>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 i="7"/>
  <c r="C69" i="4" l="1"/>
  <c r="G69" i="4" s="1"/>
  <c r="C4"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 i="7"/>
  <c r="B4" i="7"/>
  <c r="B5" i="7"/>
  <c r="B6" i="7"/>
  <c r="B7" i="7"/>
  <c r="B8" i="7"/>
  <c r="B9" i="7"/>
  <c r="B10" i="7"/>
  <c r="B11" i="7"/>
  <c r="B12" i="7"/>
  <c r="B13" i="7"/>
  <c r="B14" i="7"/>
  <c r="B15" i="7"/>
  <c r="B16" i="7"/>
  <c r="B17" i="7"/>
  <c r="B18" i="7"/>
  <c r="B19" i="7"/>
  <c r="B20" i="7"/>
  <c r="B21" i="7"/>
  <c r="B22" i="7"/>
  <c r="B23" i="7"/>
  <c r="B24" i="7"/>
  <c r="B25" i="7"/>
  <c r="B26" i="7"/>
  <c r="B27" i="7"/>
  <c r="B28" i="7"/>
  <c r="B29" i="7"/>
  <c r="B30" i="7"/>
  <c r="B31" i="7"/>
  <c r="B32" i="7"/>
  <c r="B33" i="7"/>
  <c r="A4" i="7"/>
  <c r="A5"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B3" i="7"/>
  <c r="A3" i="7"/>
  <c r="G4" i="7" l="1"/>
  <c r="G5" i="7"/>
  <c r="G6" i="7"/>
  <c r="G7" i="7"/>
  <c r="G8" i="7"/>
  <c r="G9" i="7"/>
  <c r="G10" i="7"/>
  <c r="G11" i="7"/>
  <c r="G12" i="7"/>
  <c r="G13" i="7"/>
  <c r="G14" i="7"/>
  <c r="G15" i="7"/>
  <c r="G16" i="7"/>
  <c r="G17" i="7"/>
  <c r="G18" i="7"/>
  <c r="G19" i="7"/>
  <c r="G20" i="7"/>
  <c r="G21" i="7"/>
  <c r="G22" i="7"/>
  <c r="G23" i="7"/>
  <c r="G24" i="7"/>
  <c r="G25" i="7"/>
  <c r="G26" i="7"/>
  <c r="G27" i="7"/>
  <c r="G28" i="7"/>
  <c r="G29" i="7"/>
  <c r="G30" i="7"/>
  <c r="G31" i="7"/>
  <c r="G32" i="7"/>
  <c r="G33" i="7"/>
  <c r="G3" i="7"/>
  <c r="D3" i="7"/>
  <c r="D32" i="7" l="1"/>
  <c r="D33" i="7"/>
  <c r="F32" i="7"/>
  <c r="F33" i="7"/>
  <c r="M33" i="7"/>
  <c r="I33" i="7"/>
  <c r="M32" i="7"/>
  <c r="J32" i="7"/>
  <c r="I32" i="7"/>
  <c r="H32" i="7"/>
  <c r="D25" i="7"/>
  <c r="D26" i="7"/>
  <c r="D27" i="7"/>
  <c r="D28" i="7"/>
  <c r="D29" i="7"/>
  <c r="D30" i="7"/>
  <c r="D31" i="7"/>
  <c r="F25" i="7"/>
  <c r="F26" i="7"/>
  <c r="F27" i="7"/>
  <c r="F28" i="7"/>
  <c r="F29" i="7"/>
  <c r="F30" i="7"/>
  <c r="F31" i="7"/>
  <c r="H28" i="7"/>
  <c r="H29" i="7"/>
  <c r="H30" i="7"/>
  <c r="H31" i="7"/>
  <c r="M29" i="7"/>
  <c r="M30" i="7"/>
  <c r="M31" i="7"/>
  <c r="M28" i="7"/>
  <c r="I31" i="7"/>
  <c r="I29" i="7"/>
  <c r="I30" i="7"/>
  <c r="I28" i="7"/>
  <c r="H26" i="7"/>
  <c r="H27" i="7"/>
  <c r="I27" i="7"/>
  <c r="M27" i="7"/>
  <c r="M26" i="7"/>
  <c r="J27" i="7"/>
  <c r="J26" i="7"/>
  <c r="I26" i="7"/>
  <c r="M25" i="7"/>
  <c r="J25" i="7"/>
  <c r="I25" i="7"/>
  <c r="H25" i="7"/>
  <c r="D19" i="7"/>
  <c r="D20" i="7"/>
  <c r="D21" i="7"/>
  <c r="D22" i="7"/>
  <c r="D23" i="7"/>
  <c r="D24" i="7"/>
  <c r="F19" i="7"/>
  <c r="F20" i="7"/>
  <c r="F21" i="7"/>
  <c r="F22" i="7"/>
  <c r="F23" i="7"/>
  <c r="F24" i="7"/>
  <c r="H23" i="7"/>
  <c r="H24" i="7"/>
  <c r="M24" i="7"/>
  <c r="M23" i="7"/>
  <c r="I24" i="7"/>
  <c r="I23" i="7"/>
  <c r="H21" i="7"/>
  <c r="H22" i="7"/>
  <c r="I22" i="7"/>
  <c r="M22" i="7"/>
  <c r="J22" i="7"/>
  <c r="M21" i="7"/>
  <c r="J21" i="7"/>
  <c r="I21" i="7"/>
  <c r="H20" i="7"/>
  <c r="I20" i="7"/>
  <c r="M20" i="7"/>
  <c r="J20" i="7"/>
  <c r="M19" i="7"/>
  <c r="J19" i="7"/>
  <c r="I19" i="7"/>
  <c r="H19" i="7"/>
  <c r="D13" i="7"/>
  <c r="D14" i="7"/>
  <c r="D15" i="7"/>
  <c r="D16" i="7"/>
  <c r="D17" i="7"/>
  <c r="D18" i="7"/>
  <c r="F13" i="7"/>
  <c r="F14" i="7"/>
  <c r="F15" i="7"/>
  <c r="F16" i="7"/>
  <c r="F17" i="7"/>
  <c r="F18" i="7"/>
  <c r="M18" i="7"/>
  <c r="I18" i="7"/>
  <c r="M17" i="7"/>
  <c r="I17" i="7"/>
  <c r="I16" i="7"/>
  <c r="M16" i="7"/>
  <c r="M15" i="7"/>
  <c r="J16" i="7"/>
  <c r="J15" i="7"/>
  <c r="I15" i="7"/>
  <c r="I14" i="7"/>
  <c r="M14" i="7"/>
  <c r="M13" i="7"/>
  <c r="J14" i="7"/>
  <c r="J13" i="7"/>
  <c r="I13" i="7"/>
  <c r="D4" i="7"/>
  <c r="D5" i="7"/>
  <c r="D6" i="7"/>
  <c r="D7" i="7"/>
  <c r="D8" i="7"/>
  <c r="D9" i="7"/>
  <c r="D10" i="7"/>
  <c r="D11" i="7"/>
  <c r="D12" i="7"/>
  <c r="F4" i="7"/>
  <c r="F5" i="7"/>
  <c r="F6" i="7"/>
  <c r="F7" i="7"/>
  <c r="F8" i="7"/>
  <c r="F9" i="7"/>
  <c r="F10" i="7"/>
  <c r="F11" i="7"/>
  <c r="F12" i="7"/>
  <c r="H5" i="7"/>
  <c r="H6" i="7"/>
  <c r="H7" i="7"/>
  <c r="H8" i="7"/>
  <c r="H9" i="7"/>
  <c r="H10" i="7"/>
  <c r="H11" i="7"/>
  <c r="H12" i="7"/>
  <c r="I6" i="7"/>
  <c r="I5" i="7"/>
  <c r="M8" i="7"/>
  <c r="M9" i="7"/>
  <c r="M10" i="7"/>
  <c r="M11" i="7"/>
  <c r="M12" i="7"/>
  <c r="M7" i="7"/>
  <c r="I12" i="7"/>
  <c r="I8" i="7"/>
  <c r="I9" i="7"/>
  <c r="I10" i="7"/>
  <c r="I11" i="7"/>
  <c r="I7" i="7"/>
  <c r="M6" i="7"/>
  <c r="J6" i="7"/>
  <c r="M5" i="7"/>
  <c r="J5" i="7"/>
  <c r="H4" i="7"/>
  <c r="I4" i="7"/>
  <c r="M4" i="7"/>
  <c r="J4" i="7"/>
  <c r="M3" i="7"/>
  <c r="J3" i="7"/>
  <c r="I3" i="7"/>
  <c r="H3" i="7"/>
  <c r="F3" i="7"/>
  <c r="G81" i="1" l="1"/>
  <c r="B1" i="7" l="1"/>
  <c r="G83" i="1"/>
  <c r="AJ3" i="6"/>
  <c r="AH3" i="6" l="1"/>
  <c r="AG3" i="6"/>
  <c r="AF3" i="6"/>
  <c r="AE3" i="6"/>
  <c r="AB3" i="6"/>
  <c r="AA3" i="6"/>
  <c r="Z3" i="6"/>
  <c r="Y3" i="6"/>
  <c r="X3" i="6"/>
  <c r="W3" i="6"/>
  <c r="V3" i="6"/>
  <c r="U3" i="6"/>
  <c r="T3" i="6"/>
  <c r="S3" i="6"/>
  <c r="R3" i="6"/>
  <c r="Q3" i="6"/>
  <c r="P3" i="6"/>
  <c r="O3" i="6"/>
  <c r="N3" i="6"/>
  <c r="M3" i="6"/>
  <c r="L3" i="6"/>
  <c r="K3" i="6"/>
  <c r="J3" i="6"/>
  <c r="I3" i="6"/>
  <c r="H3" i="6"/>
  <c r="G3" i="6"/>
  <c r="E3" i="6"/>
  <c r="D3" i="6"/>
  <c r="F3" i="6"/>
  <c r="AF2" i="6"/>
  <c r="AE2" i="6"/>
  <c r="AH2" i="6"/>
  <c r="AG2" i="6"/>
  <c r="AB2" i="6"/>
  <c r="AA2" i="6"/>
  <c r="Z2" i="6"/>
  <c r="Y2" i="6"/>
  <c r="X2" i="6"/>
  <c r="W2" i="6"/>
  <c r="V2" i="6"/>
  <c r="U2" i="6"/>
  <c r="T2" i="6"/>
  <c r="AG1" i="6"/>
  <c r="Z1" i="6"/>
  <c r="T1" i="6"/>
  <c r="S2" i="6" l="1"/>
  <c r="R2" i="6"/>
  <c r="Q2" i="6"/>
  <c r="P2" i="6"/>
  <c r="O2" i="6"/>
  <c r="N2" i="6"/>
  <c r="N1" i="6"/>
  <c r="M2" i="6"/>
  <c r="L2" i="6"/>
  <c r="K2" i="6"/>
  <c r="J2" i="6"/>
  <c r="I2" i="6"/>
  <c r="H2" i="6"/>
  <c r="G2" i="6"/>
  <c r="F2" i="6"/>
  <c r="E2" i="6"/>
  <c r="D2" i="6"/>
  <c r="D1" i="6"/>
  <c r="C3" i="6" l="1"/>
  <c r="B3" i="6"/>
  <c r="A3" i="6"/>
  <c r="B36" i="4" l="1"/>
  <c r="AK3" i="6" l="1"/>
  <c r="AI3" i="6"/>
  <c r="C100" i="4"/>
  <c r="C88" i="4"/>
  <c r="I118" i="4"/>
  <c r="G118" i="4"/>
  <c r="F118" i="4"/>
  <c r="E118" i="4"/>
  <c r="I117" i="4"/>
  <c r="F117" i="4"/>
  <c r="I116" i="4"/>
  <c r="I115" i="4"/>
  <c r="I114" i="4"/>
  <c r="I113" i="4"/>
  <c r="C35" i="4"/>
  <c r="C33" i="4" s="1"/>
  <c r="F112" i="4"/>
  <c r="C45" i="4"/>
  <c r="I109" i="4"/>
  <c r="I108" i="4"/>
  <c r="I107" i="4"/>
  <c r="H107" i="4"/>
  <c r="G107" i="4"/>
  <c r="F107" i="4"/>
  <c r="F88" i="4"/>
  <c r="F98" i="4"/>
  <c r="F36" i="4"/>
  <c r="F46" i="4"/>
  <c r="F48" i="4" s="1"/>
  <c r="B98" i="4"/>
  <c r="B88" i="4"/>
  <c r="B75" i="4"/>
  <c r="G4" i="4"/>
  <c r="B46" i="4"/>
  <c r="B23" i="4"/>
  <c r="B2" i="4"/>
  <c r="G2" i="4"/>
  <c r="C90" i="4" l="1"/>
  <c r="C86" i="4"/>
  <c r="G86" i="4" s="1"/>
  <c r="F90" i="4"/>
  <c r="F38" i="4"/>
  <c r="F100" i="4"/>
  <c r="C38" i="4"/>
  <c r="C97" i="4"/>
  <c r="E97" i="4" s="1"/>
  <c r="E98" i="4" s="1"/>
  <c r="C70" i="4"/>
  <c r="G70" i="4" s="1"/>
  <c r="I45" i="4"/>
  <c r="I46" i="4" s="1"/>
  <c r="I48" i="4" s="1"/>
  <c r="E45" i="4"/>
  <c r="E46" i="4" s="1"/>
  <c r="E48" i="4" s="1"/>
  <c r="AV3" i="6" s="1"/>
  <c r="H45" i="4"/>
  <c r="H46" i="4" s="1"/>
  <c r="H48" i="4" s="1"/>
  <c r="E35" i="4"/>
  <c r="I35" i="4"/>
  <c r="H35" i="4"/>
  <c r="C48" i="4"/>
  <c r="E33" i="4"/>
  <c r="C87" i="4"/>
  <c r="E100" i="4" l="1"/>
  <c r="BJ3" i="6"/>
  <c r="C56" i="4"/>
  <c r="C55" i="4" s="1"/>
  <c r="E55" i="4" s="1"/>
  <c r="E56" i="4" s="1"/>
  <c r="I97" i="4"/>
  <c r="I98" i="4" s="1"/>
  <c r="H97" i="4"/>
  <c r="H98" i="4" s="1"/>
  <c r="C23" i="4"/>
  <c r="C65" i="4"/>
  <c r="C66" i="4"/>
  <c r="G66" i="4" s="1"/>
  <c r="H70" i="4"/>
  <c r="BE3" i="6" s="1"/>
  <c r="E70" i="4"/>
  <c r="C72" i="4"/>
  <c r="G72" i="4" s="1"/>
  <c r="C71" i="4"/>
  <c r="H71" i="4" s="1"/>
  <c r="C77" i="4"/>
  <c r="C73" i="4"/>
  <c r="G73" i="4" s="1"/>
  <c r="C67" i="4"/>
  <c r="G67" i="4" s="1"/>
  <c r="C74" i="4"/>
  <c r="H74" i="4" s="1"/>
  <c r="BF3" i="6" s="1"/>
  <c r="G35" i="4"/>
  <c r="G45" i="4"/>
  <c r="G46" i="4" s="1"/>
  <c r="G48" i="4" s="1"/>
  <c r="AW3" i="6" s="1"/>
  <c r="H33" i="4"/>
  <c r="H36" i="4" s="1"/>
  <c r="I33" i="4"/>
  <c r="I36" i="4" s="1"/>
  <c r="AU3" i="6" s="1"/>
  <c r="E36" i="4"/>
  <c r="H87" i="4"/>
  <c r="H112" i="4" s="1"/>
  <c r="E87" i="4"/>
  <c r="E112" i="4" s="1"/>
  <c r="I87" i="4"/>
  <c r="I112" i="4" s="1"/>
  <c r="I85" i="4"/>
  <c r="H85" i="4"/>
  <c r="E85" i="4"/>
  <c r="C112" i="4"/>
  <c r="E65" i="4" l="1"/>
  <c r="C68" i="4"/>
  <c r="C25" i="4"/>
  <c r="C16" i="4"/>
  <c r="H38" i="4"/>
  <c r="E57" i="4"/>
  <c r="AX3" i="6"/>
  <c r="I100" i="4"/>
  <c r="E38" i="4"/>
  <c r="AS3" i="6"/>
  <c r="H100" i="4"/>
  <c r="C57" i="4"/>
  <c r="F55" i="4"/>
  <c r="H55" i="4"/>
  <c r="H56" i="4" s="1"/>
  <c r="C20" i="4"/>
  <c r="G20" i="4" s="1"/>
  <c r="E66" i="4"/>
  <c r="G97" i="4"/>
  <c r="G98" i="4" s="1"/>
  <c r="C12" i="4"/>
  <c r="E12" i="4" s="1"/>
  <c r="C22" i="4"/>
  <c r="C118" i="4" s="1"/>
  <c r="F70" i="4"/>
  <c r="C14" i="4"/>
  <c r="E14" i="4" s="1"/>
  <c r="H73" i="4"/>
  <c r="C17" i="4"/>
  <c r="C113" i="4" s="1"/>
  <c r="C19" i="4"/>
  <c r="G19" i="4" s="1"/>
  <c r="C13" i="4"/>
  <c r="H13" i="4" s="1"/>
  <c r="AP3" i="6" s="1"/>
  <c r="C18" i="4"/>
  <c r="G18" i="4" s="1"/>
  <c r="C21" i="4"/>
  <c r="E21" i="4" s="1"/>
  <c r="E117" i="4" s="1"/>
  <c r="E73" i="4"/>
  <c r="H66" i="4"/>
  <c r="BD3" i="6" s="1"/>
  <c r="F72" i="4"/>
  <c r="F67" i="4"/>
  <c r="F71" i="4"/>
  <c r="E72" i="4"/>
  <c r="H67" i="4"/>
  <c r="H68" i="4"/>
  <c r="E67" i="4"/>
  <c r="H72" i="4"/>
  <c r="E71" i="4"/>
  <c r="F73" i="4"/>
  <c r="G71" i="4"/>
  <c r="G33" i="4"/>
  <c r="G36" i="4" s="1"/>
  <c r="I38" i="4"/>
  <c r="E88" i="4"/>
  <c r="G85" i="4"/>
  <c r="I88" i="4"/>
  <c r="BI3" i="6" s="1"/>
  <c r="I110" i="4"/>
  <c r="I119" i="4" s="1"/>
  <c r="H88" i="4"/>
  <c r="G87" i="4"/>
  <c r="G112" i="4" s="1"/>
  <c r="E107" i="4" l="1"/>
  <c r="H14" i="4"/>
  <c r="C109" i="4"/>
  <c r="C15" i="4"/>
  <c r="G16" i="4"/>
  <c r="G111" i="4" s="1"/>
  <c r="C111" i="4"/>
  <c r="G38" i="4"/>
  <c r="AT3" i="6"/>
  <c r="G100" i="4"/>
  <c r="BK3" i="6"/>
  <c r="H90" i="4"/>
  <c r="E90" i="4"/>
  <c r="BG3" i="6"/>
  <c r="I121" i="4"/>
  <c r="BP3" i="6"/>
  <c r="H57" i="4"/>
  <c r="G55" i="4"/>
  <c r="G56" i="4" s="1"/>
  <c r="F110" i="4"/>
  <c r="F56" i="4"/>
  <c r="C116" i="4"/>
  <c r="F66" i="4"/>
  <c r="F75" i="4" s="1"/>
  <c r="BA3" i="6" s="1"/>
  <c r="F20" i="4"/>
  <c r="F116" i="4" s="1"/>
  <c r="E20" i="4"/>
  <c r="E116" i="4" s="1"/>
  <c r="H20" i="4"/>
  <c r="H116" i="4" s="1"/>
  <c r="G14" i="4"/>
  <c r="G109" i="4" s="1"/>
  <c r="H19" i="4"/>
  <c r="H115" i="4" s="1"/>
  <c r="E109" i="4"/>
  <c r="F14" i="4"/>
  <c r="F109" i="4" s="1"/>
  <c r="E18" i="4"/>
  <c r="E114" i="4" s="1"/>
  <c r="H22" i="4"/>
  <c r="C107" i="4"/>
  <c r="H18" i="4"/>
  <c r="H114" i="4" s="1"/>
  <c r="G13" i="4"/>
  <c r="G108" i="4" s="1"/>
  <c r="E13" i="4"/>
  <c r="E108" i="4" s="1"/>
  <c r="H17" i="4"/>
  <c r="G17" i="4"/>
  <c r="G113" i="4" s="1"/>
  <c r="E17" i="4"/>
  <c r="E113" i="4" s="1"/>
  <c r="C115" i="4"/>
  <c r="E19" i="4"/>
  <c r="E115" i="4" s="1"/>
  <c r="F19" i="4"/>
  <c r="F115" i="4" s="1"/>
  <c r="E15" i="4"/>
  <c r="C117" i="4"/>
  <c r="C108" i="4"/>
  <c r="F18" i="4"/>
  <c r="F114" i="4" s="1"/>
  <c r="G21" i="4"/>
  <c r="G117" i="4" s="1"/>
  <c r="H21" i="4"/>
  <c r="H117" i="4" s="1"/>
  <c r="C114" i="4"/>
  <c r="H108" i="4"/>
  <c r="BQ3" i="6" s="1"/>
  <c r="G114" i="4"/>
  <c r="H75" i="4"/>
  <c r="E68" i="4"/>
  <c r="E75" i="4" s="1"/>
  <c r="G115" i="4"/>
  <c r="G116" i="4"/>
  <c r="H109" i="4"/>
  <c r="I90" i="4"/>
  <c r="G88" i="4"/>
  <c r="F57" i="4" l="1"/>
  <c r="G90" i="4"/>
  <c r="BH3" i="6"/>
  <c r="G57" i="4"/>
  <c r="AY3" i="6"/>
  <c r="H118" i="4"/>
  <c r="BS3" i="6" s="1"/>
  <c r="AR3" i="6"/>
  <c r="H113" i="4"/>
  <c r="BR3" i="6" s="1"/>
  <c r="AQ3" i="6"/>
  <c r="E77" i="4"/>
  <c r="AZ3" i="6"/>
  <c r="H76" i="4"/>
  <c r="F76" i="4" s="1"/>
  <c r="F77" i="4" s="1"/>
  <c r="BC3" i="6"/>
  <c r="F17" i="4"/>
  <c r="F113" i="4" s="1"/>
  <c r="F13" i="4"/>
  <c r="F108" i="4" s="1"/>
  <c r="C110" i="4"/>
  <c r="C119" i="4" s="1"/>
  <c r="C121" i="4" s="1"/>
  <c r="H15" i="4"/>
  <c r="H23" i="4" s="1"/>
  <c r="G68" i="4"/>
  <c r="E23" i="4"/>
  <c r="E110" i="4"/>
  <c r="E119" i="4" s="1"/>
  <c r="H77" i="4" l="1"/>
  <c r="F58" i="4"/>
  <c r="E121" i="4"/>
  <c r="BL3" i="6"/>
  <c r="G75" i="4"/>
  <c r="H24" i="4"/>
  <c r="F24" i="4" s="1"/>
  <c r="AO3" i="6"/>
  <c r="E25" i="4"/>
  <c r="AL3" i="6"/>
  <c r="F23" i="4"/>
  <c r="H110" i="4"/>
  <c r="H119" i="4" s="1"/>
  <c r="G15" i="4"/>
  <c r="G23" i="4" s="1"/>
  <c r="F119" i="4"/>
  <c r="BM3" i="6" s="1"/>
  <c r="H120" i="4" l="1"/>
  <c r="F120" i="4" s="1"/>
  <c r="F121" i="4" s="1"/>
  <c r="BO3" i="6"/>
  <c r="G77" i="4"/>
  <c r="F78" i="4" s="1"/>
  <c r="BB3" i="6"/>
  <c r="F25" i="4"/>
  <c r="AM3" i="6"/>
  <c r="G25" i="4"/>
  <c r="AN3" i="6"/>
  <c r="H25" i="4"/>
  <c r="G110" i="4"/>
  <c r="G119" i="4" s="1"/>
  <c r="G121" i="4" l="1"/>
  <c r="F122" i="4" s="1"/>
  <c r="BN3" i="6"/>
  <c r="H121" i="4"/>
  <c r="F26" i="4"/>
</calcChain>
</file>

<file path=xl/sharedStrings.xml><?xml version="1.0" encoding="utf-8"?>
<sst xmlns="http://schemas.openxmlformats.org/spreadsheetml/2006/main" count="568" uniqueCount="220">
  <si>
    <t>County:</t>
  </si>
  <si>
    <t>Contact:</t>
  </si>
  <si>
    <t>Phone:</t>
  </si>
  <si>
    <t>Part 1</t>
  </si>
  <si>
    <t>Subline $</t>
  </si>
  <si>
    <t>Rollup $</t>
  </si>
  <si>
    <t>Consortium Personnel</t>
  </si>
  <si>
    <t>Contractor Services</t>
  </si>
  <si>
    <t>Facilities</t>
  </si>
  <si>
    <t>Hardware</t>
  </si>
  <si>
    <t>Software</t>
  </si>
  <si>
    <t>Travel</t>
  </si>
  <si>
    <t>Production and Operations</t>
  </si>
  <si>
    <t>Total Claim</t>
  </si>
  <si>
    <t>SIGNATURE OF COUNTY AUDITOR</t>
  </si>
  <si>
    <t>SIGNATURE OF COUNTY WELFARE DIRECTOR</t>
  </si>
  <si>
    <t>DATE</t>
  </si>
  <si>
    <t>Program</t>
  </si>
  <si>
    <t>Ratios</t>
  </si>
  <si>
    <t>Federal</t>
  </si>
  <si>
    <t>Welfare</t>
  </si>
  <si>
    <t>Health</t>
  </si>
  <si>
    <t>County</t>
  </si>
  <si>
    <t>Percent</t>
  </si>
  <si>
    <t>Costs</t>
  </si>
  <si>
    <t>Share</t>
  </si>
  <si>
    <t>100/0/0/0</t>
  </si>
  <si>
    <t>0/100/0/0</t>
  </si>
  <si>
    <t>Foster Care</t>
  </si>
  <si>
    <t>KinGAP</t>
  </si>
  <si>
    <t>CAPI</t>
  </si>
  <si>
    <t>Medi-Cal</t>
  </si>
  <si>
    <t>50/0/50/0</t>
  </si>
  <si>
    <t>Refugee</t>
  </si>
  <si>
    <t>50/35/0/15</t>
  </si>
  <si>
    <t xml:space="preserve"> </t>
  </si>
  <si>
    <t>Funding</t>
  </si>
  <si>
    <t>State</t>
  </si>
  <si>
    <t>F/SW/SH/C</t>
  </si>
  <si>
    <t>General Fund = State Welfare + State Health</t>
  </si>
  <si>
    <t>TOTAL</t>
  </si>
  <si>
    <t>CalWORKs</t>
  </si>
  <si>
    <t xml:space="preserve">  Month/Year:</t>
  </si>
  <si>
    <t>CMSP</t>
  </si>
  <si>
    <t>0/0/100/0</t>
  </si>
  <si>
    <t xml:space="preserve">County Share Shift </t>
  </si>
  <si>
    <t>Sub-Total</t>
  </si>
  <si>
    <t>Sub-Total Costs</t>
  </si>
  <si>
    <t>Month/Year:</t>
  </si>
  <si>
    <t>E-mail:</t>
  </si>
  <si>
    <t xml:space="preserve">Version:       </t>
  </si>
  <si>
    <t>Total Costs</t>
  </si>
  <si>
    <r>
      <rPr>
        <b/>
        <sz val="10"/>
        <rFont val="Arial"/>
        <family val="2"/>
      </rPr>
      <t>COUNTY WELFARE DIRECTOR’S CERTIFICATION</t>
    </r>
    <r>
      <rPr>
        <sz val="10"/>
        <rFont val="Arial"/>
        <family val="2"/>
      </rPr>
      <t xml:space="preserve">
I hereby certify under penalty of perjury, that I am the Official in aforesaid county responsible for the examination and settlement of accounts; that I have not violated any provisions of Sections 1090 to 1096, inclusive, of the Government Code; that the amounts reported herein have been expended and are properly chargeable as expenditures for administration of the Welfare programs in accordance with all provisions of the Welfare and Institutions Code and the rules and regulations of the State Department of Social Services.</t>
    </r>
  </si>
  <si>
    <r>
      <rPr>
        <b/>
        <sz val="10"/>
        <rFont val="Arial"/>
        <family val="2"/>
      </rPr>
      <t>COUNTY AUDITOR’S CERTIFICATION</t>
    </r>
    <r>
      <rPr>
        <sz val="10"/>
        <rFont val="Arial"/>
        <family val="2"/>
      </rPr>
      <t xml:space="preserve">
I hereby certify under penalty of perjury, that I am the Official in aforesaid county responsible for the examination and settlement of accounts; that I have not violated any provisions of Sections 1090 to 1096, inclusive, of the Government Code; that the expenditures reported herein have been authorized by the Welfare director; and that warrants therefore have been issued or expenditures otherwise incurred according to law.</t>
    </r>
  </si>
  <si>
    <t>Application Maintenance</t>
  </si>
  <si>
    <t>Quality Assurance</t>
  </si>
  <si>
    <t xml:space="preserve">Less: CDSS Advance </t>
  </si>
  <si>
    <t>CalFresh</t>
  </si>
  <si>
    <t>County Consortium Staff</t>
  </si>
  <si>
    <t>Contracted Consortium Staff</t>
  </si>
  <si>
    <t>CFAP</t>
  </si>
  <si>
    <t>0/70/0/30</t>
  </si>
  <si>
    <t xml:space="preserve">                    Adjusted</t>
  </si>
  <si>
    <t xml:space="preserve">     Version:   </t>
  </si>
  <si>
    <t xml:space="preserve">    Adjusted</t>
  </si>
  <si>
    <t>0/0/0/100</t>
  </si>
  <si>
    <t>75/0/25/0</t>
  </si>
  <si>
    <t>Total Covered CA CSC M&amp;O Costs</t>
  </si>
  <si>
    <t>County Share Shift</t>
  </si>
  <si>
    <t>Covered CA</t>
  </si>
  <si>
    <t>F/SW/SH/C/CA</t>
  </si>
  <si>
    <t>75/0/25/0/0</t>
  </si>
  <si>
    <t>0/0/0/0/100</t>
  </si>
  <si>
    <t>Part 2</t>
  </si>
  <si>
    <t>Part 3</t>
  </si>
  <si>
    <t>sample@sample.com</t>
  </si>
  <si>
    <t>C-IV Maintenance and Operations</t>
  </si>
  <si>
    <t>C-IV CalHEERS M&amp;O</t>
  </si>
  <si>
    <t>C-IV Covered CA CSC M&amp;O</t>
  </si>
  <si>
    <t>Part 4</t>
  </si>
  <si>
    <t>LRS CalHEERS M&amp;O</t>
  </si>
  <si>
    <t>LRS Maintenance and Operations</t>
  </si>
  <si>
    <t>Total LRS Maintenance and Operations Costs</t>
  </si>
  <si>
    <t>Part 5</t>
  </si>
  <si>
    <t xml:space="preserve">C-IV CalHEERS M&amp;O (Change Requests) </t>
  </si>
  <si>
    <t>LRS MAINTENANCE / OPERATIONS COSTS</t>
  </si>
  <si>
    <t xml:space="preserve">C-IV MAINTENANCE / OPERATIONS COSTS </t>
  </si>
  <si>
    <t>LRS CalHEERS M&amp;O (Change Requests)</t>
  </si>
  <si>
    <t>LRS CalHEERS M&amp;O (Non-Application Development)</t>
  </si>
  <si>
    <t>Total LRS CalHEERS M&amp;O Costs</t>
  </si>
  <si>
    <t>C-IV CalHEERS M&amp;O (Non-Application Development)</t>
  </si>
  <si>
    <t>Total LRS M&amp;O Costs</t>
  </si>
  <si>
    <t>Total C-IV M&amp;O Costs</t>
  </si>
  <si>
    <t xml:space="preserve">TOTAL FISCAL YEAR COSTS </t>
  </si>
  <si>
    <t>County List</t>
  </si>
  <si>
    <t xml:space="preserve">Alameda - 01 </t>
  </si>
  <si>
    <t>Alpine - 02</t>
  </si>
  <si>
    <t>Amador - 03</t>
  </si>
  <si>
    <t>Butte - 04</t>
  </si>
  <si>
    <t>Calaveras - 05</t>
  </si>
  <si>
    <t>Colusa - 06</t>
  </si>
  <si>
    <t>Contra Costa - 07</t>
  </si>
  <si>
    <t>Del Norte - 08</t>
  </si>
  <si>
    <t>El Dorado - 09</t>
  </si>
  <si>
    <t>Fresno - 10</t>
  </si>
  <si>
    <t>Glenn - 11</t>
  </si>
  <si>
    <t>Humboldt - 12</t>
  </si>
  <si>
    <t>Imperial - 13</t>
  </si>
  <si>
    <t>Inyo - 14</t>
  </si>
  <si>
    <t>Kern - 15</t>
  </si>
  <si>
    <t>Kings - 16</t>
  </si>
  <si>
    <t>Lake - 17</t>
  </si>
  <si>
    <t>Lassen - 18</t>
  </si>
  <si>
    <t>Los Angeles - 19</t>
  </si>
  <si>
    <t>Madera - 20</t>
  </si>
  <si>
    <t>Marin - 21</t>
  </si>
  <si>
    <t>Mariposa - 22</t>
  </si>
  <si>
    <t>Mendocino - 23</t>
  </si>
  <si>
    <t>Merced - 24</t>
  </si>
  <si>
    <t>Modoc - 25</t>
  </si>
  <si>
    <t>Mono - 26</t>
  </si>
  <si>
    <t>Monterey - 27</t>
  </si>
  <si>
    <t>Napa - 28</t>
  </si>
  <si>
    <t>Nevada - 29</t>
  </si>
  <si>
    <t>Orange - 30</t>
  </si>
  <si>
    <t>Placer - 31</t>
  </si>
  <si>
    <t>Plumas - 32</t>
  </si>
  <si>
    <t>Riverside - 33</t>
  </si>
  <si>
    <t>Sacramento - 34</t>
  </si>
  <si>
    <t>San Benito - 35</t>
  </si>
  <si>
    <t>San Bernardino - 36</t>
  </si>
  <si>
    <t>San Diego - 37</t>
  </si>
  <si>
    <t>San Francisco - 38</t>
  </si>
  <si>
    <t>San Joaquin - 39</t>
  </si>
  <si>
    <t>San Luis Obispo - 40</t>
  </si>
  <si>
    <t>San Mateo - 41</t>
  </si>
  <si>
    <t>Santa Barbara - 42</t>
  </si>
  <si>
    <t>Santa Clara - 43</t>
  </si>
  <si>
    <t>Santa Cruz - 44</t>
  </si>
  <si>
    <t>Shasta - 45</t>
  </si>
  <si>
    <t>Sierra - 46</t>
  </si>
  <si>
    <t>Siskiyou - 47</t>
  </si>
  <si>
    <t>Solano - 48</t>
  </si>
  <si>
    <t>Sonoma - 49</t>
  </si>
  <si>
    <t>Stanislaus - 50</t>
  </si>
  <si>
    <t>Sutter - 51</t>
  </si>
  <si>
    <t>Tehama - 52</t>
  </si>
  <si>
    <t>Trinity - 53</t>
  </si>
  <si>
    <t>Tulare - 54</t>
  </si>
  <si>
    <t>Tuolumne - 55</t>
  </si>
  <si>
    <t>Ventura - 56</t>
  </si>
  <si>
    <t>Yolo - 57</t>
  </si>
  <si>
    <t>Yuba - 58</t>
  </si>
  <si>
    <t>County Name</t>
  </si>
  <si>
    <t>Month</t>
  </si>
  <si>
    <t>Version</t>
  </si>
  <si>
    <t xml:space="preserve">    Less: CDSS Advance (if applicable) </t>
  </si>
  <si>
    <t>Federal Share</t>
  </si>
  <si>
    <t>State Welfare Share</t>
  </si>
  <si>
    <t>State Health Share</t>
  </si>
  <si>
    <t>County Share</t>
  </si>
  <si>
    <t>Covered CA Share</t>
  </si>
  <si>
    <t>GA/GR County Share</t>
  </si>
  <si>
    <t>CalFRESH County Share</t>
  </si>
  <si>
    <t>Foster Care County Share</t>
  </si>
  <si>
    <t>Total CalACES Costs</t>
  </si>
  <si>
    <t>C-IV CalHEERS M&amp;O (Change Requests) Shares</t>
  </si>
  <si>
    <t>C-IV COVERED CA CSC Shares</t>
  </si>
  <si>
    <t xml:space="preserve">C-IV Maintenance and Operations  Shares </t>
  </si>
  <si>
    <t>C-IV CalHEERS M&amp;O (Non-Application Development) Shares</t>
  </si>
  <si>
    <t>LRS Maintenance and Operations Shares</t>
  </si>
  <si>
    <t>LRS CalHEERS M&amp;O (Change Requests) Shares</t>
  </si>
  <si>
    <t>LRS CalHEERS M&amp;O (Non-Application Development) Shares</t>
  </si>
  <si>
    <t>Grand Total Shares</t>
  </si>
  <si>
    <t>Cap Block</t>
  </si>
  <si>
    <t>Budget Line</t>
  </si>
  <si>
    <t>Budget Sub Line</t>
  </si>
  <si>
    <t>Claim amount</t>
  </si>
  <si>
    <t>Adjusted</t>
  </si>
  <si>
    <t>Contact</t>
  </si>
  <si>
    <t>Phone</t>
  </si>
  <si>
    <t>Email</t>
  </si>
  <si>
    <t>Budget Line Cross Walk</t>
  </si>
  <si>
    <t>Budget Subline Cross Walk</t>
  </si>
  <si>
    <t>Consultants</t>
  </si>
  <si>
    <t>Legal</t>
  </si>
  <si>
    <t>Site and Facility</t>
  </si>
  <si>
    <t>Consortium Staff</t>
  </si>
  <si>
    <t>Application Mnt</t>
  </si>
  <si>
    <t>Ongoing M&amp;O</t>
  </si>
  <si>
    <t>Local Site</t>
  </si>
  <si>
    <t>County Consortium Staff - CalHEERS M&amp;O</t>
  </si>
  <si>
    <t>Contracted Consortium Staff - CalHEERS M&amp;O</t>
  </si>
  <si>
    <t>Application Mnt - CalHEERS M&amp;O</t>
  </si>
  <si>
    <t>Quality Assurance - CalHEERS M&amp;O</t>
  </si>
  <si>
    <t>Local Site - CalHEERS M&amp;O</t>
  </si>
  <si>
    <t>County Consortium Staff - CSC M&amp;O</t>
  </si>
  <si>
    <t>Contracted Consortium Staff - CSC M&amp;O</t>
  </si>
  <si>
    <t>Application Mnt - CSC M&amp;O</t>
  </si>
  <si>
    <t>Quality Assurance - CSC M&amp;O</t>
  </si>
  <si>
    <t>Local Site - CSC M&amp;O</t>
  </si>
  <si>
    <t>Consortium Project Staff</t>
  </si>
  <si>
    <t>Total</t>
  </si>
  <si>
    <t>SFY 2021-22</t>
  </si>
  <si>
    <t xml:space="preserve">SFY 2021-22  </t>
  </si>
  <si>
    <t xml:space="preserve">   SFY 2021-22</t>
  </si>
  <si>
    <t xml:space="preserve">Legal </t>
  </si>
  <si>
    <t>Total C-IV Maintenance and Operations Costs</t>
  </si>
  <si>
    <t>Total C-IV CalHEERS M&amp;O Costs</t>
  </si>
  <si>
    <t xml:space="preserve">LRS Maintenance and Operations </t>
  </si>
  <si>
    <t>Total Costs (C-IV M&amp;O, plus C-IV CalHEERS M&amp;O, plus C-IV Covered CA CSC M&amp;O, plus LRS M&amp;O, plus LRS CalHEERS M&amp;O)</t>
  </si>
  <si>
    <t xml:space="preserve">Total C-IV CalHEERS M&amp;O (Change Requests) Costs </t>
  </si>
  <si>
    <t xml:space="preserve">Total C-IV CalHEERS M&amp;O (Non-App Dev) Costs </t>
  </si>
  <si>
    <t>C-IV COVERED CA CSC M&amp;O</t>
  </si>
  <si>
    <t>Total C-IV Covered CA CSC M&amp;O Costs</t>
  </si>
  <si>
    <t xml:space="preserve">Total LRS CalHEERS M&amp;O (Change Requests) Costs </t>
  </si>
  <si>
    <t xml:space="preserve">Total LRS CalHEERS M&amp;O (Non-App Dev) Costs </t>
  </si>
  <si>
    <t>State Only Medi-Cal</t>
  </si>
  <si>
    <t>GA/GR</t>
  </si>
  <si>
    <t>0/0/100/0/0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</si>
</sst>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43" formatCode="_(* #,##0.00_);_(* \(#,##0.00\);_(* &quot;-&quot;??_);_(@_)"/>
    <numFmt numFmtId="164" formatCode="###\-###\-####"/>
  </numFmts>
  <fonts count="39">
    <font>
      <sz val="10"/>
      <name val="Arial"/>
    </font>
    <font>
      <sz val="10"/>
      <name val="Arial"/>
      <family val="2"/>
    </font>
    <font>
      <b/>
      <sz val="11"/>
      <name val="Arial"/>
      <family val="2"/>
    </font>
    <font>
      <sz val="12"/>
      <name val="Arial"/>
      <family val="2"/>
    </font>
    <font>
      <sz val="11"/>
      <name val="Arial"/>
      <family val="2"/>
    </font>
    <font>
      <b/>
      <sz val="12"/>
      <name val="Arial"/>
      <family val="2"/>
    </font>
    <font>
      <sz val="8"/>
      <name val="Arial"/>
      <family val="2"/>
    </font>
    <font>
      <sz val="12"/>
      <name val="Arial"/>
      <family val="2"/>
    </font>
    <font>
      <u/>
      <sz val="10"/>
      <color indexed="12"/>
      <name val="Arial"/>
      <family val="2"/>
    </font>
    <font>
      <sz val="11"/>
      <name val="Arial"/>
      <family val="2"/>
    </font>
    <font>
      <sz val="10"/>
      <name val="Arial"/>
      <family val="2"/>
    </font>
    <font>
      <sz val="12"/>
      <name val="Arial MT"/>
    </font>
    <font>
      <b/>
      <sz val="10"/>
      <name val="Arial"/>
      <family val="2"/>
    </font>
    <font>
      <sz val="10"/>
      <color indexed="10"/>
      <name val="Arial"/>
      <family val="2"/>
    </font>
    <font>
      <b/>
      <sz val="8"/>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Helv"/>
      <family val="2"/>
    </font>
    <font>
      <sz val="10"/>
      <color theme="1"/>
      <name val="Arial"/>
      <family val="2"/>
    </font>
    <font>
      <sz val="10"/>
      <color rgb="FFFF0000"/>
      <name val="Arial"/>
      <family val="2"/>
    </font>
    <font>
      <b/>
      <sz val="10"/>
      <color rgb="FFFF0000"/>
      <name val="Arial"/>
      <family val="2"/>
    </font>
    <font>
      <sz val="11"/>
      <color theme="0"/>
      <name val="Arial"/>
      <family val="2"/>
    </font>
    <font>
      <b/>
      <sz val="10"/>
      <color theme="1"/>
      <name val="Arial"/>
      <family val="2"/>
    </font>
  </fonts>
  <fills count="32">
    <fill>
      <patternFill patternType="none"/>
    </fill>
    <fill>
      <patternFill patternType="gray125"/>
    </fill>
    <fill>
      <patternFill patternType="solid">
        <fgColor indexed="65"/>
        <bgColor indexed="64"/>
      </patternFill>
    </fill>
    <fill>
      <patternFill patternType="solid">
        <fgColor indexed="22"/>
        <bgColor indexed="64"/>
      </patternFill>
    </fill>
    <fill>
      <patternFill patternType="gray06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9"/>
      </patternFill>
    </fill>
    <fill>
      <patternFill patternType="solid">
        <fgColor theme="0" tint="-0.249977111117893"/>
        <bgColor indexed="64"/>
      </patternFill>
    </fill>
    <fill>
      <patternFill patternType="solid">
        <fgColor rgb="FFCCECFF"/>
        <bgColor indexed="64"/>
      </patternFill>
    </fill>
    <fill>
      <patternFill patternType="solid">
        <fgColor theme="6" tint="0.59999389629810485"/>
        <bgColor indexed="64"/>
      </patternFill>
    </fill>
    <fill>
      <patternFill patternType="solid">
        <fgColor theme="9" tint="0.79998168889431442"/>
        <bgColor indexed="64"/>
      </patternFill>
    </fill>
  </fills>
  <borders count="62">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9"/>
      </right>
      <top/>
      <bottom style="thin">
        <color indexed="9"/>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indexed="64"/>
      </right>
      <top style="thin">
        <color indexed="64"/>
      </top>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ck">
        <color auto="1"/>
      </left>
      <right/>
      <top style="thin">
        <color auto="1"/>
      </top>
      <bottom style="thin">
        <color auto="1"/>
      </bottom>
      <diagonal/>
    </border>
    <border>
      <left style="thick">
        <color auto="1"/>
      </left>
      <right style="thin">
        <color auto="1"/>
      </right>
      <top style="thin">
        <color auto="1"/>
      </top>
      <bottom style="thin">
        <color auto="1"/>
      </bottom>
      <diagonal/>
    </border>
    <border>
      <left/>
      <right style="thick">
        <color auto="1"/>
      </right>
      <top style="thin">
        <color auto="1"/>
      </top>
      <bottom style="thin">
        <color indexed="64"/>
      </bottom>
      <diagonal/>
    </border>
    <border>
      <left style="thick">
        <color auto="1"/>
      </left>
      <right/>
      <top style="thin">
        <color auto="1"/>
      </top>
      <bottom style="thin">
        <color indexed="64"/>
      </bottom>
      <diagonal/>
    </border>
    <border>
      <left/>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auto="1"/>
      </right>
      <top/>
      <bottom style="thin">
        <color auto="1"/>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s>
  <cellStyleXfs count="119">
    <xf numFmtId="0" fontId="0" fillId="0" borderId="0"/>
    <xf numFmtId="43" fontId="1" fillId="0" borderId="0" applyFont="0" applyFill="0" applyBorder="0" applyAlignment="0" applyProtection="0"/>
    <xf numFmtId="0" fontId="8" fillId="0" borderId="0" applyNumberFormat="0" applyFill="0" applyBorder="0" applyAlignment="0" applyProtection="0">
      <alignment vertical="top"/>
      <protection locked="0"/>
    </xf>
    <xf numFmtId="0" fontId="3" fillId="0" borderId="0"/>
    <xf numFmtId="0" fontId="11" fillId="0" borderId="0"/>
    <xf numFmtId="9" fontId="1" fillId="0" borderId="0" applyFont="0" applyFill="0" applyBorder="0" applyAlignment="0" applyProtection="0"/>
    <xf numFmtId="0" fontId="1" fillId="0" borderId="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7" fillId="15"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22" borderId="0" applyNumberFormat="0" applyBorder="0" applyAlignment="0" applyProtection="0"/>
    <xf numFmtId="0" fontId="18" fillId="6" borderId="0" applyNumberFormat="0" applyBorder="0" applyAlignment="0" applyProtection="0"/>
    <xf numFmtId="0" fontId="19" fillId="23" borderId="39" applyNumberFormat="0" applyAlignment="0" applyProtection="0"/>
    <xf numFmtId="0" fontId="20" fillId="24" borderId="40" applyNumberFormat="0" applyAlignment="0" applyProtection="0"/>
    <xf numFmtId="0" fontId="21" fillId="0" borderId="0" applyNumberFormat="0" applyFill="0" applyBorder="0" applyAlignment="0" applyProtection="0"/>
    <xf numFmtId="0" fontId="22" fillId="7" borderId="0" applyNumberFormat="0" applyBorder="0" applyAlignment="0" applyProtection="0"/>
    <xf numFmtId="0" fontId="23" fillId="0" borderId="41" applyNumberFormat="0" applyFill="0" applyAlignment="0" applyProtection="0"/>
    <xf numFmtId="0" fontId="24" fillId="0" borderId="42" applyNumberFormat="0" applyFill="0" applyAlignment="0" applyProtection="0"/>
    <xf numFmtId="0" fontId="25" fillId="0" borderId="43" applyNumberFormat="0" applyFill="0" applyAlignment="0" applyProtection="0"/>
    <xf numFmtId="0" fontId="25" fillId="0" borderId="0" applyNumberFormat="0" applyFill="0" applyBorder="0" applyAlignment="0" applyProtection="0"/>
    <xf numFmtId="0" fontId="26" fillId="10" borderId="39" applyNumberFormat="0" applyAlignment="0" applyProtection="0"/>
    <xf numFmtId="0" fontId="27" fillId="0" borderId="44" applyNumberFormat="0" applyFill="0" applyAlignment="0" applyProtection="0"/>
    <xf numFmtId="0" fontId="28" fillId="25" borderId="0" applyNumberFormat="0" applyBorder="0" applyAlignment="0" applyProtection="0"/>
    <xf numFmtId="0" fontId="1" fillId="26" borderId="45" applyNumberFormat="0" applyFont="0" applyAlignment="0" applyProtection="0"/>
    <xf numFmtId="0" fontId="29" fillId="23" borderId="46" applyNumberFormat="0" applyAlignment="0" applyProtection="0"/>
    <xf numFmtId="0" fontId="30" fillId="0" borderId="0" applyNumberFormat="0" applyFill="0" applyBorder="0" applyAlignment="0" applyProtection="0"/>
    <xf numFmtId="0" fontId="31" fillId="0" borderId="47" applyNumberFormat="0" applyFill="0" applyAlignment="0" applyProtection="0"/>
    <xf numFmtId="0" fontId="32" fillId="0" borderId="0" applyNumberFormat="0" applyFill="0" applyBorder="0" applyAlignment="0" applyProtection="0"/>
    <xf numFmtId="0" fontId="1" fillId="0" borderId="0"/>
    <xf numFmtId="0" fontId="33"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8" fillId="6" borderId="0" applyNumberFormat="0" applyBorder="0" applyAlignment="0" applyProtection="0"/>
    <xf numFmtId="0" fontId="17" fillId="22" borderId="0" applyNumberFormat="0" applyBorder="0" applyAlignment="0" applyProtection="0"/>
    <xf numFmtId="0" fontId="17" fillId="17" borderId="0" applyNumberFormat="0" applyBorder="0" applyAlignment="0" applyProtection="0"/>
    <xf numFmtId="0" fontId="17" fillId="16" borderId="0" applyNumberFormat="0" applyBorder="0" applyAlignment="0" applyProtection="0"/>
    <xf numFmtId="0" fontId="17" fillId="21" borderId="0" applyNumberFormat="0" applyBorder="0" applyAlignment="0" applyProtection="0"/>
    <xf numFmtId="0" fontId="17" fillId="20" borderId="0" applyNumberFormat="0" applyBorder="0" applyAlignment="0" applyProtection="0"/>
    <xf numFmtId="0" fontId="17" fillId="19" borderId="0" applyNumberFormat="0" applyBorder="0" applyAlignment="0" applyProtection="0"/>
    <xf numFmtId="0" fontId="17" fillId="18" borderId="0" applyNumberFormat="0" applyBorder="0" applyAlignment="0" applyProtection="0"/>
    <xf numFmtId="0" fontId="17" fillId="17" borderId="0" applyNumberFormat="0" applyBorder="0" applyAlignment="0" applyProtection="0"/>
    <xf numFmtId="0" fontId="17" fillId="16" borderId="0" applyNumberFormat="0" applyBorder="0" applyAlignment="0" applyProtection="0"/>
    <xf numFmtId="0" fontId="17" fillId="13" borderId="0" applyNumberFormat="0" applyBorder="0" applyAlignment="0" applyProtection="0"/>
    <xf numFmtId="0" fontId="17" fillId="12" borderId="0" applyNumberFormat="0" applyBorder="0" applyAlignment="0" applyProtection="0"/>
    <xf numFmtId="0" fontId="17" fillId="15" borderId="0" applyNumberFormat="0" applyBorder="0" applyAlignment="0" applyProtection="0"/>
    <xf numFmtId="0" fontId="16" fillId="14" borderId="0" applyNumberFormat="0" applyBorder="0" applyAlignment="0" applyProtection="0"/>
    <xf numFmtId="0" fontId="16" fillId="11" borderId="0" applyNumberFormat="0" applyBorder="0" applyAlignment="0" applyProtection="0"/>
    <xf numFmtId="0" fontId="16" fillId="8" borderId="0" applyNumberFormat="0" applyBorder="0" applyAlignment="0" applyProtection="0"/>
    <xf numFmtId="0" fontId="16" fillId="13" borderId="0" applyNumberFormat="0" applyBorder="0" applyAlignment="0" applyProtection="0"/>
    <xf numFmtId="0" fontId="16" fillId="12" borderId="0" applyNumberFormat="0" applyBorder="0" applyAlignment="0" applyProtection="0"/>
    <xf numFmtId="0" fontId="16" fillId="11" borderId="0" applyNumberFormat="0" applyBorder="0" applyAlignment="0" applyProtection="0"/>
    <xf numFmtId="0" fontId="16" fillId="10" borderId="0" applyNumberFormat="0" applyBorder="0" applyAlignment="0" applyProtection="0"/>
    <xf numFmtId="0" fontId="16" fillId="9" borderId="0" applyNumberFormat="0" applyBorder="0" applyAlignment="0" applyProtection="0"/>
    <xf numFmtId="0" fontId="16" fillId="8" borderId="0" applyNumberFormat="0" applyBorder="0" applyAlignment="0" applyProtection="0"/>
    <xf numFmtId="0" fontId="16" fillId="7" borderId="0" applyNumberFormat="0" applyBorder="0" applyAlignment="0" applyProtection="0"/>
    <xf numFmtId="0" fontId="16" fillId="6" borderId="0" applyNumberFormat="0" applyBorder="0" applyAlignment="0" applyProtection="0"/>
    <xf numFmtId="0" fontId="16" fillId="5" borderId="0" applyNumberFormat="0" applyBorder="0" applyAlignment="0" applyProtection="0"/>
    <xf numFmtId="3" fontId="3" fillId="27" borderId="0"/>
    <xf numFmtId="2" fontId="3" fillId="27" borderId="0"/>
    <xf numFmtId="0" fontId="3" fillId="27" borderId="0"/>
    <xf numFmtId="0" fontId="8" fillId="0" borderId="0" applyNumberFormat="0" applyFill="0" applyBorder="0" applyAlignment="0" applyProtection="0">
      <alignment vertical="top"/>
      <protection locked="0"/>
    </xf>
    <xf numFmtId="3" fontId="3" fillId="27" borderId="0"/>
    <xf numFmtId="5" fontId="3" fillId="27" borderId="0"/>
    <xf numFmtId="2" fontId="3" fillId="27" borderId="0"/>
    <xf numFmtId="0" fontId="3" fillId="27" borderId="0"/>
    <xf numFmtId="0" fontId="1" fillId="0" borderId="0"/>
    <xf numFmtId="43" fontId="1" fillId="0" borderId="0" applyFont="0" applyFill="0" applyBorder="0" applyAlignment="0" applyProtection="0"/>
    <xf numFmtId="0" fontId="11" fillId="0" borderId="0"/>
    <xf numFmtId="5" fontId="3" fillId="27" borderId="0"/>
    <xf numFmtId="0" fontId="19" fillId="23" borderId="39" applyNumberFormat="0" applyAlignment="0" applyProtection="0"/>
    <xf numFmtId="0" fontId="20" fillId="24" borderId="40" applyNumberFormat="0" applyAlignment="0" applyProtection="0"/>
    <xf numFmtId="0" fontId="21" fillId="0" borderId="0" applyNumberFormat="0" applyFill="0" applyBorder="0" applyAlignment="0" applyProtection="0"/>
    <xf numFmtId="0" fontId="22" fillId="7" borderId="0" applyNumberFormat="0" applyBorder="0" applyAlignment="0" applyProtection="0"/>
    <xf numFmtId="0" fontId="23" fillId="0" borderId="41" applyNumberFormat="0" applyFill="0" applyAlignment="0" applyProtection="0"/>
    <xf numFmtId="0" fontId="24" fillId="0" borderId="42" applyNumberFormat="0" applyFill="0" applyAlignment="0" applyProtection="0"/>
    <xf numFmtId="0" fontId="25" fillId="0" borderId="43" applyNumberFormat="0" applyFill="0" applyAlignment="0" applyProtection="0"/>
    <xf numFmtId="0" fontId="25" fillId="0" borderId="0" applyNumberFormat="0" applyFill="0" applyBorder="0" applyAlignment="0" applyProtection="0"/>
    <xf numFmtId="0" fontId="26" fillId="10" borderId="39" applyNumberFormat="0" applyAlignment="0" applyProtection="0"/>
    <xf numFmtId="0" fontId="27" fillId="0" borderId="44" applyNumberFormat="0" applyFill="0" applyAlignment="0" applyProtection="0"/>
    <xf numFmtId="0" fontId="28" fillId="25" borderId="0" applyNumberFormat="0" applyBorder="0" applyAlignment="0" applyProtection="0"/>
    <xf numFmtId="0" fontId="1" fillId="26" borderId="45" applyNumberFormat="0" applyFont="0" applyAlignment="0" applyProtection="0"/>
    <xf numFmtId="0" fontId="29" fillId="23" borderId="46" applyNumberFormat="0" applyAlignment="0" applyProtection="0"/>
    <xf numFmtId="0" fontId="30" fillId="0" borderId="0" applyNumberFormat="0" applyFill="0" applyBorder="0" applyAlignment="0" applyProtection="0"/>
    <xf numFmtId="0" fontId="31" fillId="0" borderId="47" applyNumberFormat="0" applyFill="0" applyAlignment="0" applyProtection="0"/>
    <xf numFmtId="0" fontId="32" fillId="0" borderId="0" applyNumberFormat="0" applyFill="0" applyBorder="0" applyAlignment="0" applyProtection="0"/>
    <xf numFmtId="9" fontId="1" fillId="0" borderId="0" applyFont="0" applyFill="0" applyBorder="0" applyAlignment="0" applyProtection="0"/>
    <xf numFmtId="0" fontId="34" fillId="0" borderId="0"/>
    <xf numFmtId="9" fontId="34" fillId="0" borderId="0" applyFont="0" applyFill="0" applyBorder="0" applyAlignment="0" applyProtection="0"/>
    <xf numFmtId="0" fontId="1" fillId="0" borderId="0"/>
    <xf numFmtId="0" fontId="1" fillId="0" borderId="0"/>
  </cellStyleXfs>
  <cellXfs count="305">
    <xf numFmtId="0" fontId="0" fillId="0" borderId="0" xfId="0"/>
    <xf numFmtId="0" fontId="2" fillId="2" borderId="0" xfId="3" applyFont="1" applyFill="1" applyAlignment="1" applyProtection="1">
      <alignment horizontal="centerContinuous"/>
    </xf>
    <xf numFmtId="0" fontId="2" fillId="2" borderId="0" xfId="3" applyFont="1" applyFill="1" applyAlignment="1" applyProtection="1">
      <alignment horizontal="right"/>
    </xf>
    <xf numFmtId="0" fontId="2" fillId="2" borderId="0" xfId="3" applyFont="1" applyFill="1" applyProtection="1"/>
    <xf numFmtId="0" fontId="4" fillId="2" borderId="0" xfId="3" applyFont="1" applyFill="1" applyProtection="1"/>
    <xf numFmtId="0" fontId="4" fillId="2" borderId="1" xfId="3" applyFont="1" applyFill="1" applyBorder="1" applyProtection="1"/>
    <xf numFmtId="3" fontId="4" fillId="0" borderId="3" xfId="3" applyNumberFormat="1" applyFont="1" applyFill="1" applyBorder="1" applyProtection="1"/>
    <xf numFmtId="0" fontId="4" fillId="2" borderId="5" xfId="3" applyFont="1" applyFill="1" applyBorder="1" applyProtection="1"/>
    <xf numFmtId="0" fontId="4" fillId="2" borderId="6" xfId="3" applyFont="1" applyFill="1" applyBorder="1" applyProtection="1"/>
    <xf numFmtId="0" fontId="4" fillId="2" borderId="7" xfId="3" applyFont="1" applyFill="1" applyBorder="1" applyProtection="1"/>
    <xf numFmtId="3" fontId="4" fillId="0" borderId="8" xfId="3" applyNumberFormat="1" applyFont="1" applyFill="1" applyBorder="1" applyProtection="1"/>
    <xf numFmtId="0" fontId="4" fillId="3" borderId="10" xfId="3" applyFont="1" applyFill="1" applyBorder="1" applyProtection="1"/>
    <xf numFmtId="0" fontId="4" fillId="2" borderId="3" xfId="3" applyFont="1" applyFill="1" applyBorder="1" applyProtection="1"/>
    <xf numFmtId="0" fontId="4" fillId="3" borderId="11" xfId="3" applyFont="1" applyFill="1" applyBorder="1" applyProtection="1"/>
    <xf numFmtId="0" fontId="2" fillId="2" borderId="12" xfId="3" applyFont="1" applyFill="1" applyBorder="1" applyProtection="1"/>
    <xf numFmtId="0" fontId="2" fillId="2" borderId="7" xfId="3" applyFont="1" applyFill="1" applyBorder="1" applyProtection="1"/>
    <xf numFmtId="3" fontId="2" fillId="3" borderId="8" xfId="3" applyNumberFormat="1" applyFont="1" applyFill="1" applyBorder="1" applyProtection="1"/>
    <xf numFmtId="3" fontId="4" fillId="3" borderId="8" xfId="3" applyNumberFormat="1" applyFont="1" applyFill="1" applyBorder="1" applyProtection="1"/>
    <xf numFmtId="0" fontId="2" fillId="2" borderId="18" xfId="0" applyFont="1" applyFill="1" applyBorder="1" applyAlignment="1" applyProtection="1">
      <alignment horizontal="left"/>
    </xf>
    <xf numFmtId="0" fontId="2" fillId="2" borderId="15" xfId="0" applyFont="1" applyFill="1" applyBorder="1" applyAlignment="1" applyProtection="1">
      <alignment horizontal="left"/>
    </xf>
    <xf numFmtId="0" fontId="4" fillId="3" borderId="20" xfId="3" applyFont="1" applyFill="1" applyBorder="1" applyProtection="1"/>
    <xf numFmtId="0" fontId="4" fillId="2" borderId="1" xfId="3" applyFont="1" applyFill="1" applyBorder="1" applyAlignment="1" applyProtection="1">
      <alignment horizontal="left" indent="1"/>
    </xf>
    <xf numFmtId="0" fontId="14" fillId="2" borderId="0" xfId="3" applyFont="1" applyFill="1" applyBorder="1" applyProtection="1"/>
    <xf numFmtId="0" fontId="15" fillId="2" borderId="0" xfId="3" applyFont="1" applyFill="1" applyBorder="1" applyProtection="1"/>
    <xf numFmtId="3" fontId="15" fillId="0" borderId="0" xfId="3" applyNumberFormat="1" applyFont="1" applyFill="1" applyBorder="1" applyProtection="1"/>
    <xf numFmtId="0" fontId="15" fillId="2" borderId="0" xfId="3" applyFont="1" applyFill="1" applyProtection="1"/>
    <xf numFmtId="0" fontId="15" fillId="0" borderId="0" xfId="3" applyFont="1" applyFill="1" applyBorder="1" applyProtection="1"/>
    <xf numFmtId="0" fontId="14" fillId="2" borderId="0" xfId="3" applyFont="1" applyFill="1" applyAlignment="1" applyProtection="1">
      <alignment horizontal="centerContinuous"/>
    </xf>
    <xf numFmtId="0" fontId="14" fillId="2" borderId="0" xfId="0" applyFont="1" applyFill="1" applyAlignment="1" applyProtection="1">
      <alignment horizontal="centerContinuous"/>
    </xf>
    <xf numFmtId="0" fontId="10" fillId="2" borderId="0" xfId="0" applyFont="1" applyFill="1" applyAlignment="1" applyProtection="1">
      <alignment horizontal="left" vertical="top" wrapText="1"/>
    </xf>
    <xf numFmtId="0" fontId="10" fillId="2" borderId="0" xfId="3" applyFont="1" applyFill="1" applyAlignment="1" applyProtection="1">
      <alignment horizontal="left" vertical="top" wrapText="1"/>
    </xf>
    <xf numFmtId="0" fontId="4" fillId="2" borderId="5" xfId="3" applyFont="1" applyFill="1" applyBorder="1" applyAlignment="1" applyProtection="1">
      <alignment horizontal="left" indent="1"/>
    </xf>
    <xf numFmtId="0" fontId="2" fillId="2" borderId="0" xfId="0" applyFont="1" applyFill="1" applyAlignment="1" applyProtection="1">
      <alignment horizontal="centerContinuous"/>
    </xf>
    <xf numFmtId="0" fontId="4" fillId="2" borderId="0" xfId="0" applyFont="1" applyFill="1" applyAlignment="1" applyProtection="1">
      <alignment horizontal="centerContinuous"/>
    </xf>
    <xf numFmtId="0" fontId="4" fillId="0" borderId="30" xfId="0" applyFont="1" applyFill="1" applyBorder="1" applyAlignment="1" applyProtection="1">
      <alignment horizontal="centerContinuous"/>
    </xf>
    <xf numFmtId="0" fontId="9" fillId="0" borderId="0" xfId="0" applyFont="1" applyProtection="1"/>
    <xf numFmtId="0" fontId="2" fillId="2" borderId="0" xfId="0" applyFont="1" applyFill="1" applyAlignment="1" applyProtection="1">
      <alignment horizontal="left"/>
    </xf>
    <xf numFmtId="0" fontId="0" fillId="2" borderId="0" xfId="0" applyFill="1" applyProtection="1"/>
    <xf numFmtId="0" fontId="4" fillId="2" borderId="0" xfId="0" applyFont="1" applyFill="1" applyAlignment="1" applyProtection="1">
      <alignment horizontal="left"/>
    </xf>
    <xf numFmtId="0" fontId="2" fillId="2" borderId="0" xfId="0" applyFont="1" applyFill="1" applyAlignment="1" applyProtection="1">
      <alignment horizontal="right"/>
    </xf>
    <xf numFmtId="0" fontId="2" fillId="2" borderId="0" xfId="0" applyFont="1" applyFill="1" applyProtection="1"/>
    <xf numFmtId="0" fontId="2" fillId="2" borderId="0" xfId="0" applyFont="1" applyFill="1" applyBorder="1" applyAlignment="1" applyProtection="1"/>
    <xf numFmtId="0" fontId="4" fillId="2" borderId="0" xfId="0" applyFont="1" applyFill="1" applyProtection="1"/>
    <xf numFmtId="0" fontId="4" fillId="2" borderId="0" xfId="0" applyFont="1" applyFill="1" applyBorder="1" applyAlignment="1" applyProtection="1"/>
    <xf numFmtId="0" fontId="4" fillId="2" borderId="0" xfId="3" applyFont="1" applyFill="1" applyBorder="1" applyAlignment="1" applyProtection="1">
      <alignment horizontal="left"/>
    </xf>
    <xf numFmtId="0" fontId="4" fillId="2" borderId="0" xfId="3" applyFont="1" applyFill="1" applyBorder="1" applyProtection="1"/>
    <xf numFmtId="0" fontId="9" fillId="0" borderId="0" xfId="0" applyFont="1" applyFill="1" applyProtection="1"/>
    <xf numFmtId="38" fontId="2" fillId="4" borderId="22" xfId="3" applyNumberFormat="1" applyFont="1" applyFill="1" applyBorder="1" applyProtection="1"/>
    <xf numFmtId="0" fontId="15" fillId="0" borderId="0" xfId="0" applyFont="1" applyProtection="1"/>
    <xf numFmtId="38" fontId="4" fillId="3" borderId="32" xfId="3" applyNumberFormat="1" applyFont="1" applyFill="1" applyBorder="1" applyProtection="1"/>
    <xf numFmtId="0" fontId="9" fillId="0" borderId="2" xfId="0" applyFont="1" applyBorder="1" applyProtection="1"/>
    <xf numFmtId="38" fontId="2" fillId="4" borderId="33" xfId="3" applyNumberFormat="1" applyFont="1" applyFill="1" applyBorder="1" applyProtection="1"/>
    <xf numFmtId="0" fontId="10" fillId="2" borderId="4" xfId="0" applyFont="1" applyFill="1" applyBorder="1" applyProtection="1"/>
    <xf numFmtId="0" fontId="10" fillId="2" borderId="0" xfId="0" applyFont="1" applyFill="1" applyBorder="1" applyProtection="1"/>
    <xf numFmtId="0" fontId="10" fillId="2" borderId="0" xfId="0" applyFont="1" applyFill="1" applyProtection="1"/>
    <xf numFmtId="14" fontId="10" fillId="2" borderId="0" xfId="0" applyNumberFormat="1" applyFont="1" applyFill="1" applyAlignment="1" applyProtection="1">
      <alignment horizontal="left"/>
    </xf>
    <xf numFmtId="0" fontId="2" fillId="2" borderId="0" xfId="0" applyFont="1" applyFill="1" applyAlignment="1" applyProtection="1">
      <protection locked="0"/>
    </xf>
    <xf numFmtId="0" fontId="10" fillId="2" borderId="4" xfId="0" applyFont="1" applyFill="1" applyBorder="1" applyProtection="1">
      <protection locked="0"/>
    </xf>
    <xf numFmtId="0" fontId="12" fillId="0" borderId="27" xfId="0" applyFont="1" applyFill="1" applyBorder="1"/>
    <xf numFmtId="6" fontId="12" fillId="0" borderId="26" xfId="4" applyNumberFormat="1" applyFont="1" applyFill="1" applyBorder="1"/>
    <xf numFmtId="3" fontId="12" fillId="0" borderId="26" xfId="0" applyNumberFormat="1" applyFont="1" applyFill="1" applyBorder="1"/>
    <xf numFmtId="0" fontId="1" fillId="0" borderId="0" xfId="0" applyFont="1" applyFill="1"/>
    <xf numFmtId="0" fontId="12" fillId="0" borderId="0" xfId="6" applyFont="1" applyFill="1"/>
    <xf numFmtId="6" fontId="10" fillId="0" borderId="24" xfId="4" applyNumberFormat="1" applyFont="1" applyFill="1" applyBorder="1"/>
    <xf numFmtId="6" fontId="10" fillId="0" borderId="23" xfId="4" applyNumberFormat="1" applyFont="1" applyFill="1" applyBorder="1"/>
    <xf numFmtId="0" fontId="4" fillId="2" borderId="5" xfId="3" applyFont="1" applyFill="1" applyBorder="1" applyAlignment="1" applyProtection="1"/>
    <xf numFmtId="0" fontId="2" fillId="2" borderId="21" xfId="3" applyFont="1" applyFill="1" applyBorder="1" applyAlignment="1" applyProtection="1"/>
    <xf numFmtId="0" fontId="4" fillId="3" borderId="37" xfId="3" applyFont="1" applyFill="1" applyBorder="1" applyProtection="1"/>
    <xf numFmtId="0" fontId="4" fillId="0" borderId="0" xfId="3" applyFont="1" applyFill="1" applyBorder="1" applyProtection="1"/>
    <xf numFmtId="38" fontId="2" fillId="0" borderId="0" xfId="3" applyNumberFormat="1" applyFont="1" applyFill="1" applyBorder="1" applyProtection="1"/>
    <xf numFmtId="38" fontId="2" fillId="4" borderId="38" xfId="3" applyNumberFormat="1" applyFont="1" applyFill="1" applyBorder="1" applyAlignment="1" applyProtection="1"/>
    <xf numFmtId="0" fontId="2" fillId="2" borderId="0" xfId="3" applyFont="1" applyFill="1" applyBorder="1" applyAlignment="1" applyProtection="1"/>
    <xf numFmtId="0" fontId="5" fillId="2" borderId="0" xfId="3" applyFont="1" applyFill="1" applyAlignment="1" applyProtection="1">
      <alignment horizontal="center"/>
    </xf>
    <xf numFmtId="0" fontId="7" fillId="0" borderId="0" xfId="0" applyFont="1" applyAlignment="1" applyProtection="1"/>
    <xf numFmtId="0" fontId="12" fillId="0" borderId="23" xfId="4" applyFont="1" applyFill="1" applyBorder="1" applyAlignment="1">
      <alignment horizontal="center"/>
    </xf>
    <xf numFmtId="6" fontId="12" fillId="0" borderId="23" xfId="4" applyNumberFormat="1" applyFont="1" applyFill="1" applyBorder="1" applyAlignment="1">
      <alignment horizontal="center"/>
    </xf>
    <xf numFmtId="6" fontId="12" fillId="0" borderId="34" xfId="4" applyNumberFormat="1" applyFont="1" applyFill="1" applyBorder="1" applyAlignment="1">
      <alignment horizontal="center"/>
    </xf>
    <xf numFmtId="10" fontId="1" fillId="0" borderId="28" xfId="52" applyNumberFormat="1" applyFont="1" applyFill="1" applyBorder="1"/>
    <xf numFmtId="0" fontId="4" fillId="2" borderId="2" xfId="3" applyFont="1" applyFill="1" applyBorder="1" applyProtection="1"/>
    <xf numFmtId="0" fontId="4" fillId="2" borderId="4" xfId="3" applyFont="1" applyFill="1" applyBorder="1" applyProtection="1"/>
    <xf numFmtId="0" fontId="4" fillId="2" borderId="9" xfId="3" applyFont="1" applyFill="1" applyBorder="1" applyProtection="1"/>
    <xf numFmtId="0" fontId="4" fillId="2" borderId="17" xfId="3" applyFont="1" applyFill="1" applyBorder="1" applyAlignment="1" applyProtection="1">
      <alignment horizontal="center"/>
    </xf>
    <xf numFmtId="0" fontId="4" fillId="2" borderId="19" xfId="3" applyFont="1" applyFill="1" applyBorder="1" applyAlignment="1" applyProtection="1">
      <alignment horizontal="center"/>
    </xf>
    <xf numFmtId="38" fontId="2" fillId="4" borderId="20" xfId="3" applyNumberFormat="1" applyFont="1" applyFill="1" applyBorder="1" applyProtection="1"/>
    <xf numFmtId="38" fontId="4" fillId="3" borderId="20" xfId="3" applyNumberFormat="1" applyFont="1" applyFill="1" applyBorder="1" applyProtection="1"/>
    <xf numFmtId="38" fontId="4" fillId="3" borderId="11" xfId="3" applyNumberFormat="1" applyFont="1" applyFill="1" applyBorder="1" applyProtection="1"/>
    <xf numFmtId="0" fontId="2" fillId="0" borderId="18" xfId="0" applyFont="1" applyFill="1" applyBorder="1" applyAlignment="1" applyProtection="1">
      <alignment horizontal="left"/>
    </xf>
    <xf numFmtId="0" fontId="2" fillId="0" borderId="15" xfId="0" applyFont="1" applyFill="1" applyBorder="1" applyAlignment="1" applyProtection="1">
      <alignment horizontal="left"/>
    </xf>
    <xf numFmtId="0" fontId="4" fillId="0" borderId="19" xfId="3" applyFont="1" applyFill="1" applyBorder="1" applyAlignment="1" applyProtection="1">
      <alignment horizontal="center"/>
    </xf>
    <xf numFmtId="0" fontId="4" fillId="0" borderId="17" xfId="3" applyFont="1" applyFill="1" applyBorder="1" applyAlignment="1" applyProtection="1">
      <alignment horizontal="center"/>
    </xf>
    <xf numFmtId="0" fontId="4" fillId="0" borderId="5" xfId="3" applyFont="1" applyFill="1" applyBorder="1" applyProtection="1"/>
    <xf numFmtId="0" fontId="4" fillId="0" borderId="4" xfId="3" applyFont="1" applyFill="1" applyBorder="1" applyProtection="1"/>
    <xf numFmtId="0" fontId="4" fillId="0" borderId="9" xfId="3" applyFont="1" applyFill="1" applyBorder="1" applyProtection="1"/>
    <xf numFmtId="0" fontId="4" fillId="0" borderId="5" xfId="3" applyFont="1" applyFill="1" applyBorder="1" applyAlignment="1" applyProtection="1">
      <alignment horizontal="left" indent="1"/>
    </xf>
    <xf numFmtId="17" fontId="4" fillId="0" borderId="4" xfId="0" applyNumberFormat="1" applyFont="1" applyFill="1" applyBorder="1" applyAlignment="1" applyProtection="1">
      <alignment horizontal="center"/>
      <protection locked="0"/>
    </xf>
    <xf numFmtId="38" fontId="4" fillId="0" borderId="11" xfId="3" applyNumberFormat="1" applyFont="1" applyFill="1" applyBorder="1" applyProtection="1">
      <protection locked="0"/>
    </xf>
    <xf numFmtId="0" fontId="12" fillId="0" borderId="24" xfId="4" applyFont="1" applyFill="1" applyBorder="1" applyAlignment="1">
      <alignment horizontal="center"/>
    </xf>
    <xf numFmtId="6" fontId="12" fillId="0" borderId="24" xfId="4" applyNumberFormat="1" applyFont="1" applyFill="1" applyBorder="1" applyAlignment="1">
      <alignment horizontal="center"/>
    </xf>
    <xf numFmtId="6" fontId="12" fillId="0" borderId="36" xfId="4" applyNumberFormat="1" applyFont="1" applyFill="1" applyBorder="1" applyAlignment="1">
      <alignment horizontal="center"/>
    </xf>
    <xf numFmtId="0" fontId="12" fillId="0" borderId="25" xfId="4" applyFont="1" applyFill="1" applyBorder="1" applyAlignment="1">
      <alignment horizontal="center"/>
    </xf>
    <xf numFmtId="6" fontId="12" fillId="0" borderId="25" xfId="4" applyNumberFormat="1" applyFont="1" applyFill="1" applyBorder="1" applyAlignment="1">
      <alignment horizontal="center"/>
    </xf>
    <xf numFmtId="6" fontId="12" fillId="0" borderId="22" xfId="4" applyNumberFormat="1" applyFont="1" applyFill="1" applyBorder="1" applyAlignment="1">
      <alignment horizontal="center"/>
    </xf>
    <xf numFmtId="0" fontId="12" fillId="0" borderId="21" xfId="4" applyFont="1" applyFill="1" applyBorder="1"/>
    <xf numFmtId="10" fontId="1" fillId="0" borderId="28" xfId="5" applyNumberFormat="1" applyFont="1" applyFill="1" applyBorder="1"/>
    <xf numFmtId="0" fontId="12" fillId="0" borderId="27" xfId="4" applyFont="1" applyFill="1" applyBorder="1"/>
    <xf numFmtId="0" fontId="1" fillId="0" borderId="24" xfId="4" applyFont="1" applyFill="1" applyBorder="1"/>
    <xf numFmtId="6" fontId="1" fillId="0" borderId="28" xfId="4" applyNumberFormat="1" applyFont="1" applyFill="1" applyBorder="1"/>
    <xf numFmtId="6" fontId="35" fillId="0" borderId="24" xfId="4" applyNumberFormat="1" applyFont="1" applyFill="1" applyBorder="1" applyAlignment="1">
      <alignment horizontal="center"/>
    </xf>
    <xf numFmtId="0" fontId="4" fillId="2" borderId="7" xfId="3" applyFont="1" applyFill="1" applyBorder="1" applyAlignment="1" applyProtection="1">
      <alignment horizontal="center"/>
    </xf>
    <xf numFmtId="0" fontId="2" fillId="2" borderId="12" xfId="3" applyFont="1" applyFill="1" applyBorder="1" applyAlignment="1" applyProtection="1">
      <alignment horizontal="left"/>
    </xf>
    <xf numFmtId="6" fontId="10" fillId="0" borderId="26" xfId="4" applyNumberFormat="1" applyFont="1" applyFill="1" applyBorder="1"/>
    <xf numFmtId="0" fontId="4" fillId="0" borderId="4" xfId="6" applyFont="1" applyFill="1" applyBorder="1" applyAlignment="1" applyProtection="1">
      <alignment horizontal="center"/>
      <protection locked="0"/>
    </xf>
    <xf numFmtId="0" fontId="4" fillId="2" borderId="4" xfId="6" applyFont="1" applyFill="1" applyBorder="1" applyAlignment="1" applyProtection="1">
      <alignment horizontal="center"/>
      <protection locked="0"/>
    </xf>
    <xf numFmtId="164" fontId="4" fillId="2" borderId="4" xfId="6" applyNumberFormat="1" applyFont="1" applyFill="1" applyBorder="1" applyAlignment="1" applyProtection="1">
      <alignment horizontal="center"/>
      <protection locked="0"/>
    </xf>
    <xf numFmtId="0" fontId="0" fillId="0" borderId="0" xfId="0" applyFill="1"/>
    <xf numFmtId="0" fontId="10" fillId="0" borderId="0" xfId="0" applyFont="1" applyFill="1"/>
    <xf numFmtId="0" fontId="0" fillId="0" borderId="0" xfId="0" applyFill="1" applyAlignment="1"/>
    <xf numFmtId="0" fontId="10" fillId="0" borderId="0" xfId="0" quotePrefix="1" applyFont="1" applyFill="1" applyAlignment="1"/>
    <xf numFmtId="0" fontId="10" fillId="0" borderId="24" xfId="4" applyFont="1" applyFill="1" applyBorder="1"/>
    <xf numFmtId="10" fontId="10" fillId="0" borderId="24" xfId="4" applyNumberFormat="1" applyFont="1" applyFill="1" applyBorder="1"/>
    <xf numFmtId="6" fontId="0" fillId="0" borderId="0" xfId="0" applyNumberFormat="1" applyFill="1"/>
    <xf numFmtId="6" fontId="1" fillId="0" borderId="0" xfId="4" applyNumberFormat="1" applyFont="1" applyFill="1" applyBorder="1"/>
    <xf numFmtId="0" fontId="1" fillId="0" borderId="25" xfId="4" applyFont="1" applyFill="1" applyBorder="1"/>
    <xf numFmtId="0" fontId="0" fillId="0" borderId="0" xfId="0"/>
    <xf numFmtId="6" fontId="1" fillId="0" borderId="24" xfId="4" applyNumberFormat="1" applyFont="1" applyFill="1" applyBorder="1"/>
    <xf numFmtId="0" fontId="1" fillId="0" borderId="35" xfId="4" applyFont="1" applyFill="1" applyBorder="1"/>
    <xf numFmtId="6" fontId="13" fillId="0" borderId="24" xfId="4" applyNumberFormat="1" applyFont="1" applyFill="1" applyBorder="1" applyAlignment="1">
      <alignment horizontal="center"/>
    </xf>
    <xf numFmtId="10" fontId="1" fillId="0" borderId="24" xfId="4" applyNumberFormat="1" applyFont="1" applyFill="1" applyBorder="1"/>
    <xf numFmtId="10" fontId="1" fillId="0" borderId="23" xfId="4" applyNumberFormat="1" applyFont="1" applyFill="1" applyBorder="1"/>
    <xf numFmtId="38" fontId="4" fillId="0" borderId="9" xfId="3" applyNumberFormat="1" applyFont="1" applyFill="1" applyBorder="1" applyProtection="1"/>
    <xf numFmtId="38" fontId="4" fillId="0" borderId="9" xfId="3" applyNumberFormat="1" applyFont="1" applyFill="1" applyBorder="1" applyProtection="1">
      <protection locked="0"/>
    </xf>
    <xf numFmtId="38" fontId="4" fillId="0" borderId="31" xfId="3" applyNumberFormat="1" applyFont="1" applyFill="1" applyBorder="1" applyProtection="1"/>
    <xf numFmtId="38" fontId="4" fillId="0" borderId="11" xfId="3" applyNumberFormat="1" applyFont="1" applyFill="1" applyBorder="1" applyProtection="1"/>
    <xf numFmtId="38" fontId="4" fillId="0" borderId="20" xfId="3" applyNumberFormat="1" applyFont="1" applyFill="1" applyBorder="1" applyProtection="1"/>
    <xf numFmtId="3" fontId="2" fillId="28" borderId="19" xfId="3" applyNumberFormat="1" applyFont="1" applyFill="1" applyBorder="1" applyProtection="1"/>
    <xf numFmtId="6" fontId="1" fillId="0" borderId="36" xfId="4" applyNumberFormat="1" applyFont="1" applyFill="1" applyBorder="1"/>
    <xf numFmtId="6" fontId="1" fillId="0" borderId="26" xfId="4" applyNumberFormat="1" applyFont="1" applyFill="1" applyBorder="1"/>
    <xf numFmtId="0" fontId="36" fillId="0" borderId="0" xfId="4" applyFont="1" applyFill="1" applyBorder="1"/>
    <xf numFmtId="10" fontId="35" fillId="0" borderId="0" xfId="5" applyNumberFormat="1" applyFont="1" applyFill="1" applyBorder="1"/>
    <xf numFmtId="6" fontId="35" fillId="0" borderId="0" xfId="4" applyNumberFormat="1" applyFont="1" applyFill="1" applyBorder="1"/>
    <xf numFmtId="0" fontId="12" fillId="0" borderId="0" xfId="4" applyFont="1" applyFill="1" applyBorder="1"/>
    <xf numFmtId="10" fontId="1" fillId="0" borderId="0" xfId="5" applyNumberFormat="1" applyFont="1" applyFill="1" applyBorder="1"/>
    <xf numFmtId="0" fontId="37" fillId="0" borderId="0" xfId="0" applyFont="1" applyProtection="1">
      <protection hidden="1"/>
    </xf>
    <xf numFmtId="3" fontId="14" fillId="0" borderId="6" xfId="3" applyNumberFormat="1" applyFont="1" applyFill="1" applyBorder="1" applyProtection="1"/>
    <xf numFmtId="1" fontId="4" fillId="0" borderId="4" xfId="0" applyNumberFormat="1" applyFont="1" applyFill="1" applyBorder="1" applyAlignment="1" applyProtection="1">
      <alignment horizontal="center"/>
      <protection locked="0"/>
    </xf>
    <xf numFmtId="38" fontId="4" fillId="0" borderId="31" xfId="3" applyNumberFormat="1" applyFont="1" applyFill="1" applyBorder="1" applyProtection="1">
      <protection locked="0"/>
    </xf>
    <xf numFmtId="0" fontId="4" fillId="0" borderId="1" xfId="3" applyFont="1" applyFill="1" applyBorder="1" applyProtection="1"/>
    <xf numFmtId="0" fontId="5" fillId="2" borderId="0" xfId="3" applyFont="1" applyFill="1" applyAlignment="1" applyProtection="1">
      <alignment horizontal="center"/>
    </xf>
    <xf numFmtId="0" fontId="7" fillId="0" borderId="0" xfId="0" applyFont="1" applyAlignment="1" applyProtection="1"/>
    <xf numFmtId="0" fontId="2" fillId="2" borderId="0" xfId="3" applyFont="1" applyFill="1" applyBorder="1" applyAlignment="1" applyProtection="1">
      <alignment horizontal="left"/>
    </xf>
    <xf numFmtId="0" fontId="4" fillId="2" borderId="0" xfId="3" applyFont="1" applyFill="1" applyBorder="1" applyAlignment="1" applyProtection="1">
      <alignment horizontal="center"/>
    </xf>
    <xf numFmtId="6" fontId="10" fillId="0" borderId="0" xfId="4" applyNumberFormat="1" applyFont="1" applyFill="1" applyBorder="1" applyAlignment="1">
      <alignment horizontal="center"/>
    </xf>
    <xf numFmtId="0" fontId="12" fillId="0" borderId="0" xfId="0" applyFont="1"/>
    <xf numFmtId="0" fontId="1" fillId="0" borderId="0" xfId="0" applyFont="1"/>
    <xf numFmtId="10" fontId="10" fillId="0" borderId="25" xfId="5" applyNumberFormat="1" applyFont="1" applyFill="1" applyBorder="1"/>
    <xf numFmtId="0" fontId="12" fillId="29" borderId="49" xfId="0" applyFont="1" applyFill="1" applyBorder="1" applyAlignment="1">
      <alignment horizontal="center" wrapText="1"/>
    </xf>
    <xf numFmtId="0" fontId="12" fillId="29" borderId="11" xfId="0" applyFont="1" applyFill="1" applyBorder="1" applyAlignment="1">
      <alignment horizontal="center" wrapText="1"/>
    </xf>
    <xf numFmtId="0" fontId="12" fillId="29" borderId="50" xfId="0" applyFont="1" applyFill="1" applyBorder="1" applyAlignment="1">
      <alignment horizontal="center" wrapText="1"/>
    </xf>
    <xf numFmtId="17" fontId="1" fillId="0" borderId="11" xfId="0" applyNumberFormat="1" applyFont="1" applyBorder="1" applyAlignment="1">
      <alignment horizontal="center"/>
    </xf>
    <xf numFmtId="3" fontId="0" fillId="0" borderId="11" xfId="0" applyNumberFormat="1" applyBorder="1"/>
    <xf numFmtId="0" fontId="0" fillId="0" borderId="0" xfId="0" applyAlignment="1">
      <alignment horizontal="center"/>
    </xf>
    <xf numFmtId="3" fontId="0" fillId="0" borderId="0" xfId="0" applyNumberFormat="1"/>
    <xf numFmtId="3" fontId="0" fillId="0" borderId="0" xfId="0" applyNumberFormat="1" applyAlignment="1">
      <alignment horizontal="center"/>
    </xf>
    <xf numFmtId="0" fontId="12" fillId="29" borderId="1" xfId="0" applyFont="1" applyFill="1" applyBorder="1" applyAlignment="1">
      <alignment horizontal="center" wrapText="1"/>
    </xf>
    <xf numFmtId="0" fontId="12" fillId="29" borderId="2" xfId="0" applyFont="1" applyFill="1" applyBorder="1" applyAlignment="1">
      <alignment horizontal="center" wrapText="1"/>
    </xf>
    <xf numFmtId="0" fontId="12" fillId="29" borderId="38" xfId="0" applyFont="1" applyFill="1" applyBorder="1" applyAlignment="1">
      <alignment horizontal="center" wrapText="1"/>
    </xf>
    <xf numFmtId="0" fontId="38" fillId="29" borderId="34" xfId="0" applyFont="1" applyFill="1" applyBorder="1" applyAlignment="1">
      <alignment horizontal="center" wrapText="1"/>
    </xf>
    <xf numFmtId="0" fontId="12" fillId="0" borderId="13" xfId="0" applyFont="1" applyBorder="1" applyAlignment="1">
      <alignment wrapText="1"/>
    </xf>
    <xf numFmtId="0" fontId="12" fillId="0" borderId="14" xfId="0" applyFont="1" applyBorder="1" applyAlignment="1">
      <alignment horizontal="center" wrapText="1"/>
    </xf>
    <xf numFmtId="0" fontId="12" fillId="0" borderId="34" xfId="0" applyFont="1" applyBorder="1" applyAlignment="1">
      <alignment horizontal="center" wrapText="1"/>
    </xf>
    <xf numFmtId="0" fontId="12" fillId="29" borderId="20" xfId="0" applyFont="1" applyFill="1" applyBorder="1" applyAlignment="1">
      <alignment horizontal="center" wrapText="1"/>
    </xf>
    <xf numFmtId="3" fontId="0" fillId="0" borderId="11" xfId="0" applyNumberFormat="1" applyBorder="1" applyAlignment="1">
      <alignment horizontal="right"/>
    </xf>
    <xf numFmtId="3" fontId="0" fillId="0" borderId="20" xfId="0" applyNumberFormat="1" applyBorder="1" applyAlignment="1">
      <alignment horizontal="right"/>
    </xf>
    <xf numFmtId="3" fontId="0" fillId="0" borderId="51" xfId="0" applyNumberFormat="1" applyBorder="1" applyAlignment="1">
      <alignment horizontal="right"/>
    </xf>
    <xf numFmtId="3" fontId="0" fillId="0" borderId="2" xfId="0" applyNumberFormat="1" applyBorder="1" applyAlignment="1">
      <alignment horizontal="right"/>
    </xf>
    <xf numFmtId="0" fontId="1" fillId="0" borderId="11" xfId="0" applyFont="1" applyBorder="1" applyAlignment="1">
      <alignment horizontal="center"/>
    </xf>
    <xf numFmtId="38" fontId="5" fillId="0" borderId="26" xfId="1" applyNumberFormat="1" applyFont="1" applyFill="1" applyBorder="1" applyAlignment="1" applyProtection="1">
      <alignment horizontal="right"/>
      <protection locked="0"/>
    </xf>
    <xf numFmtId="3" fontId="0" fillId="0" borderId="55" xfId="0" applyNumberFormat="1" applyBorder="1" applyAlignment="1">
      <alignment horizontal="right"/>
    </xf>
    <xf numFmtId="3" fontId="0" fillId="0" borderId="56" xfId="0" applyNumberFormat="1" applyBorder="1" applyAlignment="1">
      <alignment horizontal="right"/>
    </xf>
    <xf numFmtId="3" fontId="0" fillId="0" borderId="3" xfId="0" applyNumberFormat="1" applyFill="1" applyBorder="1" applyAlignment="1">
      <alignment horizontal="right"/>
    </xf>
    <xf numFmtId="3" fontId="0" fillId="0" borderId="11" xfId="0" applyNumberFormat="1" applyFill="1" applyBorder="1" applyAlignment="1">
      <alignment horizontal="right"/>
    </xf>
    <xf numFmtId="0" fontId="12" fillId="29" borderId="56" xfId="0" applyFont="1" applyFill="1" applyBorder="1" applyAlignment="1">
      <alignment horizontal="center" wrapText="1"/>
    </xf>
    <xf numFmtId="17" fontId="0" fillId="0" borderId="0" xfId="0" applyNumberFormat="1"/>
    <xf numFmtId="1" fontId="0" fillId="0" borderId="0" xfId="0" applyNumberFormat="1"/>
    <xf numFmtId="38" fontId="0" fillId="0" borderId="0" xfId="0" applyNumberFormat="1"/>
    <xf numFmtId="10" fontId="7" fillId="0" borderId="28" xfId="5" applyNumberFormat="1" applyFont="1" applyFill="1" applyBorder="1"/>
    <xf numFmtId="38" fontId="7" fillId="0" borderId="26" xfId="0" applyNumberFormat="1" applyFont="1" applyFill="1" applyBorder="1" applyProtection="1">
      <protection locked="0"/>
    </xf>
    <xf numFmtId="3" fontId="7" fillId="0" borderId="26" xfId="0" applyNumberFormat="1" applyFont="1" applyFill="1" applyBorder="1"/>
    <xf numFmtId="38" fontId="7" fillId="0" borderId="26" xfId="1" applyNumberFormat="1" applyFont="1" applyFill="1" applyBorder="1" applyAlignment="1" applyProtection="1">
      <alignment horizontal="right"/>
      <protection locked="0"/>
    </xf>
    <xf numFmtId="0" fontId="10" fillId="0" borderId="27" xfId="0" applyFont="1" applyFill="1" applyBorder="1"/>
    <xf numFmtId="10" fontId="10" fillId="0" borderId="29" xfId="4" applyNumberFormat="1" applyFont="1" applyFill="1" applyBorder="1"/>
    <xf numFmtId="6" fontId="7" fillId="0" borderId="28" xfId="0" applyNumberFormat="1" applyFont="1" applyFill="1" applyBorder="1"/>
    <xf numFmtId="6" fontId="7" fillId="0" borderId="25" xfId="0" applyNumberFormat="1" applyFont="1" applyFill="1" applyBorder="1"/>
    <xf numFmtId="38" fontId="7" fillId="0" borderId="25" xfId="0" applyNumberFormat="1" applyFont="1" applyFill="1" applyBorder="1" applyAlignment="1">
      <alignment horizontal="center"/>
    </xf>
    <xf numFmtId="0" fontId="10" fillId="0" borderId="0" xfId="0" applyFont="1" applyFill="1" applyBorder="1"/>
    <xf numFmtId="10" fontId="10" fillId="0" borderId="0" xfId="4" applyNumberFormat="1" applyFont="1" applyFill="1" applyBorder="1"/>
    <xf numFmtId="6" fontId="7" fillId="0" borderId="0" xfId="0" applyNumberFormat="1" applyFont="1" applyFill="1" applyBorder="1"/>
    <xf numFmtId="38" fontId="7" fillId="0" borderId="0" xfId="0" applyNumberFormat="1" applyFont="1" applyFill="1" applyBorder="1" applyAlignment="1">
      <alignment horizontal="center"/>
    </xf>
    <xf numFmtId="6" fontId="35" fillId="0" borderId="36" xfId="4" applyNumberFormat="1" applyFont="1" applyFill="1" applyBorder="1" applyAlignment="1">
      <alignment horizontal="center"/>
    </xf>
    <xf numFmtId="0" fontId="12" fillId="0" borderId="26" xfId="4" applyFont="1" applyFill="1" applyBorder="1" applyAlignment="1">
      <alignment horizontal="left" vertical="center" wrapText="1"/>
    </xf>
    <xf numFmtId="0" fontId="12" fillId="0" borderId="26" xfId="4" applyFont="1" applyFill="1" applyBorder="1" applyAlignment="1">
      <alignment vertical="center" wrapText="1"/>
    </xf>
    <xf numFmtId="0" fontId="10" fillId="0" borderId="23" xfId="4" applyFont="1" applyFill="1" applyBorder="1"/>
    <xf numFmtId="10" fontId="10" fillId="0" borderId="23" xfId="4" applyNumberFormat="1" applyFont="1" applyFill="1" applyBorder="1"/>
    <xf numFmtId="0" fontId="12" fillId="0" borderId="27" xfId="4" applyFont="1" applyFill="1" applyBorder="1" applyAlignment="1">
      <alignment vertical="center"/>
    </xf>
    <xf numFmtId="10" fontId="10" fillId="0" borderId="26" xfId="5" applyNumberFormat="1" applyFont="1" applyFill="1" applyBorder="1"/>
    <xf numFmtId="38" fontId="5" fillId="0" borderId="26" xfId="0" applyNumberFormat="1" applyFont="1" applyFill="1" applyBorder="1" applyProtection="1">
      <protection locked="0"/>
    </xf>
    <xf numFmtId="3" fontId="5" fillId="0" borderId="26" xfId="0" applyNumberFormat="1" applyFont="1" applyFill="1" applyBorder="1"/>
    <xf numFmtId="10" fontId="10" fillId="0" borderId="28" xfId="4" applyNumberFormat="1" applyFont="1" applyFill="1" applyBorder="1"/>
    <xf numFmtId="6" fontId="7" fillId="0" borderId="26" xfId="0" applyNumberFormat="1" applyFont="1" applyFill="1" applyBorder="1"/>
    <xf numFmtId="38" fontId="7" fillId="0" borderId="26" xfId="0" applyNumberFormat="1" applyFont="1" applyFill="1" applyBorder="1" applyAlignment="1">
      <alignment horizontal="center"/>
    </xf>
    <xf numFmtId="0" fontId="12" fillId="0" borderId="0" xfId="3" applyFont="1" applyFill="1" applyAlignment="1" applyProtection="1">
      <alignment horizontal="centerContinuous"/>
    </xf>
    <xf numFmtId="0" fontId="12" fillId="0" borderId="0" xfId="3" applyFont="1" applyFill="1" applyAlignment="1" applyProtection="1">
      <alignment horizontal="left"/>
    </xf>
    <xf numFmtId="0" fontId="12" fillId="0" borderId="0" xfId="3" applyFont="1" applyFill="1" applyBorder="1" applyAlignment="1" applyProtection="1">
      <alignment horizontal="center"/>
    </xf>
    <xf numFmtId="17" fontId="12" fillId="0" borderId="0" xfId="3" applyNumberFormat="1" applyFont="1" applyFill="1" applyBorder="1" applyAlignment="1" applyProtection="1">
      <alignment horizontal="center"/>
    </xf>
    <xf numFmtId="0" fontId="12" fillId="0" borderId="0" xfId="3" applyFont="1" applyFill="1" applyAlignment="1" applyProtection="1">
      <alignment horizontal="right"/>
    </xf>
    <xf numFmtId="0" fontId="12" fillId="0" borderId="0" xfId="0" applyFont="1" applyFill="1" applyAlignment="1">
      <alignment horizontal="left"/>
    </xf>
    <xf numFmtId="0" fontId="12" fillId="0" borderId="0" xfId="0" applyFont="1" applyFill="1" applyBorder="1" applyAlignment="1"/>
    <xf numFmtId="1" fontId="12" fillId="0" borderId="0" xfId="3" applyNumberFormat="1" applyFont="1" applyFill="1" applyBorder="1" applyAlignment="1" applyProtection="1">
      <alignment horizontal="center"/>
    </xf>
    <xf numFmtId="0" fontId="10" fillId="0" borderId="0" xfId="4" applyFont="1" applyFill="1"/>
    <xf numFmtId="0" fontId="10" fillId="0" borderId="0" xfId="0" applyFont="1" applyFill="1" applyAlignment="1"/>
    <xf numFmtId="38" fontId="2" fillId="4" borderId="57" xfId="3" applyNumberFormat="1" applyFont="1" applyFill="1" applyBorder="1" applyProtection="1"/>
    <xf numFmtId="0" fontId="4" fillId="2" borderId="55" xfId="3" applyFont="1" applyFill="1" applyBorder="1" applyProtection="1"/>
    <xf numFmtId="3" fontId="4" fillId="3" borderId="56" xfId="3" applyNumberFormat="1" applyFont="1" applyFill="1" applyBorder="1" applyProtection="1"/>
    <xf numFmtId="38" fontId="4" fillId="2" borderId="20" xfId="3" applyNumberFormat="1" applyFont="1" applyFill="1" applyBorder="1" applyProtection="1"/>
    <xf numFmtId="0" fontId="12" fillId="30" borderId="49" xfId="0" applyFont="1" applyFill="1" applyBorder="1" applyAlignment="1">
      <alignment horizontal="center" wrapText="1"/>
    </xf>
    <xf numFmtId="0" fontId="12" fillId="30" borderId="11" xfId="0" applyFont="1" applyFill="1" applyBorder="1" applyAlignment="1">
      <alignment horizontal="center" wrapText="1"/>
    </xf>
    <xf numFmtId="0" fontId="12" fillId="30" borderId="20" xfId="0" applyFont="1" applyFill="1" applyBorder="1" applyAlignment="1">
      <alignment horizontal="center" wrapText="1"/>
    </xf>
    <xf numFmtId="0" fontId="12" fillId="30" borderId="56" xfId="0" applyFont="1" applyFill="1" applyBorder="1" applyAlignment="1">
      <alignment horizontal="center" wrapText="1"/>
    </xf>
    <xf numFmtId="0" fontId="12" fillId="31" borderId="10" xfId="0" applyFont="1" applyFill="1" applyBorder="1" applyAlignment="1">
      <alignment horizontal="center" wrapText="1"/>
    </xf>
    <xf numFmtId="0" fontId="12" fillId="31" borderId="20" xfId="0" applyFont="1" applyFill="1" applyBorder="1" applyAlignment="1">
      <alignment horizontal="center" wrapText="1"/>
    </xf>
    <xf numFmtId="0" fontId="12" fillId="31" borderId="11" xfId="0" applyFont="1" applyFill="1" applyBorder="1" applyAlignment="1">
      <alignment horizontal="center" wrapText="1"/>
    </xf>
    <xf numFmtId="0" fontId="12" fillId="31" borderId="52" xfId="0" applyFont="1" applyFill="1" applyBorder="1" applyAlignment="1">
      <alignment horizontal="center" wrapText="1"/>
    </xf>
    <xf numFmtId="0" fontId="12" fillId="30" borderId="52" xfId="0" applyFont="1" applyFill="1" applyBorder="1" applyAlignment="1">
      <alignment horizontal="center" wrapText="1"/>
    </xf>
    <xf numFmtId="0" fontId="12" fillId="31" borderId="32" xfId="0" applyFont="1" applyFill="1" applyBorder="1" applyAlignment="1">
      <alignment horizontal="center" wrapText="1"/>
    </xf>
    <xf numFmtId="0" fontId="12" fillId="30" borderId="50" xfId="0" applyFont="1" applyFill="1" applyBorder="1" applyAlignment="1">
      <alignment horizontal="center" wrapText="1"/>
    </xf>
    <xf numFmtId="3" fontId="0" fillId="0" borderId="50" xfId="0" applyNumberFormat="1" applyFill="1" applyBorder="1" applyAlignment="1">
      <alignment horizontal="right"/>
    </xf>
    <xf numFmtId="0" fontId="12" fillId="31" borderId="3" xfId="0" applyFont="1" applyFill="1" applyBorder="1" applyAlignment="1">
      <alignment horizontal="center" wrapText="1"/>
    </xf>
    <xf numFmtId="3" fontId="0" fillId="0" borderId="3" xfId="0" applyNumberFormat="1" applyBorder="1" applyAlignment="1">
      <alignment horizontal="right"/>
    </xf>
    <xf numFmtId="0" fontId="12" fillId="31" borderId="58" xfId="0" applyFont="1" applyFill="1" applyBorder="1" applyAlignment="1">
      <alignment horizontal="center" wrapText="1"/>
    </xf>
    <xf numFmtId="3" fontId="0" fillId="0" borderId="59" xfId="0" applyNumberFormat="1" applyBorder="1" applyAlignment="1">
      <alignment horizontal="right"/>
    </xf>
    <xf numFmtId="3" fontId="0" fillId="0" borderId="48" xfId="0" applyNumberFormat="1" applyBorder="1" applyAlignment="1">
      <alignment horizontal="right"/>
    </xf>
    <xf numFmtId="3" fontId="0" fillId="0" borderId="61" xfId="0" applyNumberFormat="1" applyBorder="1" applyAlignment="1">
      <alignment horizontal="right"/>
    </xf>
    <xf numFmtId="0" fontId="0" fillId="0" borderId="60" xfId="0" applyBorder="1"/>
    <xf numFmtId="3" fontId="0" fillId="0" borderId="56" xfId="0" applyNumberFormat="1" applyBorder="1"/>
    <xf numFmtId="0" fontId="1" fillId="0" borderId="0" xfId="0" applyFont="1" applyAlignment="1">
      <alignment vertical="center" wrapText="1"/>
    </xf>
    <xf numFmtId="10" fontId="1" fillId="0" borderId="0" xfId="0" applyNumberFormat="1" applyFont="1" applyAlignment="1">
      <alignment vertical="center" wrapText="1"/>
    </xf>
    <xf numFmtId="0" fontId="12" fillId="0" borderId="27" xfId="4" applyFont="1" applyFill="1" applyBorder="1" applyAlignment="1">
      <alignment horizontal="left" vertical="center" wrapText="1"/>
    </xf>
    <xf numFmtId="10" fontId="1" fillId="0" borderId="23" xfId="0" applyNumberFormat="1" applyFont="1" applyBorder="1" applyAlignment="1">
      <alignment vertical="center" wrapText="1"/>
    </xf>
    <xf numFmtId="10" fontId="1" fillId="0" borderId="24" xfId="0" applyNumberFormat="1" applyFont="1" applyBorder="1" applyAlignment="1">
      <alignment vertical="center" wrapText="1"/>
    </xf>
    <xf numFmtId="10" fontId="1" fillId="0" borderId="25" xfId="0" applyNumberFormat="1" applyFont="1" applyBorder="1" applyAlignment="1">
      <alignment vertical="center" wrapText="1"/>
    </xf>
    <xf numFmtId="6" fontId="1" fillId="0" borderId="23" xfId="4" applyNumberFormat="1" applyFont="1" applyFill="1" applyBorder="1"/>
    <xf numFmtId="6" fontId="1" fillId="0" borderId="25" xfId="4" applyNumberFormat="1" applyFont="1" applyFill="1" applyBorder="1"/>
    <xf numFmtId="10" fontId="1" fillId="0" borderId="6" xfId="4" applyNumberFormat="1" applyFont="1" applyFill="1" applyBorder="1"/>
    <xf numFmtId="0" fontId="1" fillId="0" borderId="23" xfId="4" applyFont="1" applyFill="1" applyBorder="1"/>
    <xf numFmtId="0" fontId="1" fillId="0" borderId="24" xfId="0" applyFont="1" applyFill="1" applyBorder="1" applyAlignment="1">
      <alignment vertical="center" wrapText="1"/>
    </xf>
    <xf numFmtId="0" fontId="1" fillId="0" borderId="0" xfId="0" applyFont="1" applyFill="1" applyAlignment="1">
      <alignment vertical="center" wrapText="1"/>
    </xf>
    <xf numFmtId="10" fontId="1" fillId="0" borderId="24" xfId="0" applyNumberFormat="1" applyFont="1" applyFill="1" applyBorder="1" applyAlignment="1">
      <alignment vertical="center" wrapText="1"/>
    </xf>
    <xf numFmtId="164" fontId="8" fillId="2" borderId="4" xfId="2" applyNumberFormat="1" applyFill="1" applyBorder="1" applyAlignment="1" applyProtection="1">
      <alignment horizontal="center"/>
      <protection locked="0"/>
    </xf>
    <xf numFmtId="0" fontId="2" fillId="2" borderId="0" xfId="3" applyFont="1" applyFill="1" applyAlignment="1" applyProtection="1">
      <alignment horizontal="center"/>
    </xf>
    <xf numFmtId="0" fontId="9" fillId="0" borderId="0" xfId="0" applyFont="1" applyAlignment="1" applyProtection="1"/>
    <xf numFmtId="0" fontId="5" fillId="2" borderId="0" xfId="3" applyFont="1" applyFill="1" applyAlignment="1" applyProtection="1">
      <alignment horizontal="center"/>
    </xf>
    <xf numFmtId="0" fontId="7" fillId="0" borderId="0" xfId="0" applyFont="1" applyAlignment="1" applyProtection="1"/>
    <xf numFmtId="0" fontId="10" fillId="2" borderId="0" xfId="0" applyFont="1" applyFill="1" applyAlignment="1" applyProtection="1">
      <alignment horizontal="left" vertical="top" wrapText="1"/>
    </xf>
    <xf numFmtId="0" fontId="2" fillId="2" borderId="0" xfId="3" applyFont="1" applyFill="1" applyBorder="1" applyAlignment="1" applyProtection="1">
      <alignment horizontal="center"/>
    </xf>
    <xf numFmtId="0" fontId="2" fillId="2" borderId="18" xfId="3" applyFont="1" applyFill="1" applyBorder="1" applyAlignment="1" applyProtection="1">
      <alignment horizontal="left" wrapText="1"/>
    </xf>
    <xf numFmtId="0" fontId="2" fillId="2" borderId="15" xfId="3" applyFont="1" applyFill="1" applyBorder="1" applyAlignment="1" applyProtection="1">
      <alignment horizontal="left" wrapText="1"/>
    </xf>
    <xf numFmtId="0" fontId="2" fillId="2" borderId="16" xfId="3" applyFont="1" applyFill="1" applyBorder="1" applyAlignment="1" applyProtection="1">
      <alignment horizontal="left" wrapText="1"/>
    </xf>
    <xf numFmtId="0" fontId="12" fillId="0" borderId="21" xfId="4" applyFont="1" applyFill="1" applyBorder="1" applyAlignment="1">
      <alignment horizontal="center"/>
    </xf>
    <xf numFmtId="0" fontId="12" fillId="0" borderId="6" xfId="4" applyFont="1" applyFill="1" applyBorder="1" applyAlignment="1">
      <alignment horizontal="center"/>
    </xf>
    <xf numFmtId="0" fontId="12" fillId="0" borderId="22" xfId="4" applyFont="1" applyFill="1" applyBorder="1" applyAlignment="1">
      <alignment horizontal="center"/>
    </xf>
    <xf numFmtId="6" fontId="10" fillId="0" borderId="25" xfId="4" applyNumberFormat="1" applyFont="1" applyFill="1" applyBorder="1" applyAlignment="1">
      <alignment horizontal="center"/>
    </xf>
    <xf numFmtId="17" fontId="12" fillId="0" borderId="4" xfId="3" applyNumberFormat="1" applyFont="1" applyFill="1" applyBorder="1" applyAlignment="1" applyProtection="1">
      <alignment horizontal="center"/>
    </xf>
    <xf numFmtId="0" fontId="12" fillId="0" borderId="4" xfId="3" applyFont="1" applyFill="1" applyBorder="1" applyAlignment="1" applyProtection="1">
      <alignment horizontal="center"/>
    </xf>
    <xf numFmtId="1" fontId="12" fillId="0" borderId="4" xfId="3" applyNumberFormat="1" applyFont="1" applyFill="1" applyBorder="1" applyAlignment="1" applyProtection="1">
      <alignment horizontal="center"/>
    </xf>
    <xf numFmtId="0" fontId="12" fillId="0" borderId="13" xfId="4" applyFont="1" applyFill="1" applyBorder="1" applyAlignment="1">
      <alignment horizontal="center"/>
    </xf>
    <xf numFmtId="0" fontId="12" fillId="0" borderId="14" xfId="4" applyFont="1" applyFill="1" applyBorder="1" applyAlignment="1">
      <alignment horizontal="center"/>
    </xf>
    <xf numFmtId="0" fontId="12" fillId="0" borderId="34" xfId="4" applyFont="1" applyFill="1" applyBorder="1" applyAlignment="1">
      <alignment horizontal="center"/>
    </xf>
    <xf numFmtId="6" fontId="10" fillId="0" borderId="26" xfId="4" applyNumberFormat="1" applyFont="1" applyFill="1" applyBorder="1" applyAlignment="1">
      <alignment horizontal="center"/>
    </xf>
    <xf numFmtId="6" fontId="10" fillId="0" borderId="27" xfId="4" applyNumberFormat="1" applyFont="1" applyFill="1" applyBorder="1" applyAlignment="1">
      <alignment horizontal="center"/>
    </xf>
    <xf numFmtId="6" fontId="10" fillId="0" borderId="28" xfId="4" applyNumberFormat="1" applyFont="1" applyFill="1" applyBorder="1" applyAlignment="1">
      <alignment horizontal="center"/>
    </xf>
    <xf numFmtId="0" fontId="12" fillId="0" borderId="13" xfId="4" applyFont="1" applyFill="1" applyBorder="1" applyAlignment="1">
      <alignment horizontal="center" wrapText="1"/>
    </xf>
    <xf numFmtId="0" fontId="12" fillId="0" borderId="14" xfId="4" applyFont="1" applyFill="1" applyBorder="1" applyAlignment="1">
      <alignment horizontal="center" wrapText="1"/>
    </xf>
    <xf numFmtId="0" fontId="12" fillId="0" borderId="34" xfId="4" applyFont="1" applyFill="1" applyBorder="1" applyAlignment="1">
      <alignment horizontal="center" wrapText="1"/>
    </xf>
    <xf numFmtId="0" fontId="12" fillId="31" borderId="51" xfId="0" applyFont="1" applyFill="1" applyBorder="1" applyAlignment="1">
      <alignment horizontal="center"/>
    </xf>
    <xf numFmtId="0" fontId="12" fillId="31" borderId="2" xfId="0" applyFont="1" applyFill="1" applyBorder="1" applyAlignment="1">
      <alignment horizontal="center"/>
    </xf>
    <xf numFmtId="0" fontId="12" fillId="31" borderId="53" xfId="0" applyFont="1" applyFill="1" applyBorder="1" applyAlignment="1">
      <alignment horizontal="center"/>
    </xf>
    <xf numFmtId="0" fontId="12" fillId="30" borderId="51" xfId="0" applyFont="1" applyFill="1" applyBorder="1" applyAlignment="1">
      <alignment horizontal="center" wrapText="1"/>
    </xf>
    <xf numFmtId="0" fontId="12" fillId="30" borderId="2" xfId="0" applyFont="1" applyFill="1" applyBorder="1" applyAlignment="1">
      <alignment horizontal="center" wrapText="1"/>
    </xf>
    <xf numFmtId="0" fontId="12" fillId="30" borderId="38" xfId="0" applyFont="1" applyFill="1" applyBorder="1" applyAlignment="1">
      <alignment horizontal="center" wrapText="1"/>
    </xf>
    <xf numFmtId="0" fontId="12" fillId="30" borderId="1" xfId="0" applyFont="1" applyFill="1" applyBorder="1" applyAlignment="1">
      <alignment horizontal="center" wrapText="1"/>
    </xf>
    <xf numFmtId="0" fontId="12" fillId="30" borderId="55" xfId="0" applyFont="1" applyFill="1" applyBorder="1" applyAlignment="1">
      <alignment horizontal="center" wrapText="1"/>
    </xf>
    <xf numFmtId="0" fontId="12" fillId="31" borderId="55" xfId="0" applyFont="1" applyFill="1" applyBorder="1" applyAlignment="1">
      <alignment horizontal="center" wrapText="1"/>
    </xf>
    <xf numFmtId="0" fontId="12" fillId="31" borderId="2" xfId="0" applyFont="1" applyFill="1" applyBorder="1" applyAlignment="1">
      <alignment horizontal="center" wrapText="1"/>
    </xf>
    <xf numFmtId="0" fontId="12" fillId="31" borderId="53" xfId="0" applyFont="1" applyFill="1" applyBorder="1" applyAlignment="1">
      <alignment horizontal="center" wrapText="1"/>
    </xf>
    <xf numFmtId="0" fontId="12" fillId="31" borderId="51" xfId="0" applyFont="1" applyFill="1" applyBorder="1" applyAlignment="1">
      <alignment horizontal="center" wrapText="1"/>
    </xf>
    <xf numFmtId="0" fontId="12" fillId="31" borderId="54" xfId="0" applyFont="1" applyFill="1" applyBorder="1" applyAlignment="1">
      <alignment horizontal="center" wrapText="1"/>
    </xf>
    <xf numFmtId="0" fontId="38" fillId="31" borderId="18" xfId="0" applyFont="1" applyFill="1" applyBorder="1" applyAlignment="1">
      <alignment horizontal="center" wrapText="1"/>
    </xf>
    <xf numFmtId="0" fontId="38" fillId="31" borderId="15" xfId="0" applyFont="1" applyFill="1" applyBorder="1" applyAlignment="1">
      <alignment horizontal="center" wrapText="1"/>
    </xf>
    <xf numFmtId="0" fontId="38" fillId="31" borderId="17" xfId="0" applyFont="1" applyFill="1" applyBorder="1" applyAlignment="1">
      <alignment horizontal="center" wrapText="1"/>
    </xf>
    <xf numFmtId="0" fontId="12" fillId="29" borderId="18" xfId="0" applyFont="1" applyFill="1" applyBorder="1" applyAlignment="1">
      <alignment horizontal="center" wrapText="1"/>
    </xf>
    <xf numFmtId="0" fontId="12" fillId="29" borderId="15" xfId="0" applyFont="1" applyFill="1" applyBorder="1" applyAlignment="1">
      <alignment horizontal="center" wrapText="1"/>
    </xf>
    <xf numFmtId="0" fontId="12" fillId="29" borderId="17" xfId="0" applyFont="1" applyFill="1" applyBorder="1" applyAlignment="1">
      <alignment horizontal="center" wrapText="1"/>
    </xf>
    <xf numFmtId="0" fontId="38" fillId="29" borderId="18" xfId="0" applyFont="1" applyFill="1" applyBorder="1" applyAlignment="1">
      <alignment horizontal="center" wrapText="1"/>
    </xf>
    <xf numFmtId="0" fontId="38" fillId="29" borderId="15" xfId="0" applyFont="1" applyFill="1" applyBorder="1" applyAlignment="1">
      <alignment horizontal="center" wrapText="1"/>
    </xf>
    <xf numFmtId="0" fontId="38" fillId="29" borderId="17" xfId="0" applyFont="1" applyFill="1" applyBorder="1" applyAlignment="1">
      <alignment horizontal="center" wrapText="1"/>
    </xf>
  </cellXfs>
  <cellStyles count="119">
    <cellStyle name="20% - Accent1 2" xfId="85" xr:uid="{00000000-0005-0000-0000-000000000000}"/>
    <cellStyle name="20% - Accent1 3" xfId="7" xr:uid="{00000000-0005-0000-0000-000001000000}"/>
    <cellStyle name="20% - Accent2 2" xfId="84" xr:uid="{00000000-0005-0000-0000-000002000000}"/>
    <cellStyle name="20% - Accent2 3" xfId="8" xr:uid="{00000000-0005-0000-0000-000003000000}"/>
    <cellStyle name="20% - Accent3 2" xfId="83" xr:uid="{00000000-0005-0000-0000-000004000000}"/>
    <cellStyle name="20% - Accent3 3" xfId="9" xr:uid="{00000000-0005-0000-0000-000005000000}"/>
    <cellStyle name="20% - Accent4 2" xfId="82" xr:uid="{00000000-0005-0000-0000-000006000000}"/>
    <cellStyle name="20% - Accent4 3" xfId="10" xr:uid="{00000000-0005-0000-0000-000007000000}"/>
    <cellStyle name="20% - Accent5 2" xfId="81" xr:uid="{00000000-0005-0000-0000-000008000000}"/>
    <cellStyle name="20% - Accent5 3" xfId="11" xr:uid="{00000000-0005-0000-0000-000009000000}"/>
    <cellStyle name="20% - Accent6 2" xfId="80" xr:uid="{00000000-0005-0000-0000-00000A000000}"/>
    <cellStyle name="20% - Accent6 3" xfId="12" xr:uid="{00000000-0005-0000-0000-00000B000000}"/>
    <cellStyle name="40% - Accent1 2" xfId="79" xr:uid="{00000000-0005-0000-0000-00000C000000}"/>
    <cellStyle name="40% - Accent1 3" xfId="13" xr:uid="{00000000-0005-0000-0000-00000D000000}"/>
    <cellStyle name="40% - Accent2 2" xfId="78" xr:uid="{00000000-0005-0000-0000-00000E000000}"/>
    <cellStyle name="40% - Accent2 3" xfId="14" xr:uid="{00000000-0005-0000-0000-00000F000000}"/>
    <cellStyle name="40% - Accent3 2" xfId="77" xr:uid="{00000000-0005-0000-0000-000010000000}"/>
    <cellStyle name="40% - Accent3 3" xfId="15" xr:uid="{00000000-0005-0000-0000-000011000000}"/>
    <cellStyle name="40% - Accent4 2" xfId="76" xr:uid="{00000000-0005-0000-0000-000012000000}"/>
    <cellStyle name="40% - Accent4 3" xfId="16" xr:uid="{00000000-0005-0000-0000-000013000000}"/>
    <cellStyle name="40% - Accent5 2" xfId="75" xr:uid="{00000000-0005-0000-0000-000014000000}"/>
    <cellStyle name="40% - Accent5 3" xfId="17" xr:uid="{00000000-0005-0000-0000-000015000000}"/>
    <cellStyle name="40% - Accent6 2" xfId="74" xr:uid="{00000000-0005-0000-0000-000016000000}"/>
    <cellStyle name="40% - Accent6 3" xfId="18" xr:uid="{00000000-0005-0000-0000-000017000000}"/>
    <cellStyle name="60% - Accent1 2" xfId="73" xr:uid="{00000000-0005-0000-0000-000018000000}"/>
    <cellStyle name="60% - Accent1 3" xfId="19" xr:uid="{00000000-0005-0000-0000-000019000000}"/>
    <cellStyle name="60% - Accent2 2" xfId="72" xr:uid="{00000000-0005-0000-0000-00001A000000}"/>
    <cellStyle name="60% - Accent2 3" xfId="20" xr:uid="{00000000-0005-0000-0000-00001B000000}"/>
    <cellStyle name="60% - Accent3 2" xfId="71" xr:uid="{00000000-0005-0000-0000-00001C000000}"/>
    <cellStyle name="60% - Accent3 3" xfId="21" xr:uid="{00000000-0005-0000-0000-00001D000000}"/>
    <cellStyle name="60% - Accent4 2" xfId="70" xr:uid="{00000000-0005-0000-0000-00001E000000}"/>
    <cellStyle name="60% - Accent4 3" xfId="22" xr:uid="{00000000-0005-0000-0000-00001F000000}"/>
    <cellStyle name="60% - Accent5 2" xfId="69" xr:uid="{00000000-0005-0000-0000-000020000000}"/>
    <cellStyle name="60% - Accent5 3" xfId="23" xr:uid="{00000000-0005-0000-0000-000021000000}"/>
    <cellStyle name="60% - Accent6 2" xfId="68" xr:uid="{00000000-0005-0000-0000-000022000000}"/>
    <cellStyle name="60% - Accent6 3" xfId="24" xr:uid="{00000000-0005-0000-0000-000023000000}"/>
    <cellStyle name="Accent1 2" xfId="67" xr:uid="{00000000-0005-0000-0000-000024000000}"/>
    <cellStyle name="Accent1 3" xfId="25" xr:uid="{00000000-0005-0000-0000-000025000000}"/>
    <cellStyle name="Accent2 2" xfId="66" xr:uid="{00000000-0005-0000-0000-000026000000}"/>
    <cellStyle name="Accent2 3" xfId="26" xr:uid="{00000000-0005-0000-0000-000027000000}"/>
    <cellStyle name="Accent3 2" xfId="65" xr:uid="{00000000-0005-0000-0000-000028000000}"/>
    <cellStyle name="Accent3 3" xfId="27" xr:uid="{00000000-0005-0000-0000-000029000000}"/>
    <cellStyle name="Accent4 2" xfId="64" xr:uid="{00000000-0005-0000-0000-00002A000000}"/>
    <cellStyle name="Accent4 3" xfId="28" xr:uid="{00000000-0005-0000-0000-00002B000000}"/>
    <cellStyle name="Accent5 2" xfId="63" xr:uid="{00000000-0005-0000-0000-00002C000000}"/>
    <cellStyle name="Accent5 3" xfId="29" xr:uid="{00000000-0005-0000-0000-00002D000000}"/>
    <cellStyle name="Accent6 2" xfId="62" xr:uid="{00000000-0005-0000-0000-00002E000000}"/>
    <cellStyle name="Accent6 3" xfId="30" xr:uid="{00000000-0005-0000-0000-00002F000000}"/>
    <cellStyle name="Bad 2" xfId="61" xr:uid="{00000000-0005-0000-0000-000030000000}"/>
    <cellStyle name="Bad 3" xfId="31" xr:uid="{00000000-0005-0000-0000-000031000000}"/>
    <cellStyle name="Calculation 2" xfId="98" xr:uid="{00000000-0005-0000-0000-000032000000}"/>
    <cellStyle name="Calculation 3" xfId="32" xr:uid="{00000000-0005-0000-0000-000033000000}"/>
    <cellStyle name="Check Cell 2" xfId="99" xr:uid="{00000000-0005-0000-0000-000034000000}"/>
    <cellStyle name="Check Cell 3" xfId="33" xr:uid="{00000000-0005-0000-0000-000035000000}"/>
    <cellStyle name="Comma" xfId="1" builtinId="3"/>
    <cellStyle name="Comma 2" xfId="50" xr:uid="{00000000-0005-0000-0000-000037000000}"/>
    <cellStyle name="Comma 2 2" xfId="56" xr:uid="{00000000-0005-0000-0000-000038000000}"/>
    <cellStyle name="Comma 3" xfId="95" xr:uid="{00000000-0005-0000-0000-000039000000}"/>
    <cellStyle name="Comma0" xfId="90" xr:uid="{00000000-0005-0000-0000-00003A000000}"/>
    <cellStyle name="Comma0 2" xfId="86" xr:uid="{00000000-0005-0000-0000-00003B000000}"/>
    <cellStyle name="Currency 2" xfId="60" xr:uid="{00000000-0005-0000-0000-00003C000000}"/>
    <cellStyle name="Currency 3" xfId="59" xr:uid="{00000000-0005-0000-0000-00003D000000}"/>
    <cellStyle name="Currency0" xfId="97" xr:uid="{00000000-0005-0000-0000-00003E000000}"/>
    <cellStyle name="Currency0 2" xfId="91" xr:uid="{00000000-0005-0000-0000-00003F000000}"/>
    <cellStyle name="Date" xfId="88" xr:uid="{00000000-0005-0000-0000-000040000000}"/>
    <cellStyle name="Date 2" xfId="93" xr:uid="{00000000-0005-0000-0000-000041000000}"/>
    <cellStyle name="Explanatory Text 2" xfId="100" xr:uid="{00000000-0005-0000-0000-000042000000}"/>
    <cellStyle name="Explanatory Text 3" xfId="34" xr:uid="{00000000-0005-0000-0000-000043000000}"/>
    <cellStyle name="Fixed" xfId="87" xr:uid="{00000000-0005-0000-0000-000044000000}"/>
    <cellStyle name="Fixed 2" xfId="92" xr:uid="{00000000-0005-0000-0000-000045000000}"/>
    <cellStyle name="Good 2" xfId="101" xr:uid="{00000000-0005-0000-0000-000046000000}"/>
    <cellStyle name="Good 3" xfId="35" xr:uid="{00000000-0005-0000-0000-000047000000}"/>
    <cellStyle name="Heading 1 2" xfId="102" xr:uid="{00000000-0005-0000-0000-000048000000}"/>
    <cellStyle name="Heading 1 3" xfId="36" xr:uid="{00000000-0005-0000-0000-000049000000}"/>
    <cellStyle name="Heading 2 2" xfId="103" xr:uid="{00000000-0005-0000-0000-00004A000000}"/>
    <cellStyle name="Heading 2 3" xfId="37" xr:uid="{00000000-0005-0000-0000-00004B000000}"/>
    <cellStyle name="Heading 3 2" xfId="104" xr:uid="{00000000-0005-0000-0000-00004C000000}"/>
    <cellStyle name="Heading 3 3" xfId="38" xr:uid="{00000000-0005-0000-0000-00004D000000}"/>
    <cellStyle name="Heading 4 2" xfId="105" xr:uid="{00000000-0005-0000-0000-00004E000000}"/>
    <cellStyle name="Heading 4 3" xfId="39" xr:uid="{00000000-0005-0000-0000-00004F000000}"/>
    <cellStyle name="Hyperlink" xfId="2" builtinId="8"/>
    <cellStyle name="Hyperlink 2" xfId="89" xr:uid="{00000000-0005-0000-0000-000051000000}"/>
    <cellStyle name="Input 2" xfId="106" xr:uid="{00000000-0005-0000-0000-000052000000}"/>
    <cellStyle name="Input 3" xfId="40" xr:uid="{00000000-0005-0000-0000-000053000000}"/>
    <cellStyle name="Linked Cell 2" xfId="107" xr:uid="{00000000-0005-0000-0000-000054000000}"/>
    <cellStyle name="Linked Cell 3" xfId="41" xr:uid="{00000000-0005-0000-0000-000055000000}"/>
    <cellStyle name="Neutral 2" xfId="108" xr:uid="{00000000-0005-0000-0000-000056000000}"/>
    <cellStyle name="Neutral 3" xfId="42" xr:uid="{00000000-0005-0000-0000-000057000000}"/>
    <cellStyle name="Normal" xfId="0" builtinId="0"/>
    <cellStyle name="Normal 2" xfId="6" xr:uid="{00000000-0005-0000-0000-000059000000}"/>
    <cellStyle name="Normal 2 2" xfId="54" xr:uid="{00000000-0005-0000-0000-00005A000000}"/>
    <cellStyle name="Normal 2 3" xfId="94" xr:uid="{00000000-0005-0000-0000-00005B000000}"/>
    <cellStyle name="Normal 2 4" xfId="96" xr:uid="{00000000-0005-0000-0000-00005C000000}"/>
    <cellStyle name="Normal 3" xfId="51" xr:uid="{00000000-0005-0000-0000-00005D000000}"/>
    <cellStyle name="Normal 4" xfId="48" xr:uid="{00000000-0005-0000-0000-00005E000000}"/>
    <cellStyle name="Normal 5" xfId="115" xr:uid="{00000000-0005-0000-0000-00005F000000}"/>
    <cellStyle name="Normal 5 2" xfId="117" xr:uid="{00000000-0005-0000-0000-000060000000}"/>
    <cellStyle name="Normal 58" xfId="118" xr:uid="{00000000-0005-0000-0000-000061000000}"/>
    <cellStyle name="Normal_C-IV Implementation Claim Form-Revised 2" xfId="3" xr:uid="{00000000-0005-0000-0000-000062000000}"/>
    <cellStyle name="Normal_Copy of SFY 07-08 M&amp;O CAP Updated w06-07 Persons Counts v3" xfId="4" xr:uid="{00000000-0005-0000-0000-000063000000}"/>
    <cellStyle name="Note 2" xfId="109" xr:uid="{00000000-0005-0000-0000-000064000000}"/>
    <cellStyle name="Note 3" xfId="43" xr:uid="{00000000-0005-0000-0000-000065000000}"/>
    <cellStyle name="Output 2" xfId="110" xr:uid="{00000000-0005-0000-0000-000066000000}"/>
    <cellStyle name="Output 3" xfId="44" xr:uid="{00000000-0005-0000-0000-000067000000}"/>
    <cellStyle name="Percent" xfId="5" builtinId="5"/>
    <cellStyle name="Percent 2" xfId="52" xr:uid="{00000000-0005-0000-0000-000069000000}"/>
    <cellStyle name="Percent 2 2" xfId="57" xr:uid="{00000000-0005-0000-0000-00006A000000}"/>
    <cellStyle name="Percent 3" xfId="53" xr:uid="{00000000-0005-0000-0000-00006B000000}"/>
    <cellStyle name="Percent 4" xfId="55" xr:uid="{00000000-0005-0000-0000-00006C000000}"/>
    <cellStyle name="Percent 4 2" xfId="58" xr:uid="{00000000-0005-0000-0000-00006D000000}"/>
    <cellStyle name="Percent 5" xfId="114" xr:uid="{00000000-0005-0000-0000-00006E000000}"/>
    <cellStyle name="Percent 6" xfId="116" xr:uid="{00000000-0005-0000-0000-00006F000000}"/>
    <cellStyle name="Style 1" xfId="49" xr:uid="{00000000-0005-0000-0000-000070000000}"/>
    <cellStyle name="Title 2" xfId="111" xr:uid="{00000000-0005-0000-0000-000071000000}"/>
    <cellStyle name="Title 3" xfId="45" xr:uid="{00000000-0005-0000-0000-000072000000}"/>
    <cellStyle name="Total 2" xfId="112" xr:uid="{00000000-0005-0000-0000-000073000000}"/>
    <cellStyle name="Total 3" xfId="46" xr:uid="{00000000-0005-0000-0000-000074000000}"/>
    <cellStyle name="Warning Text 2" xfId="113" xr:uid="{00000000-0005-0000-0000-000075000000}"/>
    <cellStyle name="Warning Text 3" xfId="47" xr:uid="{00000000-0005-0000-0000-00007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H$1" noThreeD="1"/>
</file>

<file path=xl/ctrlProps/ctrlProp2.xml><?xml version="1.0" encoding="utf-8"?>
<formControlPr xmlns="http://schemas.microsoft.com/office/spreadsheetml/2009/9/main" objectType="CheckBox" fmlaLink="Claim!$H$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771525</xdr:colOff>
          <xdr:row>2</xdr:row>
          <xdr:rowOff>114300</xdr:rowOff>
        </xdr:from>
        <xdr:to>
          <xdr:col>4</xdr:col>
          <xdr:colOff>1476375</xdr:colOff>
          <xdr:row>4</xdr:row>
          <xdr:rowOff>85725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790575</xdr:colOff>
          <xdr:row>2</xdr:row>
          <xdr:rowOff>76200</xdr:rowOff>
        </xdr:from>
        <xdr:to>
          <xdr:col>5</xdr:col>
          <xdr:colOff>266700</xdr:colOff>
          <xdr:row>4</xdr:row>
          <xdr:rowOff>66675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ample@sample.com"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93"/>
  <sheetViews>
    <sheetView showGridLines="0" tabSelected="1" zoomScale="90" zoomScaleNormal="90" zoomScaleSheetLayoutView="100" workbookViewId="0">
      <selection activeCell="A2" sqref="A2"/>
    </sheetView>
  </sheetViews>
  <sheetFormatPr defaultColWidth="9.140625" defaultRowHeight="14.25"/>
  <cols>
    <col min="1" max="1" width="10" style="35" customWidth="1"/>
    <col min="2" max="2" width="38.140625" style="35" customWidth="1"/>
    <col min="3" max="3" width="8" style="35" customWidth="1"/>
    <col min="4" max="4" width="1.85546875" style="35" customWidth="1"/>
    <col min="5" max="5" width="27.42578125" style="35" customWidth="1"/>
    <col min="6" max="6" width="21.85546875" style="35" customWidth="1"/>
    <col min="7" max="7" width="22.140625" style="35" customWidth="1"/>
    <col min="8" max="16384" width="9.140625" style="35"/>
  </cols>
  <sheetData>
    <row r="1" spans="1:8" ht="15">
      <c r="A1" s="32"/>
      <c r="B1" s="32"/>
      <c r="C1" s="32"/>
      <c r="D1" s="32"/>
      <c r="E1" s="32"/>
      <c r="F1" s="33"/>
      <c r="G1" s="34"/>
      <c r="H1" s="142" t="b">
        <v>0</v>
      </c>
    </row>
    <row r="2" spans="1:8" ht="15">
      <c r="A2" s="36" t="s">
        <v>0</v>
      </c>
      <c r="B2" s="111"/>
      <c r="C2" s="32"/>
      <c r="D2" s="32"/>
      <c r="E2" s="36" t="s">
        <v>48</v>
      </c>
      <c r="F2" s="37"/>
      <c r="G2" s="94"/>
    </row>
    <row r="3" spans="1:8" ht="15">
      <c r="A3" s="36"/>
      <c r="B3" s="38"/>
      <c r="C3" s="36"/>
      <c r="D3" s="32"/>
      <c r="E3" s="32"/>
      <c r="F3" s="39"/>
    </row>
    <row r="4" spans="1:8" ht="15">
      <c r="A4" s="40" t="s">
        <v>1</v>
      </c>
      <c r="B4" s="112"/>
      <c r="C4" s="32"/>
      <c r="D4" s="32" t="s">
        <v>62</v>
      </c>
      <c r="E4" s="56"/>
      <c r="F4" s="41" t="s">
        <v>50</v>
      </c>
      <c r="G4" s="144"/>
    </row>
    <row r="5" spans="1:8">
      <c r="A5" s="42"/>
      <c r="B5" s="42"/>
      <c r="C5" s="42"/>
      <c r="D5" s="42"/>
      <c r="E5" s="42"/>
      <c r="F5" s="42"/>
      <c r="G5" s="42"/>
    </row>
    <row r="6" spans="1:8" ht="15">
      <c r="A6" s="36" t="s">
        <v>2</v>
      </c>
      <c r="B6" s="113"/>
      <c r="C6" s="43"/>
      <c r="D6" s="42"/>
      <c r="E6" s="36" t="s">
        <v>49</v>
      </c>
      <c r="F6" s="257" t="s">
        <v>75</v>
      </c>
      <c r="G6" s="257"/>
    </row>
    <row r="7" spans="1:8" ht="15">
      <c r="A7" s="3"/>
      <c r="B7" s="44"/>
      <c r="C7" s="1"/>
      <c r="D7" s="1"/>
      <c r="E7" s="2"/>
      <c r="F7" s="45"/>
      <c r="G7" s="45"/>
    </row>
    <row r="8" spans="1:8" s="48" customFormat="1" ht="11.25">
      <c r="A8" s="26"/>
      <c r="B8" s="26"/>
      <c r="C8" s="27"/>
      <c r="D8" s="28"/>
      <c r="E8" s="28"/>
      <c r="F8" s="28"/>
      <c r="G8" s="28"/>
    </row>
    <row r="9" spans="1:8" ht="14.25" customHeight="1">
      <c r="A9" s="258" t="s">
        <v>3</v>
      </c>
      <c r="B9" s="259"/>
      <c r="C9" s="259"/>
      <c r="D9" s="259"/>
      <c r="E9" s="259"/>
      <c r="F9" s="259"/>
      <c r="G9" s="259"/>
    </row>
    <row r="10" spans="1:8" ht="15.75">
      <c r="A10" s="260" t="s">
        <v>76</v>
      </c>
      <c r="B10" s="261"/>
      <c r="C10" s="261"/>
      <c r="D10" s="261"/>
      <c r="E10" s="261"/>
      <c r="F10" s="261"/>
      <c r="G10" s="261"/>
    </row>
    <row r="11" spans="1:8" s="48" customFormat="1" ht="5.25" customHeight="1" thickBot="1">
      <c r="A11" s="25"/>
      <c r="B11" s="25"/>
      <c r="C11" s="25"/>
      <c r="D11" s="25"/>
      <c r="E11" s="25"/>
      <c r="F11" s="25"/>
      <c r="G11" s="25"/>
    </row>
    <row r="12" spans="1:8" ht="15.95" customHeight="1">
      <c r="A12" s="18" t="s">
        <v>76</v>
      </c>
      <c r="B12" s="19"/>
      <c r="C12" s="19"/>
      <c r="D12" s="19"/>
      <c r="E12" s="19"/>
      <c r="F12" s="82" t="s">
        <v>4</v>
      </c>
      <c r="G12" s="81" t="s">
        <v>5</v>
      </c>
    </row>
    <row r="13" spans="1:8" ht="15.95" customHeight="1">
      <c r="A13" s="7" t="s">
        <v>6</v>
      </c>
      <c r="B13" s="79"/>
      <c r="C13" s="79"/>
      <c r="D13" s="79"/>
      <c r="E13" s="80"/>
      <c r="F13" s="11"/>
      <c r="G13" s="83">
        <f>SUM(F14:F15)</f>
        <v>0</v>
      </c>
    </row>
    <row r="14" spans="1:8" ht="15.95" customHeight="1">
      <c r="A14" s="93" t="s">
        <v>58</v>
      </c>
      <c r="B14" s="91"/>
      <c r="C14" s="91"/>
      <c r="D14" s="79"/>
      <c r="E14" s="80"/>
      <c r="F14" s="130"/>
      <c r="G14" s="49"/>
    </row>
    <row r="15" spans="1:8" ht="15.95" customHeight="1">
      <c r="A15" s="31" t="s">
        <v>59</v>
      </c>
      <c r="B15" s="79"/>
      <c r="C15" s="79"/>
      <c r="D15" s="79"/>
      <c r="E15" s="80"/>
      <c r="F15" s="130"/>
      <c r="G15" s="49"/>
    </row>
    <row r="16" spans="1:8" ht="15.95" customHeight="1">
      <c r="A16" s="5" t="s">
        <v>7</v>
      </c>
      <c r="B16" s="78"/>
      <c r="C16" s="78"/>
      <c r="D16" s="78"/>
      <c r="E16" s="12"/>
      <c r="F16" s="13"/>
      <c r="G16" s="83">
        <f>SUM(F17:F18)</f>
        <v>0</v>
      </c>
    </row>
    <row r="17" spans="1:10" ht="15.95" customHeight="1">
      <c r="A17" s="21" t="s">
        <v>54</v>
      </c>
      <c r="B17" s="78"/>
      <c r="C17" s="78"/>
      <c r="D17" s="78"/>
      <c r="E17" s="12"/>
      <c r="F17" s="129"/>
      <c r="G17" s="20"/>
    </row>
    <row r="18" spans="1:10" ht="15.95" customHeight="1">
      <c r="A18" s="21" t="s">
        <v>55</v>
      </c>
      <c r="B18" s="78"/>
      <c r="C18" s="78"/>
      <c r="D18" s="78"/>
      <c r="E18" s="78"/>
      <c r="F18" s="132"/>
      <c r="G18" s="20"/>
      <c r="J18" s="46"/>
    </row>
    <row r="19" spans="1:10">
      <c r="A19" s="5" t="s">
        <v>206</v>
      </c>
      <c r="B19" s="50"/>
      <c r="C19" s="50"/>
      <c r="D19" s="50"/>
      <c r="E19" s="50"/>
      <c r="F19" s="13"/>
      <c r="G19" s="131"/>
    </row>
    <row r="20" spans="1:10" ht="15.95" customHeight="1">
      <c r="A20" s="5" t="s">
        <v>8</v>
      </c>
      <c r="B20" s="78"/>
      <c r="C20" s="78"/>
      <c r="D20" s="78"/>
      <c r="E20" s="78"/>
      <c r="F20" s="13"/>
      <c r="G20" s="131"/>
    </row>
    <row r="21" spans="1:10" ht="15.95" customHeight="1">
      <c r="A21" s="5" t="s">
        <v>9</v>
      </c>
      <c r="B21" s="78"/>
      <c r="C21" s="78"/>
      <c r="D21" s="78"/>
      <c r="E21" s="78"/>
      <c r="F21" s="13"/>
      <c r="G21" s="131"/>
    </row>
    <row r="22" spans="1:10" ht="15.95" customHeight="1">
      <c r="A22" s="5" t="s">
        <v>10</v>
      </c>
      <c r="B22" s="78"/>
      <c r="C22" s="78"/>
      <c r="D22" s="78"/>
      <c r="E22" s="78"/>
      <c r="F22" s="13"/>
      <c r="G22" s="131"/>
    </row>
    <row r="23" spans="1:10" ht="15.95" customHeight="1">
      <c r="A23" s="5" t="s">
        <v>12</v>
      </c>
      <c r="B23" s="78"/>
      <c r="C23" s="78"/>
      <c r="D23" s="78"/>
      <c r="E23" s="78"/>
      <c r="F23" s="13"/>
      <c r="G23" s="131"/>
    </row>
    <row r="24" spans="1:10" ht="15.95" customHeight="1">
      <c r="A24" s="146" t="s">
        <v>11</v>
      </c>
      <c r="B24" s="78"/>
      <c r="C24" s="78"/>
      <c r="D24" s="78"/>
      <c r="E24" s="78"/>
      <c r="F24" s="13"/>
      <c r="G24" s="145"/>
    </row>
    <row r="25" spans="1:10" ht="15.95" customHeight="1" thickBot="1">
      <c r="A25" s="14" t="s">
        <v>207</v>
      </c>
      <c r="B25" s="15"/>
      <c r="C25" s="15"/>
      <c r="D25" s="9"/>
      <c r="E25" s="10"/>
      <c r="F25" s="16"/>
      <c r="G25" s="51">
        <f>SUM(G13:G24)</f>
        <v>0</v>
      </c>
    </row>
    <row r="26" spans="1:10">
      <c r="A26" s="26"/>
      <c r="B26" s="26"/>
      <c r="C26" s="27"/>
      <c r="D26" s="28"/>
      <c r="E26" s="28"/>
      <c r="F26" s="28"/>
      <c r="G26" s="28"/>
    </row>
    <row r="27" spans="1:10" ht="18.75" customHeight="1">
      <c r="A27" s="258" t="s">
        <v>73</v>
      </c>
      <c r="B27" s="259"/>
      <c r="C27" s="259"/>
      <c r="D27" s="259"/>
      <c r="E27" s="259"/>
      <c r="F27" s="259"/>
      <c r="G27" s="259"/>
    </row>
    <row r="28" spans="1:10" ht="15.75" customHeight="1">
      <c r="A28" s="260" t="s">
        <v>77</v>
      </c>
      <c r="B28" s="261"/>
      <c r="C28" s="261"/>
      <c r="D28" s="261"/>
      <c r="E28" s="261"/>
      <c r="F28" s="261"/>
      <c r="G28" s="261"/>
    </row>
    <row r="29" spans="1:10" ht="4.5" customHeight="1" thickBot="1">
      <c r="A29" s="72"/>
      <c r="B29" s="73"/>
      <c r="C29" s="73"/>
      <c r="D29" s="73"/>
      <c r="E29" s="73"/>
      <c r="F29" s="73"/>
      <c r="G29" s="73"/>
    </row>
    <row r="30" spans="1:10" s="46" customFormat="1" ht="15.95" customHeight="1">
      <c r="A30" s="86" t="s">
        <v>77</v>
      </c>
      <c r="B30" s="87"/>
      <c r="C30" s="87"/>
      <c r="D30" s="87"/>
      <c r="E30" s="87"/>
      <c r="F30" s="88" t="s">
        <v>4</v>
      </c>
      <c r="G30" s="89" t="s">
        <v>5</v>
      </c>
    </row>
    <row r="31" spans="1:10" ht="15.95" customHeight="1">
      <c r="A31" s="7" t="s">
        <v>6</v>
      </c>
      <c r="B31" s="79"/>
      <c r="C31" s="79"/>
      <c r="D31" s="79"/>
      <c r="E31" s="80"/>
      <c r="F31" s="85"/>
      <c r="G31" s="83">
        <f>SUM(F32:F33)</f>
        <v>0</v>
      </c>
    </row>
    <row r="32" spans="1:10" ht="15.95" customHeight="1">
      <c r="A32" s="31" t="s">
        <v>58</v>
      </c>
      <c r="B32" s="79"/>
      <c r="C32" s="79"/>
      <c r="D32" s="79"/>
      <c r="E32" s="80"/>
      <c r="F32" s="95"/>
      <c r="G32" s="84"/>
    </row>
    <row r="33" spans="1:7" ht="15.95" customHeight="1">
      <c r="A33" s="31" t="s">
        <v>59</v>
      </c>
      <c r="B33" s="79"/>
      <c r="C33" s="79"/>
      <c r="D33" s="79"/>
      <c r="E33" s="80"/>
      <c r="F33" s="132"/>
      <c r="G33" s="84"/>
    </row>
    <row r="34" spans="1:7" ht="15.95" customHeight="1">
      <c r="A34" s="7" t="s">
        <v>7</v>
      </c>
      <c r="B34" s="79"/>
      <c r="C34" s="79"/>
      <c r="D34" s="79"/>
      <c r="E34" s="80"/>
      <c r="F34" s="85"/>
      <c r="G34" s="70">
        <f>SUM(F35:F36)</f>
        <v>0</v>
      </c>
    </row>
    <row r="35" spans="1:7" ht="15.95" customHeight="1">
      <c r="A35" s="31" t="s">
        <v>54</v>
      </c>
      <c r="B35" s="79"/>
      <c r="C35" s="79"/>
      <c r="D35" s="79"/>
      <c r="E35" s="79"/>
      <c r="F35" s="132"/>
      <c r="G35" s="84"/>
    </row>
    <row r="36" spans="1:7" ht="15.95" customHeight="1">
      <c r="A36" s="31" t="s">
        <v>55</v>
      </c>
      <c r="B36" s="79"/>
      <c r="C36" s="79"/>
      <c r="D36" s="79"/>
      <c r="E36" s="79"/>
      <c r="F36" s="132"/>
      <c r="G36" s="84"/>
    </row>
    <row r="37" spans="1:7" ht="15.95" customHeight="1">
      <c r="A37" s="65" t="s">
        <v>8</v>
      </c>
      <c r="B37" s="79"/>
      <c r="C37" s="79"/>
      <c r="D37" s="79"/>
      <c r="E37" s="79"/>
      <c r="F37" s="85"/>
      <c r="G37" s="133"/>
    </row>
    <row r="38" spans="1:7" ht="15.95" customHeight="1">
      <c r="A38" s="5" t="s">
        <v>12</v>
      </c>
      <c r="B38" s="78"/>
      <c r="C38" s="78"/>
      <c r="D38" s="78"/>
      <c r="E38" s="78"/>
      <c r="F38" s="85"/>
      <c r="G38" s="133"/>
    </row>
    <row r="39" spans="1:7" ht="15.95" customHeight="1" thickBot="1">
      <c r="A39" s="66" t="s">
        <v>208</v>
      </c>
      <c r="B39" s="9"/>
      <c r="C39" s="9"/>
      <c r="D39" s="9"/>
      <c r="E39" s="9"/>
      <c r="F39" s="67"/>
      <c r="G39" s="51">
        <f>SUM(G31:G38)</f>
        <v>0</v>
      </c>
    </row>
    <row r="40" spans="1:7" ht="15.95" customHeight="1">
      <c r="A40" s="71"/>
      <c r="B40" s="45"/>
      <c r="C40" s="45"/>
      <c r="D40" s="45"/>
      <c r="E40" s="45"/>
      <c r="F40" s="68"/>
      <c r="G40" s="69"/>
    </row>
    <row r="41" spans="1:7" ht="15">
      <c r="A41" s="258" t="s">
        <v>74</v>
      </c>
      <c r="B41" s="259"/>
      <c r="C41" s="259"/>
      <c r="D41" s="259"/>
      <c r="E41" s="259"/>
      <c r="F41" s="259"/>
      <c r="G41" s="259"/>
    </row>
    <row r="42" spans="1:7" ht="15.75">
      <c r="A42" s="260" t="s">
        <v>78</v>
      </c>
      <c r="B42" s="261"/>
      <c r="C42" s="261"/>
      <c r="D42" s="261"/>
      <c r="E42" s="261"/>
      <c r="F42" s="261"/>
      <c r="G42" s="261"/>
    </row>
    <row r="43" spans="1:7" ht="7.5" customHeight="1" thickBot="1">
      <c r="A43" s="72"/>
      <c r="B43" s="73"/>
      <c r="C43" s="73"/>
      <c r="D43" s="73"/>
      <c r="E43" s="73"/>
      <c r="F43" s="73"/>
      <c r="G43" s="73"/>
    </row>
    <row r="44" spans="1:7" ht="15">
      <c r="A44" s="18" t="s">
        <v>78</v>
      </c>
      <c r="B44" s="19"/>
      <c r="C44" s="19"/>
      <c r="D44" s="19"/>
      <c r="E44" s="19"/>
      <c r="F44" s="82" t="s">
        <v>4</v>
      </c>
      <c r="G44" s="81" t="s">
        <v>5</v>
      </c>
    </row>
    <row r="45" spans="1:7" s="46" customFormat="1" ht="15">
      <c r="A45" s="90" t="s">
        <v>6</v>
      </c>
      <c r="B45" s="91"/>
      <c r="C45" s="91"/>
      <c r="D45" s="91"/>
      <c r="E45" s="92"/>
      <c r="F45" s="85"/>
      <c r="G45" s="83">
        <f>SUM(F46:F47)</f>
        <v>0</v>
      </c>
    </row>
    <row r="46" spans="1:7" s="46" customFormat="1">
      <c r="A46" s="93" t="s">
        <v>58</v>
      </c>
      <c r="B46" s="91"/>
      <c r="C46" s="91"/>
      <c r="D46" s="91"/>
      <c r="E46" s="92"/>
      <c r="F46" s="95"/>
      <c r="G46" s="84"/>
    </row>
    <row r="47" spans="1:7" s="46" customFormat="1">
      <c r="A47" s="93" t="s">
        <v>59</v>
      </c>
      <c r="B47" s="91"/>
      <c r="C47" s="91"/>
      <c r="D47" s="91"/>
      <c r="E47" s="92"/>
      <c r="F47" s="132"/>
      <c r="G47" s="84"/>
    </row>
    <row r="48" spans="1:7" ht="15">
      <c r="A48" s="7" t="s">
        <v>7</v>
      </c>
      <c r="B48" s="79"/>
      <c r="C48" s="79"/>
      <c r="D48" s="79"/>
      <c r="E48" s="80"/>
      <c r="F48" s="85"/>
      <c r="G48" s="70">
        <f>SUM(F49:F50)</f>
        <v>0</v>
      </c>
    </row>
    <row r="49" spans="1:7" ht="15.95" customHeight="1">
      <c r="A49" s="31" t="s">
        <v>54</v>
      </c>
      <c r="B49" s="79"/>
      <c r="C49" s="79"/>
      <c r="D49" s="79"/>
      <c r="E49" s="79"/>
      <c r="F49" s="132"/>
      <c r="G49" s="84"/>
    </row>
    <row r="50" spans="1:7" ht="15.95" customHeight="1">
      <c r="A50" s="31" t="s">
        <v>55</v>
      </c>
      <c r="B50" s="79"/>
      <c r="C50" s="79"/>
      <c r="D50" s="79"/>
      <c r="E50" s="79"/>
      <c r="F50" s="132"/>
      <c r="G50" s="84"/>
    </row>
    <row r="51" spans="1:7" ht="15.95" customHeight="1">
      <c r="A51" s="65" t="s">
        <v>8</v>
      </c>
      <c r="B51" s="79"/>
      <c r="C51" s="79"/>
      <c r="D51" s="79"/>
      <c r="E51" s="79"/>
      <c r="F51" s="85"/>
      <c r="G51" s="133"/>
    </row>
    <row r="52" spans="1:7" ht="15.95" customHeight="1">
      <c r="A52" s="5" t="s">
        <v>12</v>
      </c>
      <c r="B52" s="78"/>
      <c r="C52" s="78"/>
      <c r="D52" s="78"/>
      <c r="E52" s="78"/>
      <c r="F52" s="85"/>
      <c r="G52" s="133"/>
    </row>
    <row r="53" spans="1:7" ht="15.95" customHeight="1" thickBot="1">
      <c r="A53" s="109" t="s">
        <v>67</v>
      </c>
      <c r="B53" s="108"/>
      <c r="C53" s="9"/>
      <c r="D53" s="9"/>
      <c r="E53" s="9"/>
      <c r="F53" s="67"/>
      <c r="G53" s="51">
        <f>SUM(G45:G52)</f>
        <v>0</v>
      </c>
    </row>
    <row r="54" spans="1:7" ht="12.6" customHeight="1">
      <c r="A54" s="149"/>
      <c r="B54" s="150"/>
      <c r="C54" s="45"/>
      <c r="D54" s="45"/>
      <c r="E54" s="45"/>
      <c r="F54" s="68"/>
      <c r="G54" s="69"/>
    </row>
    <row r="55" spans="1:7" ht="15.95" customHeight="1">
      <c r="A55" s="258" t="s">
        <v>79</v>
      </c>
      <c r="B55" s="259"/>
      <c r="C55" s="259"/>
      <c r="D55" s="259"/>
      <c r="E55" s="259"/>
      <c r="F55" s="259"/>
      <c r="G55" s="259"/>
    </row>
    <row r="56" spans="1:7" ht="15.95" customHeight="1">
      <c r="A56" s="260" t="s">
        <v>81</v>
      </c>
      <c r="B56" s="261"/>
      <c r="C56" s="261"/>
      <c r="D56" s="261"/>
      <c r="E56" s="261"/>
      <c r="F56" s="261"/>
      <c r="G56" s="261"/>
    </row>
    <row r="57" spans="1:7" ht="7.5" customHeight="1" thickBot="1">
      <c r="A57" s="25"/>
      <c r="B57" s="25"/>
      <c r="C57" s="25"/>
      <c r="D57" s="25"/>
      <c r="E57" s="25"/>
      <c r="F57" s="25"/>
      <c r="G57" s="25"/>
    </row>
    <row r="58" spans="1:7" ht="15.95" customHeight="1">
      <c r="A58" s="18" t="s">
        <v>209</v>
      </c>
      <c r="B58" s="19"/>
      <c r="C58" s="19"/>
      <c r="D58" s="19"/>
      <c r="E58" s="19"/>
      <c r="F58" s="82" t="s">
        <v>4</v>
      </c>
      <c r="G58" s="81" t="s">
        <v>5</v>
      </c>
    </row>
    <row r="59" spans="1:7" ht="15.95" customHeight="1">
      <c r="A59" s="7" t="s">
        <v>6</v>
      </c>
      <c r="B59" s="79"/>
      <c r="C59" s="79"/>
      <c r="D59" s="79"/>
      <c r="E59" s="80"/>
      <c r="F59" s="11"/>
      <c r="G59" s="83">
        <f>SUM(F60:F60)</f>
        <v>0</v>
      </c>
    </row>
    <row r="60" spans="1:7" ht="15.95" customHeight="1">
      <c r="A60" s="93" t="s">
        <v>58</v>
      </c>
      <c r="B60" s="91"/>
      <c r="C60" s="91"/>
      <c r="D60" s="79"/>
      <c r="E60" s="80"/>
      <c r="F60" s="130"/>
      <c r="G60" s="49"/>
    </row>
    <row r="61" spans="1:7" ht="15.95" customHeight="1">
      <c r="A61" s="5" t="s">
        <v>7</v>
      </c>
      <c r="B61" s="78"/>
      <c r="C61" s="78"/>
      <c r="D61" s="78"/>
      <c r="E61" s="12"/>
      <c r="F61" s="13"/>
      <c r="G61" s="83">
        <f>SUM(F62:F63)</f>
        <v>0</v>
      </c>
    </row>
    <row r="62" spans="1:7" ht="15.95" customHeight="1">
      <c r="A62" s="21" t="s">
        <v>54</v>
      </c>
      <c r="B62" s="78"/>
      <c r="C62" s="78"/>
      <c r="D62" s="78"/>
      <c r="E62" s="12"/>
      <c r="F62" s="129"/>
      <c r="G62" s="20"/>
    </row>
    <row r="63" spans="1:7" ht="15.95" customHeight="1">
      <c r="A63" s="21" t="s">
        <v>55</v>
      </c>
      <c r="B63" s="78"/>
      <c r="C63" s="78"/>
      <c r="D63" s="78"/>
      <c r="E63" s="78"/>
      <c r="F63" s="132"/>
      <c r="G63" s="20"/>
    </row>
    <row r="64" spans="1:7" ht="15.95" customHeight="1">
      <c r="A64" s="5" t="s">
        <v>9</v>
      </c>
      <c r="B64" s="78"/>
      <c r="C64" s="78"/>
      <c r="D64" s="78"/>
      <c r="E64" s="78"/>
      <c r="F64" s="13"/>
      <c r="G64" s="131"/>
    </row>
    <row r="65" spans="1:7" ht="15.95" customHeight="1">
      <c r="A65" s="5" t="s">
        <v>10</v>
      </c>
      <c r="B65" s="78"/>
      <c r="C65" s="78"/>
      <c r="D65" s="78"/>
      <c r="E65" s="78"/>
      <c r="F65" s="13"/>
      <c r="G65" s="131"/>
    </row>
    <row r="66" spans="1:7" ht="15.95" customHeight="1">
      <c r="A66" s="5" t="s">
        <v>12</v>
      </c>
      <c r="B66" s="78"/>
      <c r="C66" s="78"/>
      <c r="D66" s="78"/>
      <c r="E66" s="78"/>
      <c r="F66" s="13"/>
      <c r="G66" s="131"/>
    </row>
    <row r="67" spans="1:7" ht="15.95" customHeight="1">
      <c r="A67" s="146" t="s">
        <v>11</v>
      </c>
      <c r="B67" s="78"/>
      <c r="C67" s="78"/>
      <c r="D67" s="78"/>
      <c r="E67" s="78"/>
      <c r="F67" s="13"/>
      <c r="G67" s="145"/>
    </row>
    <row r="68" spans="1:7" ht="15.95" customHeight="1" thickBot="1">
      <c r="A68" s="14" t="s">
        <v>82</v>
      </c>
      <c r="B68" s="15"/>
      <c r="C68" s="15"/>
      <c r="D68" s="9"/>
      <c r="E68" s="10"/>
      <c r="F68" s="16"/>
      <c r="G68" s="51">
        <f>SUM(G59:G67)</f>
        <v>0</v>
      </c>
    </row>
    <row r="69" spans="1:7" ht="15.95" customHeight="1">
      <c r="A69" s="149"/>
      <c r="B69" s="150"/>
      <c r="C69" s="45"/>
      <c r="D69" s="45"/>
      <c r="E69" s="45"/>
      <c r="F69" s="68"/>
      <c r="G69" s="69"/>
    </row>
    <row r="70" spans="1:7" ht="15.95" customHeight="1">
      <c r="A70" s="258" t="s">
        <v>83</v>
      </c>
      <c r="B70" s="259"/>
      <c r="C70" s="259"/>
      <c r="D70" s="259"/>
      <c r="E70" s="259"/>
      <c r="F70" s="259"/>
      <c r="G70" s="259"/>
    </row>
    <row r="71" spans="1:7" ht="15.95" customHeight="1">
      <c r="A71" s="260" t="s">
        <v>80</v>
      </c>
      <c r="B71" s="261"/>
      <c r="C71" s="261"/>
      <c r="D71" s="261"/>
      <c r="E71" s="261"/>
      <c r="F71" s="261"/>
      <c r="G71" s="261"/>
    </row>
    <row r="72" spans="1:7" ht="7.5" customHeight="1" thickBot="1">
      <c r="A72" s="147"/>
      <c r="B72" s="148"/>
      <c r="C72" s="148"/>
      <c r="D72" s="148"/>
      <c r="E72" s="148"/>
      <c r="F72" s="148"/>
      <c r="G72" s="148"/>
    </row>
    <row r="73" spans="1:7" ht="15.95" customHeight="1">
      <c r="A73" s="86" t="s">
        <v>80</v>
      </c>
      <c r="B73" s="87"/>
      <c r="C73" s="87"/>
      <c r="D73" s="87"/>
      <c r="E73" s="87"/>
      <c r="F73" s="88" t="s">
        <v>4</v>
      </c>
      <c r="G73" s="89" t="s">
        <v>5</v>
      </c>
    </row>
    <row r="74" spans="1:7" ht="15.95" customHeight="1">
      <c r="A74" s="7" t="s">
        <v>7</v>
      </c>
      <c r="B74" s="79"/>
      <c r="C74" s="79"/>
      <c r="D74" s="79"/>
      <c r="E74" s="80"/>
      <c r="F74" s="85"/>
      <c r="G74" s="70">
        <f>SUM(F75:F75)</f>
        <v>0</v>
      </c>
    </row>
    <row r="75" spans="1:7" ht="15.95" customHeight="1">
      <c r="A75" s="31" t="s">
        <v>54</v>
      </c>
      <c r="B75" s="79"/>
      <c r="C75" s="79"/>
      <c r="D75" s="79"/>
      <c r="E75" s="79"/>
      <c r="F75" s="132"/>
      <c r="G75" s="84"/>
    </row>
    <row r="76" spans="1:7" ht="15.95" customHeight="1">
      <c r="A76" s="5" t="s">
        <v>12</v>
      </c>
      <c r="B76" s="78"/>
      <c r="C76" s="78"/>
      <c r="D76" s="78"/>
      <c r="E76" s="78"/>
      <c r="F76" s="85"/>
      <c r="G76" s="133"/>
    </row>
    <row r="77" spans="1:7" ht="15.95" customHeight="1" thickBot="1">
      <c r="A77" s="66" t="s">
        <v>89</v>
      </c>
      <c r="B77" s="9"/>
      <c r="C77" s="9"/>
      <c r="D77" s="9"/>
      <c r="E77" s="9"/>
      <c r="F77" s="67"/>
      <c r="G77" s="51">
        <f>SUM(G74:G76)</f>
        <v>0</v>
      </c>
    </row>
    <row r="78" spans="1:7" ht="15.95" customHeight="1">
      <c r="A78" s="149"/>
      <c r="B78" s="150"/>
      <c r="C78" s="45"/>
      <c r="D78" s="45"/>
      <c r="E78" s="45"/>
      <c r="F78" s="68"/>
      <c r="G78" s="69"/>
    </row>
    <row r="79" spans="1:7" ht="15">
      <c r="A79" s="263" t="s">
        <v>40</v>
      </c>
      <c r="B79" s="263"/>
      <c r="C79" s="263"/>
      <c r="D79" s="263"/>
      <c r="E79" s="263"/>
      <c r="F79" s="263"/>
      <c r="G79" s="263"/>
    </row>
    <row r="80" spans="1:7" s="48" customFormat="1" ht="12" thickBot="1">
      <c r="A80" s="22"/>
      <c r="B80" s="23"/>
      <c r="C80" s="23"/>
      <c r="D80" s="23"/>
      <c r="E80" s="24"/>
      <c r="F80" s="24"/>
      <c r="G80" s="143"/>
    </row>
    <row r="81" spans="1:7" ht="31.5" customHeight="1">
      <c r="A81" s="264" t="s">
        <v>210</v>
      </c>
      <c r="B81" s="265"/>
      <c r="C81" s="265"/>
      <c r="D81" s="265"/>
      <c r="E81" s="266"/>
      <c r="F81" s="134"/>
      <c r="G81" s="220">
        <f>G25+G39+G53+G68+G77</f>
        <v>0</v>
      </c>
    </row>
    <row r="82" spans="1:7">
      <c r="A82" s="21" t="s">
        <v>56</v>
      </c>
      <c r="B82" s="221"/>
      <c r="C82" s="79"/>
      <c r="D82" s="221"/>
      <c r="E82" s="6"/>
      <c r="F82" s="222"/>
      <c r="G82" s="223"/>
    </row>
    <row r="83" spans="1:7" ht="15.75" thickBot="1">
      <c r="A83" s="14" t="s">
        <v>13</v>
      </c>
      <c r="B83" s="9"/>
      <c r="C83" s="8"/>
      <c r="D83" s="9"/>
      <c r="E83" s="10"/>
      <c r="F83" s="17"/>
      <c r="G83" s="47">
        <f>G81-G82</f>
        <v>0</v>
      </c>
    </row>
    <row r="84" spans="1:7">
      <c r="A84" s="4"/>
      <c r="B84" s="4"/>
      <c r="C84" s="4"/>
      <c r="D84" s="4"/>
      <c r="E84" s="4"/>
      <c r="F84" s="4"/>
      <c r="G84" s="4"/>
    </row>
    <row r="85" spans="1:7" ht="136.5" customHeight="1">
      <c r="A85" s="262" t="s">
        <v>53</v>
      </c>
      <c r="B85" s="262"/>
      <c r="C85" s="30"/>
      <c r="D85" s="262" t="s">
        <v>52</v>
      </c>
      <c r="E85" s="262"/>
      <c r="F85" s="262"/>
      <c r="G85" s="262"/>
    </row>
    <row r="86" spans="1:7" ht="14.25" customHeight="1">
      <c r="A86" s="29"/>
      <c r="B86" s="29"/>
      <c r="C86" s="30"/>
      <c r="D86" s="262"/>
      <c r="E86" s="262"/>
      <c r="F86" s="262"/>
      <c r="G86" s="262"/>
    </row>
    <row r="87" spans="1:7">
      <c r="A87" s="57"/>
      <c r="B87" s="52"/>
      <c r="C87" s="53"/>
      <c r="D87" s="53"/>
      <c r="E87" s="57"/>
      <c r="F87" s="52"/>
      <c r="G87" s="52"/>
    </row>
    <row r="88" spans="1:7">
      <c r="A88" s="54" t="s">
        <v>14</v>
      </c>
      <c r="B88" s="54"/>
      <c r="C88" s="53"/>
      <c r="D88" s="53"/>
      <c r="E88" s="54" t="s">
        <v>15</v>
      </c>
      <c r="F88" s="54"/>
      <c r="G88" s="54"/>
    </row>
    <row r="89" spans="1:7" ht="29.25" customHeight="1">
      <c r="A89" s="52"/>
      <c r="B89" s="52"/>
      <c r="C89" s="53"/>
      <c r="D89" s="54"/>
      <c r="E89" s="52"/>
      <c r="F89" s="52"/>
      <c r="G89" s="52"/>
    </row>
    <row r="90" spans="1:7">
      <c r="A90" s="54" t="s">
        <v>16</v>
      </c>
      <c r="B90" s="55"/>
      <c r="C90" s="54"/>
      <c r="D90" s="54"/>
      <c r="E90" s="54" t="s">
        <v>16</v>
      </c>
      <c r="F90" s="55"/>
      <c r="G90" s="54"/>
    </row>
    <row r="91" spans="1:7">
      <c r="A91" s="4"/>
      <c r="B91" s="4"/>
      <c r="C91" s="4"/>
      <c r="D91" s="4"/>
      <c r="E91" s="4"/>
      <c r="F91" s="4"/>
      <c r="G91" s="4"/>
    </row>
    <row r="92" spans="1:7">
      <c r="A92" s="4"/>
      <c r="B92" s="4"/>
      <c r="C92" s="4"/>
      <c r="D92" s="4"/>
      <c r="E92" s="4"/>
      <c r="F92" s="4"/>
      <c r="G92" s="4"/>
    </row>
    <row r="93" spans="1:7">
      <c r="A93" s="4"/>
      <c r="B93" s="4"/>
      <c r="C93" s="4"/>
      <c r="D93" s="4"/>
      <c r="E93" s="4"/>
      <c r="F93" s="4"/>
      <c r="G93" s="4"/>
    </row>
  </sheetData>
  <dataConsolidate/>
  <mergeCells count="15">
    <mergeCell ref="F6:G6"/>
    <mergeCell ref="A9:G9"/>
    <mergeCell ref="A10:G10"/>
    <mergeCell ref="A85:B85"/>
    <mergeCell ref="D85:G86"/>
    <mergeCell ref="A79:G79"/>
    <mergeCell ref="A27:G27"/>
    <mergeCell ref="A28:G28"/>
    <mergeCell ref="A41:G41"/>
    <mergeCell ref="A42:G42"/>
    <mergeCell ref="A81:E81"/>
    <mergeCell ref="A70:G70"/>
    <mergeCell ref="A71:G71"/>
    <mergeCell ref="A56:G56"/>
    <mergeCell ref="A55:G55"/>
  </mergeCells>
  <phoneticPr fontId="6" type="noConversion"/>
  <dataValidations xWindow="632" yWindow="284" count="26">
    <dataValidation type="custom" allowBlank="1" showInputMessage="1" showErrorMessage="1" errorTitle="Invalid Field" error="This is not a valid field to enter data.  " sqref="F13 F16 F19:F25 F59 F61 F64:F68" xr:uid="{03144F9C-41A2-4B90-A81D-6068FA61A1C4}">
      <formula1>"xxx"</formula1>
    </dataValidation>
    <dataValidation type="whole" operator="greaterThanOrEqual" allowBlank="1" showInputMessage="1" showErrorMessage="1" errorTitle="Whole number" error="Value must be a whole number." sqref="F17:F18 F14:F15 G20:G23 F62:F63 F60 G64:G66" xr:uid="{970C423F-9557-4CDA-BC47-B76712115B82}">
      <formula1>-1000000000000</formula1>
    </dataValidation>
    <dataValidation type="date" operator="greaterThan" allowBlank="1" showInputMessage="1" showErrorMessage="1" error="Date must be entered using numeric values, and date must be 7/1/21 or later." prompt="Date entered must be 7/1/21 or later.  This Claim Form may only be used for SFY 2021-22." sqref="G2" xr:uid="{010242BA-9BB6-4620-9936-44D6B75318E8}">
      <formula1>44377</formula1>
    </dataValidation>
    <dataValidation type="custom" operator="greaterThanOrEqual" allowBlank="1" showInputMessage="1" showErrorMessage="1" errorTitle="Invalid Field" error="This is not a valid field to enter data.  " sqref="G17:G18 G14:G15 G62:G63 G60" xr:uid="{DD16D818-36A4-40F2-B757-C2FB66E2F47F}">
      <formula1>"xxx"</formula1>
    </dataValidation>
    <dataValidation type="whole" operator="greaterThanOrEqual" allowBlank="1" showErrorMessage="1" errorTitle="Whole Number" error="Value must be a whole number." sqref="G82" xr:uid="{9BB4EC43-C8CE-4379-9107-8D1039B8DB31}">
      <formula1>-1000000000000000000</formula1>
    </dataValidation>
    <dataValidation allowBlank="1" showInputMessage="1" showErrorMessage="1" prompt="Click the &quot;Adusted&quot; box for adjusted claims - do not check for original claims. " sqref="E4" xr:uid="{EBFC7E52-1C7B-436E-B259-3EF96EE7F5B6}"/>
    <dataValidation allowBlank="1" sqref="G40" xr:uid="{723B4C68-0476-4F19-BA7D-3BA7AAA4029B}"/>
    <dataValidation type="whole" operator="greaterThanOrEqual" allowBlank="1" showInputMessage="1" showErrorMessage="1" errorTitle="Whole Number" error="Value must be a whole number." sqref="F35:F36 F47 F49:F50 F33 F75" xr:uid="{9E72E508-8ABF-4CA6-A739-B0B979A07925}">
      <formula1>-100000000000000000</formula1>
    </dataValidation>
    <dataValidation type="whole" operator="greaterThanOrEqual" showInputMessage="1" showErrorMessage="1" errorTitle="Whole Number" error="Value must be a whole number." sqref="G51 G37" xr:uid="{8C090191-0219-4997-8280-8FA547BD4B21}">
      <formula1>-1000000000000</formula1>
    </dataValidation>
    <dataValidation type="whole" operator="greaterThanOrEqual" allowBlank="1" showInputMessage="1" showErrorMessage="1" errorTitle="Whole Number" error="Value must be a whole number." sqref="F81 F32 G38 G76 G52" xr:uid="{7A6874B8-3EDF-4502-8395-5686FD7FDF3F}">
      <formula1>-1000000000000</formula1>
    </dataValidation>
    <dataValidation type="custom" allowBlank="1" showInputMessage="1" showErrorMessage="1" sqref="F40 G81" xr:uid="{1350EA3E-C0C4-4D90-988F-E40A96F05E69}">
      <formula1>"xxx"</formula1>
    </dataValidation>
    <dataValidation type="custom" operator="greaterThanOrEqual" showInputMessage="1" showErrorMessage="1" errorTitle="Invalid Field" error="This is not a valid field to enter data.  " sqref="G61 G59 G16 G13" xr:uid="{8F5E4100-D26A-4C80-87FF-AB014A8E8217}">
      <formula1>"xxx"</formula1>
    </dataValidation>
    <dataValidation type="whole" operator="greaterThanOrEqual" allowBlank="1" showInputMessage="1" showErrorMessage="1" errorTitle="Whole Number" error="Value must be a whole number." sqref="G24 G67" xr:uid="{149656AF-C3F7-4473-9D13-DD9213B485E3}">
      <formula1>-100000000000</formula1>
    </dataValidation>
    <dataValidation type="custom" operator="greaterThanOrEqual" showInputMessage="1" showErrorMessage="1" errorTitle="Invalid Field" error="This is not a valid field to enter data." sqref="G34 G53 G83" xr:uid="{B0B646A7-F268-4C3B-982A-4851D3D16D43}">
      <formula1>"xxx"</formula1>
    </dataValidation>
    <dataValidation type="whole" operator="greaterThanOrEqual" allowBlank="1" showInputMessage="1" showErrorMessage="1" errorTitle="Whole Number" error="Value must be a whole number." sqref="F46" xr:uid="{5BFAF030-48D5-4B54-87C3-F96A0ACC392A}">
      <formula1>-1000000000000000000</formula1>
    </dataValidation>
    <dataValidation type="whole" operator="greaterThanOrEqual" allowBlank="1" showInputMessage="1" showErrorMessage="1" errorTitle="Whole Number" error="Value must be a whole number." sqref="G19" xr:uid="{842ABF48-3613-44E7-B492-E165A6545447}">
      <formula1>-100000000000000000000</formula1>
    </dataValidation>
    <dataValidation type="custom" allowBlank="1" showInputMessage="1" showErrorMessage="1" errorTitle="Invalid Field" error="This not a valid field to enter data." sqref="F82:F83 F31 G32:G33 F34 G35:G36 F45 G46:G47 F48 G49:G50 F69 F74 G75 F37:F39 F51:F54 F76:F78" xr:uid="{FEAC9BC5-78CC-4B42-8B43-EAD549F9303E}">
      <formula1>"xxx"</formula1>
    </dataValidation>
    <dataValidation type="custom" operator="greaterThanOrEqual" showInputMessage="1" showErrorMessage="1" errorTitle="Invalid Field" error="This is not a valid field to enter data._x000a_" sqref="G48" xr:uid="{C448DD44-AB53-4951-BEEB-0022D6A69556}">
      <formula1>"xxx"</formula1>
    </dataValidation>
    <dataValidation allowBlank="1" showInputMessage="1" showErrorMessage="1" prompt="If this is an adjusted claim - enter the adjustment number. Example: 1, 2, 3" sqref="G4" xr:uid="{4D248DD1-5DE9-44E1-A4F1-FA192541DFB7}"/>
    <dataValidation type="custom" operator="greaterThanOrEqual" showInputMessage="1" showErrorMessage="1" error="This is not a valid field to enter data.  " sqref="G25 G68" xr:uid="{DD4B9C5F-6527-4D42-908F-F9A6146C6B23}">
      <formula1>"xxx"</formula1>
    </dataValidation>
    <dataValidation type="custom" allowBlank="1" showInputMessage="1" showErrorMessage="1" errorTitle="Invalid Field" error="This is not a valid field to enter data." sqref="G39 G77" xr:uid="{7C94CEB3-FB90-4F8B-95CC-E280A7A50562}">
      <formula1>"xxx"</formula1>
    </dataValidation>
    <dataValidation type="custom" operator="greaterThanOrEqual" showInputMessage="1" showErrorMessage="1" errorTitle="Invalid Field" error="This is not a valid field to enter data." sqref="G74" xr:uid="{5E478772-8089-4904-B6AF-0A883FACDBA3}">
      <formula1>F75+#REF!</formula1>
    </dataValidation>
    <dataValidation type="custom" operator="greaterThanOrEqual" showInputMessage="1" showErrorMessage="1" errorTitle="Invalid Field" error="This is not a valid field to enter data." sqref="G54" xr:uid="{2211BC6D-4085-4557-857E-B44B8545AE07}">
      <formula1>SUM(G46:G53)</formula1>
    </dataValidation>
    <dataValidation type="custom" operator="greaterThanOrEqual" showInputMessage="1" showErrorMessage="1" errorTitle="Invalid Field" error="This is not a valid field to enter data." sqref="G69" xr:uid="{93666041-C6AF-4005-8B92-6FD010283F66}">
      <formula1>SUM(G50:G68)</formula1>
    </dataValidation>
    <dataValidation type="custom" operator="greaterThanOrEqual" showInputMessage="1" showErrorMessage="1" errorTitle="Invalid Field" error="This is not a valid field to enter data." sqref="G78" xr:uid="{B0BF78D3-711C-4DF5-B14A-21B622BB5B94}">
      <formula1>SUM(G49:G77)</formula1>
    </dataValidation>
    <dataValidation type="custom" operator="greaterThanOrEqual" showInputMessage="1" showErrorMessage="1" errorTitle="Invalid Field" error="This is not a valid field to enter data." sqref="G31 G45" xr:uid="{61179C14-0EE2-4D30-8952-5BFEAC1186D7}">
      <formula1>"xxxx"</formula1>
    </dataValidation>
  </dataValidations>
  <hyperlinks>
    <hyperlink ref="F6" r:id="rId1" xr:uid="{00000000-0004-0000-0000-000000000000}"/>
  </hyperlinks>
  <printOptions horizontalCentered="1"/>
  <pageMargins left="0.25" right="0.25" top="0.82" bottom="0.39" header="0.42" footer="0.5"/>
  <pageSetup scale="79" fitToHeight="2" orientation="portrait" r:id="rId2"/>
  <headerFooter alignWithMargins="0">
    <oddHeader xml:space="preserve">&amp;C&amp;"Arial,Bold"&amp;11CalACES Maintenance and Operations
Monthly Expenditure Claim SFY 21-22 </oddHeader>
    <oddFooter>&amp;F&amp;RPage &amp;P</oddFooter>
  </headerFooter>
  <rowBreaks count="1" manualBreakCount="1">
    <brk id="53" max="6"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locked="0" defaultSize="0" autoFill="0" autoLine="0" autoPict="0">
                <anchor moveWithCells="1">
                  <from>
                    <xdr:col>4</xdr:col>
                    <xdr:colOff>771525</xdr:colOff>
                    <xdr:row>2</xdr:row>
                    <xdr:rowOff>114300</xdr:rowOff>
                  </from>
                  <to>
                    <xdr:col>4</xdr:col>
                    <xdr:colOff>1476375</xdr:colOff>
                    <xdr:row>4</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632" yWindow="284" count="1">
        <x14:dataValidation type="list" allowBlank="1" showInputMessage="1" showErrorMessage="1" prompt="Select County Name and Number from the drop-down list (e.g., Alpine - 01)" xr:uid="{B97EEC0A-2E65-439F-8497-901A39A4A562}">
          <x14:formula1>
            <xm:f>'County List'!$A$2:$A$59</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U123"/>
  <sheetViews>
    <sheetView showGridLines="0" showWhiteSpace="0" zoomScale="90" zoomScaleNormal="90" zoomScaleSheetLayoutView="100" workbookViewId="0">
      <selection activeCell="A2" sqref="A2"/>
    </sheetView>
  </sheetViews>
  <sheetFormatPr defaultRowHeight="12.75"/>
  <cols>
    <col min="1" max="1" width="25.140625" style="114" customWidth="1"/>
    <col min="2" max="2" width="16.140625" style="114" customWidth="1"/>
    <col min="3" max="3" width="14.85546875" style="114" customWidth="1"/>
    <col min="4" max="4" width="14.140625" style="114" customWidth="1"/>
    <col min="5" max="7" width="14.85546875" style="114" customWidth="1"/>
    <col min="8" max="9" width="12.85546875" style="114" customWidth="1"/>
    <col min="10" max="10" width="11.42578125" style="114" bestFit="1" customWidth="1"/>
    <col min="11" max="16384" width="9.140625" style="114"/>
  </cols>
  <sheetData>
    <row r="1" spans="1:21">
      <c r="A1" s="210"/>
      <c r="B1" s="210"/>
      <c r="C1" s="210"/>
      <c r="D1" s="210"/>
      <c r="E1" s="210"/>
      <c r="F1" s="210"/>
      <c r="G1" s="210"/>
      <c r="H1" s="210"/>
    </row>
    <row r="2" spans="1:21">
      <c r="A2" s="211" t="s">
        <v>0</v>
      </c>
      <c r="B2" s="272">
        <f>Claim!B2</f>
        <v>0</v>
      </c>
      <c r="C2" s="272"/>
      <c r="D2" s="210"/>
      <c r="E2" s="210" t="s">
        <v>42</v>
      </c>
      <c r="F2" s="211"/>
      <c r="G2" s="271">
        <f>Claim!G2</f>
        <v>0</v>
      </c>
      <c r="H2" s="272"/>
    </row>
    <row r="3" spans="1:21">
      <c r="A3" s="211"/>
      <c r="B3" s="212"/>
      <c r="C3" s="212"/>
      <c r="D3" s="210"/>
      <c r="E3" s="210"/>
      <c r="F3" s="211"/>
      <c r="G3" s="213"/>
      <c r="H3" s="212"/>
    </row>
    <row r="4" spans="1:21">
      <c r="A4" s="211"/>
      <c r="B4" s="212"/>
      <c r="C4" s="212"/>
      <c r="D4" s="214"/>
      <c r="E4" s="215" t="s">
        <v>64</v>
      </c>
      <c r="F4" s="216" t="s">
        <v>63</v>
      </c>
      <c r="G4" s="273">
        <f>Claim!G4</f>
        <v>0</v>
      </c>
      <c r="H4" s="273"/>
    </row>
    <row r="5" spans="1:21">
      <c r="A5" s="211"/>
      <c r="B5" s="212"/>
      <c r="C5" s="212"/>
      <c r="D5" s="214"/>
      <c r="E5" s="215"/>
      <c r="F5" s="216"/>
      <c r="G5" s="217"/>
      <c r="H5" s="217"/>
    </row>
    <row r="6" spans="1:21" ht="13.5" thickBot="1">
      <c r="A6" s="218"/>
      <c r="B6" s="218"/>
      <c r="C6" s="218"/>
      <c r="D6" s="218"/>
      <c r="E6" s="218"/>
      <c r="F6" s="218"/>
      <c r="G6" s="218"/>
      <c r="H6" s="218"/>
    </row>
    <row r="7" spans="1:21">
      <c r="A7" s="274" t="s">
        <v>86</v>
      </c>
      <c r="B7" s="275"/>
      <c r="C7" s="275"/>
      <c r="D7" s="275"/>
      <c r="E7" s="275"/>
      <c r="F7" s="275"/>
      <c r="G7" s="275"/>
      <c r="H7" s="276"/>
      <c r="K7" s="116"/>
      <c r="L7" s="116"/>
      <c r="M7" s="116"/>
      <c r="N7" s="116"/>
      <c r="O7" s="116"/>
      <c r="P7" s="116"/>
      <c r="Q7" s="116"/>
      <c r="R7" s="116"/>
      <c r="S7" s="116"/>
      <c r="T7" s="116"/>
      <c r="U7" s="116"/>
    </row>
    <row r="8" spans="1:21" ht="13.5" thickBot="1">
      <c r="A8" s="267" t="s">
        <v>203</v>
      </c>
      <c r="B8" s="268"/>
      <c r="C8" s="268"/>
      <c r="D8" s="268"/>
      <c r="E8" s="268"/>
      <c r="F8" s="268"/>
      <c r="G8" s="268"/>
      <c r="H8" s="269"/>
      <c r="K8" s="117"/>
      <c r="L8" s="116"/>
      <c r="M8" s="116"/>
      <c r="N8" s="116"/>
      <c r="O8" s="116"/>
      <c r="P8" s="116"/>
      <c r="Q8" s="116"/>
      <c r="R8" s="116"/>
      <c r="S8" s="116"/>
      <c r="T8" s="116"/>
      <c r="U8" s="116"/>
    </row>
    <row r="9" spans="1:21">
      <c r="A9" s="74"/>
      <c r="B9" s="74"/>
      <c r="C9" s="75"/>
      <c r="D9" s="75" t="s">
        <v>36</v>
      </c>
      <c r="E9" s="75"/>
      <c r="F9" s="75" t="s">
        <v>37</v>
      </c>
      <c r="G9" s="75" t="s">
        <v>37</v>
      </c>
      <c r="H9" s="75" t="s">
        <v>35</v>
      </c>
      <c r="K9" s="116"/>
      <c r="L9" s="116"/>
      <c r="M9" s="116"/>
      <c r="N9" s="116"/>
      <c r="O9" s="116"/>
      <c r="P9" s="116"/>
      <c r="Q9" s="116"/>
      <c r="R9" s="116"/>
      <c r="S9" s="116"/>
      <c r="T9" s="116"/>
      <c r="U9" s="116"/>
    </row>
    <row r="10" spans="1:21">
      <c r="A10" s="96"/>
      <c r="B10" s="96" t="s">
        <v>17</v>
      </c>
      <c r="C10" s="97" t="s">
        <v>17</v>
      </c>
      <c r="D10" s="97" t="s">
        <v>18</v>
      </c>
      <c r="E10" s="97" t="s">
        <v>19</v>
      </c>
      <c r="F10" s="97" t="s">
        <v>20</v>
      </c>
      <c r="G10" s="97" t="s">
        <v>21</v>
      </c>
      <c r="H10" s="97" t="s">
        <v>22</v>
      </c>
      <c r="K10" s="116"/>
      <c r="L10" s="116"/>
      <c r="M10" s="219"/>
      <c r="N10" s="116"/>
      <c r="O10" s="116"/>
      <c r="P10" s="116"/>
      <c r="Q10" s="116"/>
      <c r="R10" s="116"/>
      <c r="S10" s="116"/>
      <c r="T10" s="116"/>
      <c r="U10" s="116"/>
    </row>
    <row r="11" spans="1:21" ht="13.5" thickBot="1">
      <c r="A11" s="99" t="s">
        <v>17</v>
      </c>
      <c r="B11" s="99" t="s">
        <v>23</v>
      </c>
      <c r="C11" s="100" t="s">
        <v>24</v>
      </c>
      <c r="D11" s="100" t="s">
        <v>38</v>
      </c>
      <c r="E11" s="100" t="s">
        <v>25</v>
      </c>
      <c r="F11" s="100" t="s">
        <v>25</v>
      </c>
      <c r="G11" s="100" t="s">
        <v>25</v>
      </c>
      <c r="H11" s="100" t="s">
        <v>25</v>
      </c>
      <c r="M11" s="115"/>
    </row>
    <row r="12" spans="1:21">
      <c r="A12" s="244" t="s">
        <v>41</v>
      </c>
      <c r="B12" s="247">
        <v>3.9600000000000003E-2</v>
      </c>
      <c r="C12" s="64">
        <f>ROUND(C23*B12,0)</f>
        <v>0</v>
      </c>
      <c r="D12" s="107" t="s">
        <v>26</v>
      </c>
      <c r="E12" s="64">
        <f>C12</f>
        <v>0</v>
      </c>
      <c r="F12" s="63">
        <v>0</v>
      </c>
      <c r="G12" s="64">
        <v>0</v>
      </c>
      <c r="H12" s="64">
        <v>0</v>
      </c>
      <c r="M12" s="115"/>
    </row>
    <row r="13" spans="1:21">
      <c r="A13" s="244" t="s">
        <v>57</v>
      </c>
      <c r="B13" s="248">
        <v>0.22520000000000001</v>
      </c>
      <c r="C13" s="63">
        <f>ROUND(C23*B13,0)</f>
        <v>0</v>
      </c>
      <c r="D13" s="107" t="s">
        <v>34</v>
      </c>
      <c r="E13" s="124">
        <f>ROUNDDOWN($C13*0.5,0)</f>
        <v>0</v>
      </c>
      <c r="F13" s="124">
        <f>C13-E13-G13-H13</f>
        <v>0</v>
      </c>
      <c r="G13" s="124">
        <f>ROUND($C13*0,0)</f>
        <v>0</v>
      </c>
      <c r="H13" s="124">
        <f>ROUNDDOWN($C13*0.15,0)</f>
        <v>0</v>
      </c>
      <c r="M13" s="115"/>
    </row>
    <row r="14" spans="1:21">
      <c r="A14" s="244" t="s">
        <v>60</v>
      </c>
      <c r="B14" s="248">
        <v>1E-3</v>
      </c>
      <c r="C14" s="63">
        <f>ROUND(C23*B14,0)</f>
        <v>0</v>
      </c>
      <c r="D14" s="107" t="s">
        <v>27</v>
      </c>
      <c r="E14" s="124">
        <f>ROUND($C14*0,0)</f>
        <v>0</v>
      </c>
      <c r="F14" s="124">
        <f>C14</f>
        <v>0</v>
      </c>
      <c r="G14" s="124">
        <f>ROUND($C14*0,0)</f>
        <v>0</v>
      </c>
      <c r="H14" s="124">
        <f>ROUND($C14*0,0)</f>
        <v>0</v>
      </c>
    </row>
    <row r="15" spans="1:21">
      <c r="A15" s="244" t="s">
        <v>31</v>
      </c>
      <c r="B15" s="248">
        <v>0.69520000000000004</v>
      </c>
      <c r="C15" s="63">
        <f>ROUND(C23-C12-C13-C14-C16-C17-C18-C19-C20-C21-C22,0)</f>
        <v>0</v>
      </c>
      <c r="D15" s="107" t="s">
        <v>32</v>
      </c>
      <c r="E15" s="124">
        <f>ROUNDDOWN($C15*0.5,0)</f>
        <v>0</v>
      </c>
      <c r="F15" s="124">
        <v>0</v>
      </c>
      <c r="G15" s="124">
        <f>C15-E15-F15-H15</f>
        <v>0</v>
      </c>
      <c r="H15" s="124">
        <f>ROUND($C15*0,0)</f>
        <v>0</v>
      </c>
    </row>
    <row r="16" spans="1:21">
      <c r="A16" s="255" t="s">
        <v>217</v>
      </c>
      <c r="B16" s="256">
        <v>3.2599999999999997E-2</v>
      </c>
      <c r="C16" s="124">
        <f>ROUND(C23*B16,0)</f>
        <v>0</v>
      </c>
      <c r="D16" s="107" t="s">
        <v>44</v>
      </c>
      <c r="E16" s="124">
        <v>0</v>
      </c>
      <c r="F16" s="124">
        <v>0</v>
      </c>
      <c r="G16" s="124">
        <f>C16</f>
        <v>0</v>
      </c>
      <c r="H16" s="124">
        <v>0</v>
      </c>
    </row>
    <row r="17" spans="1:9">
      <c r="A17" s="244" t="s">
        <v>28</v>
      </c>
      <c r="B17" s="248">
        <v>2.5999999999999999E-3</v>
      </c>
      <c r="C17" s="63">
        <f>ROUND(C23*B17,0)</f>
        <v>0</v>
      </c>
      <c r="D17" s="107" t="s">
        <v>61</v>
      </c>
      <c r="E17" s="124">
        <f>ROUND($C17*0,0)</f>
        <v>0</v>
      </c>
      <c r="F17" s="124">
        <f>C17-E17-G17-H17</f>
        <v>0</v>
      </c>
      <c r="G17" s="124">
        <f>ROUND($C17*0,0)</f>
        <v>0</v>
      </c>
      <c r="H17" s="124">
        <f>ROUNDDOWN($C17*0.3,0)</f>
        <v>0</v>
      </c>
    </row>
    <row r="18" spans="1:9">
      <c r="A18" s="244" t="s">
        <v>33</v>
      </c>
      <c r="B18" s="248">
        <v>0</v>
      </c>
      <c r="C18" s="63">
        <f>ROUND(C23*B18,0)</f>
        <v>0</v>
      </c>
      <c r="D18" s="107" t="s">
        <v>26</v>
      </c>
      <c r="E18" s="124">
        <f>C18</f>
        <v>0</v>
      </c>
      <c r="F18" s="124">
        <f>ROUND($C18*0,0)</f>
        <v>0</v>
      </c>
      <c r="G18" s="124">
        <f>ROUND($C18*0,0)</f>
        <v>0</v>
      </c>
      <c r="H18" s="124">
        <f>ROUND($C18*0,0)</f>
        <v>0</v>
      </c>
    </row>
    <row r="19" spans="1:9">
      <c r="A19" s="244" t="s">
        <v>30</v>
      </c>
      <c r="B19" s="248">
        <v>2.9999999999999997E-4</v>
      </c>
      <c r="C19" s="63">
        <f>ROUND(C23*B19,0)</f>
        <v>0</v>
      </c>
      <c r="D19" s="107" t="s">
        <v>27</v>
      </c>
      <c r="E19" s="124">
        <f>ROUND($C19*0,0)</f>
        <v>0</v>
      </c>
      <c r="F19" s="124">
        <f>C19</f>
        <v>0</v>
      </c>
      <c r="G19" s="124">
        <f>ROUND($C19*0,0)</f>
        <v>0</v>
      </c>
      <c r="H19" s="124">
        <f>ROUND($C19*0,0)</f>
        <v>0</v>
      </c>
    </row>
    <row r="20" spans="1:9" ht="13.7" customHeight="1">
      <c r="A20" s="244" t="s">
        <v>29</v>
      </c>
      <c r="B20" s="248">
        <v>1E-3</v>
      </c>
      <c r="C20" s="63">
        <f>ROUND(C23*B20,0)</f>
        <v>0</v>
      </c>
      <c r="D20" s="107" t="s">
        <v>27</v>
      </c>
      <c r="E20" s="124">
        <f>ROUND($C20*0,0)</f>
        <v>0</v>
      </c>
      <c r="F20" s="124">
        <f>C20</f>
        <v>0</v>
      </c>
      <c r="G20" s="124">
        <f>ROUND($C20*0,0)</f>
        <v>0</v>
      </c>
      <c r="H20" s="124">
        <f>ROUND($C20*0,0)</f>
        <v>0</v>
      </c>
    </row>
    <row r="21" spans="1:9" ht="13.7" customHeight="1">
      <c r="A21" s="244" t="s">
        <v>43</v>
      </c>
      <c r="B21" s="248">
        <v>1E-4</v>
      </c>
      <c r="C21" s="63">
        <f>ROUND(C23*B21,0)</f>
        <v>0</v>
      </c>
      <c r="D21" s="107" t="s">
        <v>44</v>
      </c>
      <c r="E21" s="124">
        <f>ROUND($C21*0,0)</f>
        <v>0</v>
      </c>
      <c r="F21" s="124">
        <v>0</v>
      </c>
      <c r="G21" s="124">
        <f>C21</f>
        <v>0</v>
      </c>
      <c r="H21" s="124">
        <f>ROUND($C21*0,0)</f>
        <v>0</v>
      </c>
    </row>
    <row r="22" spans="1:9" ht="13.7" customHeight="1" thickBot="1">
      <c r="A22" s="244" t="s">
        <v>218</v>
      </c>
      <c r="B22" s="248">
        <v>2.3999999999999998E-3</v>
      </c>
      <c r="C22" s="63">
        <f>ROUND(C23*B22,0)</f>
        <v>0</v>
      </c>
      <c r="D22" s="107" t="s">
        <v>65</v>
      </c>
      <c r="E22" s="124">
        <v>0</v>
      </c>
      <c r="F22" s="124">
        <v>0</v>
      </c>
      <c r="G22" s="124">
        <v>0</v>
      </c>
      <c r="H22" s="124">
        <f>C22</f>
        <v>0</v>
      </c>
    </row>
    <row r="23" spans="1:9" ht="13.7" customHeight="1" thickBot="1">
      <c r="A23" s="246" t="s">
        <v>46</v>
      </c>
      <c r="B23" s="204">
        <f>SUM(B12:B22)</f>
        <v>1</v>
      </c>
      <c r="C23" s="110">
        <f>Claim!G25</f>
        <v>0</v>
      </c>
      <c r="D23" s="110"/>
      <c r="E23" s="110">
        <f>SUM(E12:E22)</f>
        <v>0</v>
      </c>
      <c r="F23" s="110">
        <f>SUM(F12:F22)</f>
        <v>0</v>
      </c>
      <c r="G23" s="110">
        <f>SUM(G12:G22)</f>
        <v>0</v>
      </c>
      <c r="H23" s="110">
        <f>SUM(H12:H22)</f>
        <v>0</v>
      </c>
    </row>
    <row r="24" spans="1:9" ht="13.7" customHeight="1" thickBot="1">
      <c r="A24" s="58" t="s">
        <v>45</v>
      </c>
      <c r="B24" s="185"/>
      <c r="C24" s="186"/>
      <c r="D24" s="187"/>
      <c r="E24" s="188"/>
      <c r="F24" s="110">
        <f>H24*-1</f>
        <v>0</v>
      </c>
      <c r="G24" s="188"/>
      <c r="H24" s="110">
        <f>-H23</f>
        <v>0</v>
      </c>
    </row>
    <row r="25" spans="1:9" ht="13.7" customHeight="1" thickBot="1">
      <c r="A25" s="58" t="s">
        <v>92</v>
      </c>
      <c r="B25" s="185"/>
      <c r="C25" s="110">
        <f>SUM(C23:C24)</f>
        <v>0</v>
      </c>
      <c r="D25" s="110"/>
      <c r="E25" s="110">
        <f>SUM(E23:E24)</f>
        <v>0</v>
      </c>
      <c r="F25" s="110">
        <f>SUM(F23:F24)</f>
        <v>0</v>
      </c>
      <c r="G25" s="110">
        <f>SUM(G23:G24)</f>
        <v>0</v>
      </c>
      <c r="H25" s="110">
        <f>SUM(H23:H24)</f>
        <v>0</v>
      </c>
    </row>
    <row r="26" spans="1:9" ht="15.75" thickBot="1">
      <c r="A26" s="189" t="s">
        <v>39</v>
      </c>
      <c r="B26" s="190"/>
      <c r="C26" s="191"/>
      <c r="D26" s="192"/>
      <c r="E26" s="193"/>
      <c r="F26" s="270">
        <f>SUM(F25:G25)</f>
        <v>0</v>
      </c>
      <c r="G26" s="270"/>
      <c r="H26" s="193"/>
    </row>
    <row r="27" spans="1:9" ht="16.350000000000001" customHeight="1" thickBot="1">
      <c r="A27" s="194"/>
      <c r="B27" s="195"/>
      <c r="C27" s="196"/>
      <c r="D27" s="196"/>
      <c r="E27" s="197"/>
      <c r="F27" s="151"/>
      <c r="G27" s="151"/>
      <c r="H27" s="197"/>
    </row>
    <row r="28" spans="1:9" ht="13.7" customHeight="1">
      <c r="A28" s="274" t="s">
        <v>84</v>
      </c>
      <c r="B28" s="275"/>
      <c r="C28" s="275"/>
      <c r="D28" s="275"/>
      <c r="E28" s="275"/>
      <c r="F28" s="275"/>
      <c r="G28" s="275"/>
      <c r="H28" s="275"/>
      <c r="I28" s="276"/>
    </row>
    <row r="29" spans="1:9" ht="13.7" customHeight="1" thickBot="1">
      <c r="A29" s="267" t="s">
        <v>204</v>
      </c>
      <c r="B29" s="268"/>
      <c r="C29" s="268"/>
      <c r="D29" s="268"/>
      <c r="E29" s="268"/>
      <c r="F29" s="268"/>
      <c r="G29" s="268"/>
      <c r="H29" s="268"/>
      <c r="I29" s="269"/>
    </row>
    <row r="30" spans="1:9" ht="13.7" customHeight="1">
      <c r="A30" s="96"/>
      <c r="B30" s="96"/>
      <c r="C30" s="97"/>
      <c r="D30" s="97" t="s">
        <v>36</v>
      </c>
      <c r="E30" s="98"/>
      <c r="F30" s="97" t="s">
        <v>37</v>
      </c>
      <c r="G30" s="98" t="s">
        <v>37</v>
      </c>
      <c r="H30" s="98" t="s">
        <v>35</v>
      </c>
      <c r="I30" s="98" t="s">
        <v>35</v>
      </c>
    </row>
    <row r="31" spans="1:9" ht="13.7" customHeight="1">
      <c r="A31" s="96"/>
      <c r="B31" s="96" t="s">
        <v>17</v>
      </c>
      <c r="C31" s="97" t="s">
        <v>17</v>
      </c>
      <c r="D31" s="97" t="s">
        <v>18</v>
      </c>
      <c r="E31" s="98" t="s">
        <v>19</v>
      </c>
      <c r="F31" s="97" t="s">
        <v>20</v>
      </c>
      <c r="G31" s="98" t="s">
        <v>21</v>
      </c>
      <c r="H31" s="98" t="s">
        <v>22</v>
      </c>
      <c r="I31" s="98" t="s">
        <v>69</v>
      </c>
    </row>
    <row r="32" spans="1:9" ht="13.7" customHeight="1" thickBot="1">
      <c r="A32" s="99" t="s">
        <v>17</v>
      </c>
      <c r="B32" s="99" t="s">
        <v>23</v>
      </c>
      <c r="C32" s="100" t="s">
        <v>24</v>
      </c>
      <c r="D32" s="100" t="s">
        <v>70</v>
      </c>
      <c r="E32" s="101" t="s">
        <v>25</v>
      </c>
      <c r="F32" s="100" t="s">
        <v>25</v>
      </c>
      <c r="G32" s="101" t="s">
        <v>25</v>
      </c>
      <c r="H32" s="101" t="s">
        <v>25</v>
      </c>
      <c r="I32" s="101" t="s">
        <v>25</v>
      </c>
    </row>
    <row r="33" spans="1:9" ht="13.7" customHeight="1">
      <c r="A33" s="244" t="s">
        <v>31</v>
      </c>
      <c r="B33" s="247">
        <v>0.83630000000000004</v>
      </c>
      <c r="C33" s="124">
        <f>ROUND(C36-C35-C34,0)</f>
        <v>0</v>
      </c>
      <c r="D33" s="107" t="s">
        <v>71</v>
      </c>
      <c r="E33" s="135">
        <f>ROUNDDOWN($C33*0.75,0)</f>
        <v>0</v>
      </c>
      <c r="F33" s="135">
        <v>0</v>
      </c>
      <c r="G33" s="135">
        <f>C33-E33-F33-H33</f>
        <v>0</v>
      </c>
      <c r="H33" s="135">
        <f>ROUND($C33*0,0)</f>
        <v>0</v>
      </c>
      <c r="I33" s="135">
        <f>ROUND($C33*0,0)</f>
        <v>0</v>
      </c>
    </row>
    <row r="34" spans="1:9" ht="13.7" customHeight="1">
      <c r="A34" s="255" t="s">
        <v>217</v>
      </c>
      <c r="B34" s="256">
        <v>3.3399999999999999E-2</v>
      </c>
      <c r="C34" s="124">
        <f>ROUND(B34*C36,0)</f>
        <v>0</v>
      </c>
      <c r="D34" s="107" t="s">
        <v>219</v>
      </c>
      <c r="E34" s="135">
        <v>0</v>
      </c>
      <c r="F34" s="135">
        <v>0</v>
      </c>
      <c r="G34" s="135">
        <f>C34</f>
        <v>0</v>
      </c>
      <c r="H34" s="135">
        <v>0</v>
      </c>
      <c r="I34" s="135">
        <v>0</v>
      </c>
    </row>
    <row r="35" spans="1:9" ht="13.7" customHeight="1" thickBot="1">
      <c r="A35" s="244" t="s">
        <v>69</v>
      </c>
      <c r="B35" s="249">
        <v>0.1303</v>
      </c>
      <c r="C35" s="124">
        <f>ROUND(B35*C36,0)</f>
        <v>0</v>
      </c>
      <c r="D35" s="107" t="s">
        <v>72</v>
      </c>
      <c r="E35" s="135">
        <f>ROUNDDOWN($C35*0,0)</f>
        <v>0</v>
      </c>
      <c r="F35" s="135">
        <v>0</v>
      </c>
      <c r="G35" s="135">
        <f>C35-E35-F35-H35-I35</f>
        <v>0</v>
      </c>
      <c r="H35" s="135">
        <f>ROUND($C35*0,0)</f>
        <v>0</v>
      </c>
      <c r="I35" s="135">
        <f>ROUND($C35*1,0)</f>
        <v>0</v>
      </c>
    </row>
    <row r="36" spans="1:9" ht="13.7" customHeight="1" thickBot="1">
      <c r="A36" s="199" t="s">
        <v>46</v>
      </c>
      <c r="B36" s="103">
        <f>SUM(B33:B35)</f>
        <v>1</v>
      </c>
      <c r="C36" s="106">
        <f>Claim!F35</f>
        <v>0</v>
      </c>
      <c r="D36" s="106"/>
      <c r="E36" s="106">
        <f t="shared" ref="E36:H36" si="0">SUM(E33:E35)</f>
        <v>0</v>
      </c>
      <c r="F36" s="106">
        <f t="shared" si="0"/>
        <v>0</v>
      </c>
      <c r="G36" s="106">
        <f t="shared" si="0"/>
        <v>0</v>
      </c>
      <c r="H36" s="106">
        <f t="shared" si="0"/>
        <v>0</v>
      </c>
      <c r="I36" s="106">
        <f>SUM(I33:I35)</f>
        <v>0</v>
      </c>
    </row>
    <row r="37" spans="1:9" ht="13.7" customHeight="1" thickBot="1">
      <c r="A37" s="104" t="s">
        <v>68</v>
      </c>
      <c r="B37" s="103"/>
      <c r="C37" s="106"/>
      <c r="D37" s="106"/>
      <c r="E37" s="106"/>
      <c r="F37" s="136"/>
      <c r="G37" s="136"/>
      <c r="H37" s="136"/>
      <c r="I37" s="136"/>
    </row>
    <row r="38" spans="1:9" ht="13.5" customHeight="1" thickBot="1">
      <c r="A38" s="102" t="s">
        <v>211</v>
      </c>
      <c r="B38" s="103"/>
      <c r="C38" s="106">
        <f>SUM(C36:C37)</f>
        <v>0</v>
      </c>
      <c r="D38" s="106"/>
      <c r="E38" s="106">
        <f>SUM(E36:E37)</f>
        <v>0</v>
      </c>
      <c r="F38" s="106">
        <f t="shared" ref="F38:I38" si="1">SUM(F36:F37)</f>
        <v>0</v>
      </c>
      <c r="G38" s="106">
        <f t="shared" si="1"/>
        <v>0</v>
      </c>
      <c r="H38" s="106">
        <f t="shared" si="1"/>
        <v>0</v>
      </c>
      <c r="I38" s="106">
        <f t="shared" si="1"/>
        <v>0</v>
      </c>
    </row>
    <row r="39" spans="1:9" ht="17.100000000000001" customHeight="1" thickBot="1">
      <c r="A39" s="137"/>
      <c r="B39" s="138"/>
      <c r="C39" s="139"/>
      <c r="D39" s="139"/>
      <c r="E39" s="139"/>
      <c r="F39" s="139"/>
      <c r="G39" s="139"/>
      <c r="H39" s="139"/>
      <c r="I39" s="139"/>
    </row>
    <row r="40" spans="1:9" ht="13.7" customHeight="1">
      <c r="A40" s="274" t="s">
        <v>90</v>
      </c>
      <c r="B40" s="275"/>
      <c r="C40" s="275"/>
      <c r="D40" s="275"/>
      <c r="E40" s="275"/>
      <c r="F40" s="275"/>
      <c r="G40" s="275"/>
      <c r="H40" s="275"/>
      <c r="I40" s="276"/>
    </row>
    <row r="41" spans="1:9" ht="13.7" customHeight="1" thickBot="1">
      <c r="A41" s="267" t="s">
        <v>205</v>
      </c>
      <c r="B41" s="268"/>
      <c r="C41" s="268"/>
      <c r="D41" s="268"/>
      <c r="E41" s="268"/>
      <c r="F41" s="268"/>
      <c r="G41" s="268"/>
      <c r="H41" s="268"/>
      <c r="I41" s="269"/>
    </row>
    <row r="42" spans="1:9" ht="13.7" customHeight="1">
      <c r="A42" s="96"/>
      <c r="B42" s="96"/>
      <c r="C42" s="97"/>
      <c r="D42" s="97" t="s">
        <v>36</v>
      </c>
      <c r="E42" s="98"/>
      <c r="F42" s="97" t="s">
        <v>37</v>
      </c>
      <c r="G42" s="98" t="s">
        <v>37</v>
      </c>
      <c r="H42" s="98" t="s">
        <v>35</v>
      </c>
      <c r="I42" s="98" t="s">
        <v>35</v>
      </c>
    </row>
    <row r="43" spans="1:9" ht="13.7" customHeight="1">
      <c r="A43" s="96"/>
      <c r="B43" s="96" t="s">
        <v>17</v>
      </c>
      <c r="C43" s="97" t="s">
        <v>17</v>
      </c>
      <c r="D43" s="97" t="s">
        <v>18</v>
      </c>
      <c r="E43" s="98" t="s">
        <v>19</v>
      </c>
      <c r="F43" s="97" t="s">
        <v>20</v>
      </c>
      <c r="G43" s="98" t="s">
        <v>21</v>
      </c>
      <c r="H43" s="98" t="s">
        <v>22</v>
      </c>
      <c r="I43" s="98" t="s">
        <v>69</v>
      </c>
    </row>
    <row r="44" spans="1:9" ht="13.7" customHeight="1" thickBot="1">
      <c r="A44" s="99" t="s">
        <v>17</v>
      </c>
      <c r="B44" s="99" t="s">
        <v>23</v>
      </c>
      <c r="C44" s="100" t="s">
        <v>24</v>
      </c>
      <c r="D44" s="100" t="s">
        <v>70</v>
      </c>
      <c r="E44" s="101" t="s">
        <v>25</v>
      </c>
      <c r="F44" s="100" t="s">
        <v>25</v>
      </c>
      <c r="G44" s="101" t="s">
        <v>25</v>
      </c>
      <c r="H44" s="101" t="s">
        <v>25</v>
      </c>
      <c r="I44" s="101" t="s">
        <v>25</v>
      </c>
    </row>
    <row r="45" spans="1:9" ht="13.7" customHeight="1" thickBot="1">
      <c r="A45" s="125" t="s">
        <v>31</v>
      </c>
      <c r="B45" s="128">
        <v>1</v>
      </c>
      <c r="C45" s="124">
        <f>ROUND(B45*C46,0)</f>
        <v>0</v>
      </c>
      <c r="D45" s="107" t="s">
        <v>71</v>
      </c>
      <c r="E45" s="135">
        <f>ROUNDDOWN($C45*0.75,0)</f>
        <v>0</v>
      </c>
      <c r="F45" s="135">
        <v>0</v>
      </c>
      <c r="G45" s="135">
        <f>C45-E45-F45-H45</f>
        <v>0</v>
      </c>
      <c r="H45" s="135">
        <f>ROUND($C45*0,0)</f>
        <v>0</v>
      </c>
      <c r="I45" s="135">
        <f>ROUND($C45*0,0)</f>
        <v>0</v>
      </c>
    </row>
    <row r="46" spans="1:9" ht="13.7" customHeight="1" thickBot="1">
      <c r="A46" s="199" t="s">
        <v>46</v>
      </c>
      <c r="B46" s="103">
        <f>SUM(B45:B45)</f>
        <v>1</v>
      </c>
      <c r="C46" s="106">
        <f>Claim!F32+Claim!F33+Claim!F36+Claim!G37+Claim!G38</f>
        <v>0</v>
      </c>
      <c r="D46" s="106"/>
      <c r="E46" s="106">
        <f>SUM(E45:E45)</f>
        <v>0</v>
      </c>
      <c r="F46" s="106">
        <f>SUM(F45:F45)</f>
        <v>0</v>
      </c>
      <c r="G46" s="106">
        <f>SUM(G45:G45)</f>
        <v>0</v>
      </c>
      <c r="H46" s="106">
        <f>SUM(H45:H45)</f>
        <v>0</v>
      </c>
      <c r="I46" s="106">
        <f>SUM(I45:I45)</f>
        <v>0</v>
      </c>
    </row>
    <row r="47" spans="1:9" ht="13.7" customHeight="1" thickBot="1">
      <c r="A47" s="104" t="s">
        <v>68</v>
      </c>
      <c r="B47" s="103"/>
      <c r="C47" s="106"/>
      <c r="D47" s="106"/>
      <c r="E47" s="106"/>
      <c r="F47" s="136"/>
      <c r="G47" s="136"/>
      <c r="H47" s="136"/>
      <c r="I47" s="136"/>
    </row>
    <row r="48" spans="1:9" ht="16.5" customHeight="1" thickBot="1">
      <c r="A48" s="104" t="s">
        <v>212</v>
      </c>
      <c r="B48" s="103"/>
      <c r="C48" s="106">
        <f>SUM(C46:C47)</f>
        <v>0</v>
      </c>
      <c r="D48" s="106"/>
      <c r="E48" s="106">
        <f t="shared" ref="E48:I48" si="2">SUM(E46:E47)</f>
        <v>0</v>
      </c>
      <c r="F48" s="106">
        <f t="shared" si="2"/>
        <v>0</v>
      </c>
      <c r="G48" s="106">
        <f t="shared" si="2"/>
        <v>0</v>
      </c>
      <c r="H48" s="106">
        <f t="shared" si="2"/>
        <v>0</v>
      </c>
      <c r="I48" s="106">
        <f t="shared" si="2"/>
        <v>0</v>
      </c>
    </row>
    <row r="49" spans="1:10" ht="17.100000000000001" customHeight="1" thickBot="1">
      <c r="A49" s="194"/>
      <c r="B49" s="195"/>
      <c r="C49" s="196"/>
      <c r="D49" s="196"/>
      <c r="E49" s="197"/>
      <c r="F49" s="151"/>
      <c r="G49" s="151"/>
      <c r="H49" s="197"/>
      <c r="J49" s="120"/>
    </row>
    <row r="50" spans="1:10">
      <c r="A50" s="274" t="s">
        <v>213</v>
      </c>
      <c r="B50" s="275"/>
      <c r="C50" s="275"/>
      <c r="D50" s="275"/>
      <c r="E50" s="275"/>
      <c r="F50" s="275"/>
      <c r="G50" s="275"/>
      <c r="H50" s="276"/>
      <c r="J50" s="120"/>
    </row>
    <row r="51" spans="1:10" ht="13.5" thickBot="1">
      <c r="A51" s="267" t="s">
        <v>203</v>
      </c>
      <c r="B51" s="268"/>
      <c r="C51" s="268"/>
      <c r="D51" s="268"/>
      <c r="E51" s="268"/>
      <c r="F51" s="268"/>
      <c r="G51" s="268"/>
      <c r="H51" s="269"/>
      <c r="J51" s="120"/>
    </row>
    <row r="52" spans="1:10">
      <c r="A52" s="74"/>
      <c r="B52" s="74"/>
      <c r="C52" s="75"/>
      <c r="D52" s="75" t="s">
        <v>36</v>
      </c>
      <c r="E52" s="76"/>
      <c r="F52" s="75" t="s">
        <v>37</v>
      </c>
      <c r="G52" s="76" t="s">
        <v>37</v>
      </c>
      <c r="H52" s="76" t="s">
        <v>35</v>
      </c>
      <c r="J52" s="120"/>
    </row>
    <row r="53" spans="1:10">
      <c r="A53" s="96"/>
      <c r="B53" s="96" t="s">
        <v>17</v>
      </c>
      <c r="C53" s="97" t="s">
        <v>17</v>
      </c>
      <c r="D53" s="97" t="s">
        <v>18</v>
      </c>
      <c r="E53" s="98" t="s">
        <v>19</v>
      </c>
      <c r="F53" s="97" t="s">
        <v>20</v>
      </c>
      <c r="G53" s="98" t="s">
        <v>21</v>
      </c>
      <c r="H53" s="98" t="s">
        <v>22</v>
      </c>
      <c r="J53" s="120"/>
    </row>
    <row r="54" spans="1:10" ht="13.5" thickBot="1">
      <c r="A54" s="99" t="s">
        <v>17</v>
      </c>
      <c r="B54" s="99" t="s">
        <v>23</v>
      </c>
      <c r="C54" s="100" t="s">
        <v>24</v>
      </c>
      <c r="D54" s="100" t="s">
        <v>38</v>
      </c>
      <c r="E54" s="101" t="s">
        <v>25</v>
      </c>
      <c r="F54" s="100" t="s">
        <v>25</v>
      </c>
      <c r="G54" s="101" t="s">
        <v>25</v>
      </c>
      <c r="H54" s="101" t="s">
        <v>25</v>
      </c>
      <c r="J54" s="120"/>
    </row>
    <row r="55" spans="1:10" ht="13.5" thickBot="1">
      <c r="A55" s="125" t="s">
        <v>31</v>
      </c>
      <c r="B55" s="127">
        <v>1</v>
      </c>
      <c r="C55" s="124">
        <f>ROUND(C56*B55,0)</f>
        <v>0</v>
      </c>
      <c r="D55" s="107" t="s">
        <v>66</v>
      </c>
      <c r="E55" s="64">
        <f>ROUNDDOWN(C55*0.75,0)</f>
        <v>0</v>
      </c>
      <c r="F55" s="63">
        <f>ROUND($C55*0,0)</f>
        <v>0</v>
      </c>
      <c r="G55" s="124">
        <f>C55-E55-F55-H55</f>
        <v>0</v>
      </c>
      <c r="H55" s="64">
        <f>ROUND($C55*0,0)</f>
        <v>0</v>
      </c>
      <c r="J55" s="120"/>
    </row>
    <row r="56" spans="1:10" ht="13.5" thickBot="1">
      <c r="A56" s="200" t="s">
        <v>46</v>
      </c>
      <c r="B56" s="77">
        <v>1</v>
      </c>
      <c r="C56" s="106">
        <f>Claim!G53</f>
        <v>0</v>
      </c>
      <c r="D56" s="106"/>
      <c r="E56" s="110">
        <f t="shared" ref="E56:H57" si="3">SUM(E55:E55)</f>
        <v>0</v>
      </c>
      <c r="F56" s="110">
        <f t="shared" si="3"/>
        <v>0</v>
      </c>
      <c r="G56" s="110">
        <f t="shared" si="3"/>
        <v>0</v>
      </c>
      <c r="H56" s="110">
        <f t="shared" si="3"/>
        <v>0</v>
      </c>
      <c r="J56" s="120"/>
    </row>
    <row r="57" spans="1:10" ht="13.5" thickBot="1">
      <c r="A57" s="102" t="s">
        <v>214</v>
      </c>
      <c r="B57" s="77"/>
      <c r="C57" s="106">
        <f>SUM(C56:C56)</f>
        <v>0</v>
      </c>
      <c r="D57" s="106"/>
      <c r="E57" s="110">
        <f t="shared" si="3"/>
        <v>0</v>
      </c>
      <c r="F57" s="110">
        <f t="shared" si="3"/>
        <v>0</v>
      </c>
      <c r="G57" s="110">
        <f t="shared" si="3"/>
        <v>0</v>
      </c>
      <c r="H57" s="110">
        <f t="shared" si="3"/>
        <v>0</v>
      </c>
      <c r="J57" s="120"/>
    </row>
    <row r="58" spans="1:10" ht="15.75" thickBot="1">
      <c r="A58" s="189" t="s">
        <v>39</v>
      </c>
      <c r="B58" s="190"/>
      <c r="C58" s="191"/>
      <c r="D58" s="192"/>
      <c r="E58" s="193"/>
      <c r="F58" s="278">
        <f>SUM(F57:G57)</f>
        <v>0</v>
      </c>
      <c r="G58" s="279"/>
      <c r="H58" s="193"/>
      <c r="J58" s="120"/>
    </row>
    <row r="59" spans="1:10" ht="17.100000000000001" customHeight="1" thickBot="1">
      <c r="A59" s="194"/>
      <c r="B59" s="195"/>
      <c r="C59" s="196"/>
      <c r="D59" s="196"/>
      <c r="E59" s="197"/>
      <c r="F59" s="151"/>
      <c r="G59" s="151"/>
      <c r="H59" s="197"/>
      <c r="J59" s="120"/>
    </row>
    <row r="60" spans="1:10">
      <c r="A60" s="274" t="s">
        <v>85</v>
      </c>
      <c r="B60" s="275"/>
      <c r="C60" s="275"/>
      <c r="D60" s="275"/>
      <c r="E60" s="275"/>
      <c r="F60" s="275"/>
      <c r="G60" s="275"/>
      <c r="H60" s="276"/>
      <c r="J60" s="120"/>
    </row>
    <row r="61" spans="1:10" ht="13.5" thickBot="1">
      <c r="A61" s="267" t="s">
        <v>203</v>
      </c>
      <c r="B61" s="268"/>
      <c r="C61" s="268"/>
      <c r="D61" s="268"/>
      <c r="E61" s="268"/>
      <c r="F61" s="268"/>
      <c r="G61" s="268"/>
      <c r="H61" s="269"/>
      <c r="J61" s="120"/>
    </row>
    <row r="62" spans="1:10">
      <c r="A62" s="74"/>
      <c r="B62" s="74"/>
      <c r="C62" s="75"/>
      <c r="D62" s="75" t="s">
        <v>36</v>
      </c>
      <c r="E62" s="75"/>
      <c r="F62" s="75" t="s">
        <v>37</v>
      </c>
      <c r="G62" s="75" t="s">
        <v>37</v>
      </c>
      <c r="H62" s="75" t="s">
        <v>35</v>
      </c>
      <c r="J62" s="120"/>
    </row>
    <row r="63" spans="1:10">
      <c r="A63" s="96"/>
      <c r="B63" s="96" t="s">
        <v>17</v>
      </c>
      <c r="C63" s="97" t="s">
        <v>17</v>
      </c>
      <c r="D63" s="97" t="s">
        <v>18</v>
      </c>
      <c r="E63" s="97" t="s">
        <v>19</v>
      </c>
      <c r="F63" s="97" t="s">
        <v>20</v>
      </c>
      <c r="G63" s="97" t="s">
        <v>21</v>
      </c>
      <c r="H63" s="97" t="s">
        <v>22</v>
      </c>
      <c r="J63" s="120"/>
    </row>
    <row r="64" spans="1:10" ht="13.5" thickBot="1">
      <c r="A64" s="99" t="s">
        <v>17</v>
      </c>
      <c r="B64" s="99" t="s">
        <v>23</v>
      </c>
      <c r="C64" s="100" t="s">
        <v>24</v>
      </c>
      <c r="D64" s="100" t="s">
        <v>38</v>
      </c>
      <c r="E64" s="100" t="s">
        <v>25</v>
      </c>
      <c r="F64" s="100" t="s">
        <v>25</v>
      </c>
      <c r="G64" s="100" t="s">
        <v>25</v>
      </c>
      <c r="H64" s="100" t="s">
        <v>25</v>
      </c>
      <c r="J64" s="120"/>
    </row>
    <row r="65" spans="1:10">
      <c r="A65" s="244" t="s">
        <v>41</v>
      </c>
      <c r="B65" s="247">
        <v>3.6600000000000001E-2</v>
      </c>
      <c r="C65" s="64">
        <f>ROUND(C75*B65,0)</f>
        <v>0</v>
      </c>
      <c r="D65" s="107" t="s">
        <v>26</v>
      </c>
      <c r="E65" s="64">
        <f>C65</f>
        <v>0</v>
      </c>
      <c r="F65" s="63">
        <v>0</v>
      </c>
      <c r="G65" s="64">
        <v>0</v>
      </c>
      <c r="H65" s="64">
        <v>0</v>
      </c>
      <c r="J65" s="120"/>
    </row>
    <row r="66" spans="1:10">
      <c r="A66" s="244" t="s">
        <v>57</v>
      </c>
      <c r="B66" s="248">
        <v>0.1905</v>
      </c>
      <c r="C66" s="63">
        <f>ROUND(C75*B66,0)</f>
        <v>0</v>
      </c>
      <c r="D66" s="107" t="s">
        <v>34</v>
      </c>
      <c r="E66" s="124">
        <f>ROUNDDOWN($C66*0.5,0)</f>
        <v>0</v>
      </c>
      <c r="F66" s="124">
        <f>C66-E66-G66-H66</f>
        <v>0</v>
      </c>
      <c r="G66" s="124">
        <f>ROUND($C66*0,0)</f>
        <v>0</v>
      </c>
      <c r="H66" s="124">
        <f>ROUNDDOWN($C66*0.15,0)</f>
        <v>0</v>
      </c>
      <c r="J66" s="120"/>
    </row>
    <row r="67" spans="1:10">
      <c r="A67" s="244" t="s">
        <v>60</v>
      </c>
      <c r="B67" s="248">
        <v>2.5000000000000001E-3</v>
      </c>
      <c r="C67" s="63">
        <f>ROUND(C75*B67,0)</f>
        <v>0</v>
      </c>
      <c r="D67" s="107" t="s">
        <v>27</v>
      </c>
      <c r="E67" s="124">
        <f>ROUND($C67*0,0)</f>
        <v>0</v>
      </c>
      <c r="F67" s="124">
        <f>C67</f>
        <v>0</v>
      </c>
      <c r="G67" s="124">
        <f>ROUND($C67*0,0)</f>
        <v>0</v>
      </c>
      <c r="H67" s="124">
        <f>ROUND($C67*0,0)</f>
        <v>0</v>
      </c>
      <c r="J67" s="120"/>
    </row>
    <row r="68" spans="1:10">
      <c r="A68" s="244" t="s">
        <v>31</v>
      </c>
      <c r="B68" s="248">
        <v>0.71279999999999999</v>
      </c>
      <c r="C68" s="63">
        <f>ROUND(C75-C65-C66-C67-C69-C70-C71-C72-C73-C74,0)</f>
        <v>0</v>
      </c>
      <c r="D68" s="107" t="s">
        <v>66</v>
      </c>
      <c r="E68" s="124">
        <f>ROUNDDOWN($C68*0.75,0)</f>
        <v>0</v>
      </c>
      <c r="F68" s="124">
        <v>0</v>
      </c>
      <c r="G68" s="124">
        <f>C68-E68-F68-H68</f>
        <v>0</v>
      </c>
      <c r="H68" s="124">
        <f>ROUND($C68*0,0)</f>
        <v>0</v>
      </c>
      <c r="J68" s="120"/>
    </row>
    <row r="69" spans="1:10">
      <c r="A69" s="255" t="s">
        <v>217</v>
      </c>
      <c r="B69" s="256">
        <v>3.3399999999999999E-2</v>
      </c>
      <c r="C69" s="124">
        <f>ROUND(C75*B69,0)</f>
        <v>0</v>
      </c>
      <c r="D69" s="107" t="s">
        <v>44</v>
      </c>
      <c r="E69" s="124">
        <v>0</v>
      </c>
      <c r="F69" s="124">
        <v>0</v>
      </c>
      <c r="G69" s="124">
        <f>C69</f>
        <v>0</v>
      </c>
      <c r="H69" s="124">
        <v>0</v>
      </c>
      <c r="J69" s="120"/>
    </row>
    <row r="70" spans="1:10">
      <c r="A70" s="244" t="s">
        <v>28</v>
      </c>
      <c r="B70" s="248">
        <v>2.2000000000000001E-3</v>
      </c>
      <c r="C70" s="63">
        <f>ROUND(C75*B70,0)</f>
        <v>0</v>
      </c>
      <c r="D70" s="107" t="s">
        <v>61</v>
      </c>
      <c r="E70" s="124">
        <f>ROUND($C70*0,0)</f>
        <v>0</v>
      </c>
      <c r="F70" s="124">
        <f>C70-E70-G70-H70</f>
        <v>0</v>
      </c>
      <c r="G70" s="124">
        <f>ROUND($C70*0,0)</f>
        <v>0</v>
      </c>
      <c r="H70" s="124">
        <f>ROUNDDOWN($C70*0.3,0)</f>
        <v>0</v>
      </c>
      <c r="J70" s="120"/>
    </row>
    <row r="71" spans="1:10">
      <c r="A71" s="244" t="s">
        <v>33</v>
      </c>
      <c r="B71" s="248">
        <v>0</v>
      </c>
      <c r="C71" s="63">
        <f>ROUND(C75*B71,0)</f>
        <v>0</v>
      </c>
      <c r="D71" s="107" t="s">
        <v>26</v>
      </c>
      <c r="E71" s="124">
        <f>C71</f>
        <v>0</v>
      </c>
      <c r="F71" s="124">
        <f>ROUND($C71*0,0)</f>
        <v>0</v>
      </c>
      <c r="G71" s="124">
        <f>ROUND($C71*0,0)</f>
        <v>0</v>
      </c>
      <c r="H71" s="124">
        <f>ROUND($C71*0,0)</f>
        <v>0</v>
      </c>
      <c r="J71" s="120"/>
    </row>
    <row r="72" spans="1:10">
      <c r="A72" s="244" t="s">
        <v>30</v>
      </c>
      <c r="B72" s="248">
        <v>1.2999999999999999E-3</v>
      </c>
      <c r="C72" s="63">
        <f>ROUND(C75*B72,0)</f>
        <v>0</v>
      </c>
      <c r="D72" s="107" t="s">
        <v>27</v>
      </c>
      <c r="E72" s="124">
        <f>ROUND($C72*0,0)</f>
        <v>0</v>
      </c>
      <c r="F72" s="124">
        <f>C72</f>
        <v>0</v>
      </c>
      <c r="G72" s="124">
        <f>ROUND($C72*0,0)</f>
        <v>0</v>
      </c>
      <c r="H72" s="124">
        <f>ROUND($C72*0,0)</f>
        <v>0</v>
      </c>
      <c r="J72" s="120"/>
    </row>
    <row r="73" spans="1:10">
      <c r="A73" s="244" t="s">
        <v>29</v>
      </c>
      <c r="B73" s="248">
        <v>2.5000000000000001E-3</v>
      </c>
      <c r="C73" s="63">
        <f>ROUND(C75*B73,0)</f>
        <v>0</v>
      </c>
      <c r="D73" s="107" t="s">
        <v>27</v>
      </c>
      <c r="E73" s="124">
        <f>ROUND($C73*0,0)</f>
        <v>0</v>
      </c>
      <c r="F73" s="124">
        <f>C73</f>
        <v>0</v>
      </c>
      <c r="G73" s="124">
        <f>ROUND($C73*0,0)</f>
        <v>0</v>
      </c>
      <c r="H73" s="124">
        <f>ROUND($C73*0,0)</f>
        <v>0</v>
      </c>
      <c r="J73" s="120"/>
    </row>
    <row r="74" spans="1:10" ht="13.5" thickBot="1">
      <c r="A74" s="244" t="s">
        <v>218</v>
      </c>
      <c r="B74" s="249">
        <v>1.8200000000000001E-2</v>
      </c>
      <c r="C74" s="63">
        <f>ROUND(C75*B74,0)</f>
        <v>0</v>
      </c>
      <c r="D74" s="107" t="s">
        <v>65</v>
      </c>
      <c r="E74" s="124">
        <v>0</v>
      </c>
      <c r="F74" s="124">
        <v>0</v>
      </c>
      <c r="G74" s="124">
        <v>0</v>
      </c>
      <c r="H74" s="124">
        <f>C74</f>
        <v>0</v>
      </c>
      <c r="J74" s="120"/>
    </row>
    <row r="75" spans="1:10" ht="13.5" thickBot="1">
      <c r="A75" s="199" t="s">
        <v>46</v>
      </c>
      <c r="B75" s="154">
        <f>SUM(B65:B74)</f>
        <v>0.99999999999999989</v>
      </c>
      <c r="C75" s="110">
        <f>Claim!G68</f>
        <v>0</v>
      </c>
      <c r="D75" s="110"/>
      <c r="E75" s="110">
        <f>SUM(E65:E74)</f>
        <v>0</v>
      </c>
      <c r="F75" s="110">
        <f>SUM(F65:F74)</f>
        <v>0</v>
      </c>
      <c r="G75" s="110">
        <f>SUM(G65:G74)</f>
        <v>0</v>
      </c>
      <c r="H75" s="110">
        <f>SUM(H65:H74)</f>
        <v>0</v>
      </c>
      <c r="J75" s="120"/>
    </row>
    <row r="76" spans="1:10" ht="15.75" thickBot="1">
      <c r="A76" s="58" t="s">
        <v>45</v>
      </c>
      <c r="B76" s="185"/>
      <c r="C76" s="186"/>
      <c r="D76" s="187"/>
      <c r="E76" s="188"/>
      <c r="F76" s="110">
        <f>H76*-1</f>
        <v>0</v>
      </c>
      <c r="G76" s="188"/>
      <c r="H76" s="110">
        <f>-H75</f>
        <v>0</v>
      </c>
      <c r="J76" s="120"/>
    </row>
    <row r="77" spans="1:10" ht="15.75" thickBot="1">
      <c r="A77" s="58" t="s">
        <v>91</v>
      </c>
      <c r="B77" s="185"/>
      <c r="C77" s="110">
        <f>SUM(C75:C76)</f>
        <v>0</v>
      </c>
      <c r="D77" s="110"/>
      <c r="E77" s="110">
        <f>SUM(E75:E76)</f>
        <v>0</v>
      </c>
      <c r="F77" s="110">
        <f>SUM(F75:F76)</f>
        <v>0</v>
      </c>
      <c r="G77" s="110">
        <f>SUM(G75:G76)</f>
        <v>0</v>
      </c>
      <c r="H77" s="110">
        <f>SUM(H75:H76)</f>
        <v>0</v>
      </c>
      <c r="J77" s="120"/>
    </row>
    <row r="78" spans="1:10" ht="15.75" thickBot="1">
      <c r="A78" s="189" t="s">
        <v>39</v>
      </c>
      <c r="B78" s="190"/>
      <c r="C78" s="191"/>
      <c r="D78" s="192"/>
      <c r="E78" s="193"/>
      <c r="F78" s="270">
        <f>SUM(F77:G77)</f>
        <v>0</v>
      </c>
      <c r="G78" s="270"/>
      <c r="H78" s="193"/>
      <c r="J78" s="120"/>
    </row>
    <row r="79" spans="1:10" ht="20.45" customHeight="1" thickBot="1">
      <c r="A79" s="194"/>
      <c r="B79" s="195"/>
      <c r="C79" s="196"/>
      <c r="D79" s="196"/>
      <c r="E79" s="197"/>
      <c r="F79" s="151"/>
      <c r="G79" s="151"/>
      <c r="H79" s="197"/>
      <c r="J79" s="120"/>
    </row>
    <row r="80" spans="1:10">
      <c r="A80" s="274" t="s">
        <v>87</v>
      </c>
      <c r="B80" s="275"/>
      <c r="C80" s="275"/>
      <c r="D80" s="275"/>
      <c r="E80" s="275"/>
      <c r="F80" s="275"/>
      <c r="G80" s="275"/>
      <c r="H80" s="275"/>
      <c r="I80" s="276"/>
      <c r="J80" s="120"/>
    </row>
    <row r="81" spans="1:10" ht="13.5" thickBot="1">
      <c r="A81" s="267" t="s">
        <v>205</v>
      </c>
      <c r="B81" s="268"/>
      <c r="C81" s="268"/>
      <c r="D81" s="268"/>
      <c r="E81" s="268"/>
      <c r="F81" s="268"/>
      <c r="G81" s="268"/>
      <c r="H81" s="268"/>
      <c r="I81" s="269"/>
      <c r="J81" s="120"/>
    </row>
    <row r="82" spans="1:10">
      <c r="A82" s="96"/>
      <c r="B82" s="96"/>
      <c r="C82" s="97"/>
      <c r="D82" s="97" t="s">
        <v>36</v>
      </c>
      <c r="E82" s="98"/>
      <c r="F82" s="97" t="s">
        <v>37</v>
      </c>
      <c r="G82" s="98" t="s">
        <v>37</v>
      </c>
      <c r="H82" s="98" t="s">
        <v>35</v>
      </c>
      <c r="I82" s="98" t="s">
        <v>35</v>
      </c>
      <c r="J82" s="120"/>
    </row>
    <row r="83" spans="1:10">
      <c r="A83" s="96"/>
      <c r="B83" s="96" t="s">
        <v>17</v>
      </c>
      <c r="C83" s="97" t="s">
        <v>17</v>
      </c>
      <c r="D83" s="97" t="s">
        <v>18</v>
      </c>
      <c r="E83" s="98" t="s">
        <v>19</v>
      </c>
      <c r="F83" s="97" t="s">
        <v>20</v>
      </c>
      <c r="G83" s="98" t="s">
        <v>21</v>
      </c>
      <c r="H83" s="98" t="s">
        <v>22</v>
      </c>
      <c r="I83" s="98" t="s">
        <v>69</v>
      </c>
      <c r="J83" s="120"/>
    </row>
    <row r="84" spans="1:10" ht="13.5" thickBot="1">
      <c r="A84" s="99" t="s">
        <v>17</v>
      </c>
      <c r="B84" s="99" t="s">
        <v>23</v>
      </c>
      <c r="C84" s="100" t="s">
        <v>24</v>
      </c>
      <c r="D84" s="100" t="s">
        <v>70</v>
      </c>
      <c r="E84" s="101" t="s">
        <v>25</v>
      </c>
      <c r="F84" s="100" t="s">
        <v>25</v>
      </c>
      <c r="G84" s="101" t="s">
        <v>25</v>
      </c>
      <c r="H84" s="101" t="s">
        <v>25</v>
      </c>
      <c r="I84" s="101" t="s">
        <v>25</v>
      </c>
      <c r="J84" s="120"/>
    </row>
    <row r="85" spans="1:10">
      <c r="A85" s="253" t="s">
        <v>31</v>
      </c>
      <c r="B85" s="245">
        <v>0.83630000000000004</v>
      </c>
      <c r="C85" s="250">
        <f>ROUND(C88-C87-C86,0)</f>
        <v>0</v>
      </c>
      <c r="D85" s="198" t="s">
        <v>71</v>
      </c>
      <c r="E85" s="135">
        <f>ROUNDDOWN($C85*0.75,0)</f>
        <v>0</v>
      </c>
      <c r="F85" s="135">
        <v>0</v>
      </c>
      <c r="G85" s="135">
        <f>C85-E85-F85-H85</f>
        <v>0</v>
      </c>
      <c r="H85" s="135">
        <f>ROUND($C85*0,0)</f>
        <v>0</v>
      </c>
      <c r="I85" s="135">
        <f>ROUND($C85*0,0)</f>
        <v>0</v>
      </c>
      <c r="J85" s="120"/>
    </row>
    <row r="86" spans="1:10">
      <c r="A86" s="254" t="s">
        <v>217</v>
      </c>
      <c r="B86" s="245">
        <v>3.3399999999999999E-2</v>
      </c>
      <c r="C86" s="124">
        <f>ROUND(B86*C88,0)</f>
        <v>0</v>
      </c>
      <c r="D86" s="198" t="s">
        <v>219</v>
      </c>
      <c r="E86" s="135">
        <v>0</v>
      </c>
      <c r="F86" s="135">
        <v>0</v>
      </c>
      <c r="G86" s="135">
        <f>C86</f>
        <v>0</v>
      </c>
      <c r="H86" s="135">
        <v>0</v>
      </c>
      <c r="I86" s="135">
        <v>0</v>
      </c>
      <c r="J86" s="120"/>
    </row>
    <row r="87" spans="1:10" ht="13.5" thickBot="1">
      <c r="A87" s="122" t="s">
        <v>69</v>
      </c>
      <c r="B87" s="252">
        <v>0.1303</v>
      </c>
      <c r="C87" s="251">
        <f>ROUND(B87*C88,0)</f>
        <v>0</v>
      </c>
      <c r="D87" s="198" t="s">
        <v>72</v>
      </c>
      <c r="E87" s="135">
        <f>ROUNDDOWN($C87*0,0)</f>
        <v>0</v>
      </c>
      <c r="F87" s="135">
        <v>0</v>
      </c>
      <c r="G87" s="135">
        <f>C87-E87-F87-H87-I87</f>
        <v>0</v>
      </c>
      <c r="H87" s="135">
        <f>ROUND($C87*0,0)</f>
        <v>0</v>
      </c>
      <c r="I87" s="135">
        <f>ROUND($C87*1,0)</f>
        <v>0</v>
      </c>
      <c r="J87" s="120"/>
    </row>
    <row r="88" spans="1:10" ht="13.5" thickBot="1">
      <c r="A88" s="199" t="s">
        <v>46</v>
      </c>
      <c r="B88" s="103">
        <f>SUM(B85:B87)</f>
        <v>1</v>
      </c>
      <c r="C88" s="106">
        <f>Claim!F75</f>
        <v>0</v>
      </c>
      <c r="D88" s="106"/>
      <c r="E88" s="106">
        <f>SUM(E85:E87)</f>
        <v>0</v>
      </c>
      <c r="F88" s="106">
        <f t="shared" ref="F88:I88" si="4">SUM(F85:F87)</f>
        <v>0</v>
      </c>
      <c r="G88" s="106">
        <f t="shared" si="4"/>
        <v>0</v>
      </c>
      <c r="H88" s="106">
        <f t="shared" si="4"/>
        <v>0</v>
      </c>
      <c r="I88" s="106">
        <f t="shared" si="4"/>
        <v>0</v>
      </c>
      <c r="J88" s="120"/>
    </row>
    <row r="89" spans="1:10" ht="13.5" thickBot="1">
      <c r="A89" s="104" t="s">
        <v>68</v>
      </c>
      <c r="B89" s="103"/>
      <c r="C89" s="106"/>
      <c r="D89" s="106"/>
      <c r="E89" s="106"/>
      <c r="F89" s="136"/>
      <c r="G89" s="136"/>
      <c r="H89" s="136"/>
      <c r="I89" s="136"/>
      <c r="J89" s="120"/>
    </row>
    <row r="90" spans="1:10" ht="13.5" thickBot="1">
      <c r="A90" s="102" t="s">
        <v>215</v>
      </c>
      <c r="B90" s="103"/>
      <c r="C90" s="106">
        <f>SUM(C88:C89)</f>
        <v>0</v>
      </c>
      <c r="D90" s="106"/>
      <c r="E90" s="106">
        <f t="shared" ref="E90:I90" si="5">SUM(E88:E89)</f>
        <v>0</v>
      </c>
      <c r="F90" s="106">
        <f t="shared" si="5"/>
        <v>0</v>
      </c>
      <c r="G90" s="106">
        <f t="shared" si="5"/>
        <v>0</v>
      </c>
      <c r="H90" s="106">
        <f t="shared" si="5"/>
        <v>0</v>
      </c>
      <c r="I90" s="106">
        <f t="shared" si="5"/>
        <v>0</v>
      </c>
      <c r="J90" s="120"/>
    </row>
    <row r="91" spans="1:10" ht="16.350000000000001" customHeight="1" thickBot="1">
      <c r="A91" s="140"/>
      <c r="B91" s="141"/>
      <c r="C91" s="121"/>
      <c r="D91" s="121"/>
      <c r="E91" s="121"/>
      <c r="F91" s="121"/>
      <c r="G91" s="121"/>
      <c r="H91" s="121"/>
      <c r="I91" s="121"/>
      <c r="J91" s="120"/>
    </row>
    <row r="92" spans="1:10">
      <c r="A92" s="274" t="s">
        <v>88</v>
      </c>
      <c r="B92" s="275"/>
      <c r="C92" s="275"/>
      <c r="D92" s="275"/>
      <c r="E92" s="275"/>
      <c r="F92" s="275"/>
      <c r="G92" s="275"/>
      <c r="H92" s="275"/>
      <c r="I92" s="276"/>
      <c r="J92" s="120"/>
    </row>
    <row r="93" spans="1:10" ht="13.5" thickBot="1">
      <c r="A93" s="267" t="s">
        <v>204</v>
      </c>
      <c r="B93" s="268"/>
      <c r="C93" s="268"/>
      <c r="D93" s="268"/>
      <c r="E93" s="268"/>
      <c r="F93" s="268"/>
      <c r="G93" s="268"/>
      <c r="H93" s="268"/>
      <c r="I93" s="269"/>
      <c r="J93" s="120"/>
    </row>
    <row r="94" spans="1:10">
      <c r="A94" s="96"/>
      <c r="B94" s="96"/>
      <c r="C94" s="97"/>
      <c r="D94" s="97" t="s">
        <v>36</v>
      </c>
      <c r="E94" s="98"/>
      <c r="F94" s="97" t="s">
        <v>37</v>
      </c>
      <c r="G94" s="98" t="s">
        <v>37</v>
      </c>
      <c r="H94" s="98" t="s">
        <v>35</v>
      </c>
      <c r="I94" s="98" t="s">
        <v>35</v>
      </c>
      <c r="J94" s="120"/>
    </row>
    <row r="95" spans="1:10">
      <c r="A95" s="96"/>
      <c r="B95" s="96" t="s">
        <v>17</v>
      </c>
      <c r="C95" s="97" t="s">
        <v>17</v>
      </c>
      <c r="D95" s="97" t="s">
        <v>18</v>
      </c>
      <c r="E95" s="98" t="s">
        <v>19</v>
      </c>
      <c r="F95" s="97" t="s">
        <v>20</v>
      </c>
      <c r="G95" s="98" t="s">
        <v>21</v>
      </c>
      <c r="H95" s="98" t="s">
        <v>22</v>
      </c>
      <c r="I95" s="98" t="s">
        <v>69</v>
      </c>
      <c r="J95" s="120"/>
    </row>
    <row r="96" spans="1:10" ht="13.5" thickBot="1">
      <c r="A96" s="99" t="s">
        <v>17</v>
      </c>
      <c r="B96" s="99" t="s">
        <v>23</v>
      </c>
      <c r="C96" s="100" t="s">
        <v>24</v>
      </c>
      <c r="D96" s="100" t="s">
        <v>70</v>
      </c>
      <c r="E96" s="101" t="s">
        <v>25</v>
      </c>
      <c r="F96" s="100" t="s">
        <v>25</v>
      </c>
      <c r="G96" s="101" t="s">
        <v>25</v>
      </c>
      <c r="H96" s="101" t="s">
        <v>25</v>
      </c>
      <c r="I96" s="101" t="s">
        <v>25</v>
      </c>
      <c r="J96" s="120"/>
    </row>
    <row r="97" spans="1:11" ht="13.5" thickBot="1">
      <c r="A97" s="125" t="s">
        <v>31</v>
      </c>
      <c r="B97" s="128">
        <v>1</v>
      </c>
      <c r="C97" s="124">
        <f>ROUND(B97*C98,0)</f>
        <v>0</v>
      </c>
      <c r="D97" s="107" t="s">
        <v>71</v>
      </c>
      <c r="E97" s="135">
        <f>ROUNDDOWN($C97*0.75,0)</f>
        <v>0</v>
      </c>
      <c r="F97" s="135">
        <v>0</v>
      </c>
      <c r="G97" s="135">
        <f>C97-E97-F97-H97</f>
        <v>0</v>
      </c>
      <c r="H97" s="135">
        <f>ROUND($C97*0,0)</f>
        <v>0</v>
      </c>
      <c r="I97" s="135">
        <f>ROUND($C97*0,0)</f>
        <v>0</v>
      </c>
      <c r="J97" s="120"/>
    </row>
    <row r="98" spans="1:11" ht="13.5" thickBot="1">
      <c r="A98" s="199" t="s">
        <v>46</v>
      </c>
      <c r="B98" s="103">
        <f>SUM(B97:B97)</f>
        <v>1</v>
      </c>
      <c r="C98" s="106">
        <f>Claim!G76</f>
        <v>0</v>
      </c>
      <c r="D98" s="106"/>
      <c r="E98" s="106">
        <f>SUM(E97:E97)</f>
        <v>0</v>
      </c>
      <c r="F98" s="106">
        <f>SUM(F97:F97)</f>
        <v>0</v>
      </c>
      <c r="G98" s="106">
        <f>SUM(G97:G97)</f>
        <v>0</v>
      </c>
      <c r="H98" s="106">
        <f>SUM(H97:H97)</f>
        <v>0</v>
      </c>
      <c r="I98" s="106">
        <f>SUM(I97:I97)</f>
        <v>0</v>
      </c>
      <c r="J98" s="120"/>
    </row>
    <row r="99" spans="1:11" ht="13.5" thickBot="1">
      <c r="A99" s="104" t="s">
        <v>68</v>
      </c>
      <c r="B99" s="103"/>
      <c r="C99" s="106"/>
      <c r="D99" s="106"/>
      <c r="E99" s="106"/>
      <c r="F99" s="136"/>
      <c r="G99" s="136"/>
      <c r="H99" s="136"/>
      <c r="I99" s="136"/>
      <c r="J99" s="120"/>
    </row>
    <row r="100" spans="1:11" ht="13.5" thickBot="1">
      <c r="A100" s="102" t="s">
        <v>216</v>
      </c>
      <c r="B100" s="103"/>
      <c r="C100" s="106">
        <f>SUM(C98:C99)</f>
        <v>0</v>
      </c>
      <c r="D100" s="106"/>
      <c r="E100" s="106">
        <f t="shared" ref="E100:I100" si="6">SUM(E98:E99)</f>
        <v>0</v>
      </c>
      <c r="F100" s="106">
        <f t="shared" si="6"/>
        <v>0</v>
      </c>
      <c r="G100" s="106">
        <f t="shared" si="6"/>
        <v>0</v>
      </c>
      <c r="H100" s="106">
        <f t="shared" si="6"/>
        <v>0</v>
      </c>
      <c r="I100" s="106">
        <f t="shared" si="6"/>
        <v>0</v>
      </c>
      <c r="J100" s="120"/>
    </row>
    <row r="101" spans="1:11" ht="17.100000000000001" customHeight="1" thickBot="1">
      <c r="A101" s="137"/>
      <c r="B101" s="138"/>
      <c r="C101" s="139"/>
      <c r="D101" s="139"/>
      <c r="E101" s="139"/>
      <c r="F101" s="139"/>
      <c r="G101" s="139"/>
      <c r="H101" s="139"/>
      <c r="I101" s="139"/>
      <c r="J101" s="120"/>
    </row>
    <row r="102" spans="1:11" ht="13.5" customHeight="1">
      <c r="A102" s="280" t="s">
        <v>93</v>
      </c>
      <c r="B102" s="281"/>
      <c r="C102" s="281"/>
      <c r="D102" s="281"/>
      <c r="E102" s="281"/>
      <c r="F102" s="281"/>
      <c r="G102" s="281"/>
      <c r="H102" s="281"/>
      <c r="I102" s="282"/>
    </row>
    <row r="103" spans="1:11" ht="13.5" customHeight="1" thickBot="1">
      <c r="A103" s="267" t="s">
        <v>203</v>
      </c>
      <c r="B103" s="268"/>
      <c r="C103" s="268"/>
      <c r="D103" s="268"/>
      <c r="E103" s="268"/>
      <c r="F103" s="268"/>
      <c r="G103" s="268"/>
      <c r="H103" s="268"/>
      <c r="I103" s="269"/>
    </row>
    <row r="104" spans="1:11">
      <c r="A104" s="96"/>
      <c r="B104" s="96"/>
      <c r="C104" s="97" t="s">
        <v>35</v>
      </c>
      <c r="D104" s="97" t="s">
        <v>36</v>
      </c>
      <c r="E104" s="97"/>
      <c r="F104" s="97" t="s">
        <v>37</v>
      </c>
      <c r="G104" s="97" t="s">
        <v>37</v>
      </c>
      <c r="H104" s="97" t="s">
        <v>35</v>
      </c>
      <c r="I104" s="98" t="s">
        <v>35</v>
      </c>
    </row>
    <row r="105" spans="1:11">
      <c r="A105" s="96"/>
      <c r="B105" s="96" t="s">
        <v>17</v>
      </c>
      <c r="C105" s="97" t="s">
        <v>17</v>
      </c>
      <c r="D105" s="97" t="s">
        <v>18</v>
      </c>
      <c r="E105" s="97" t="s">
        <v>19</v>
      </c>
      <c r="F105" s="97" t="s">
        <v>20</v>
      </c>
      <c r="G105" s="97" t="s">
        <v>21</v>
      </c>
      <c r="H105" s="97" t="s">
        <v>22</v>
      </c>
      <c r="I105" s="98" t="s">
        <v>69</v>
      </c>
    </row>
    <row r="106" spans="1:11" ht="13.5" thickBot="1">
      <c r="A106" s="99" t="s">
        <v>17</v>
      </c>
      <c r="B106" s="99" t="s">
        <v>23</v>
      </c>
      <c r="C106" s="100" t="s">
        <v>24</v>
      </c>
      <c r="D106" s="100" t="s">
        <v>38</v>
      </c>
      <c r="E106" s="100" t="s">
        <v>25</v>
      </c>
      <c r="F106" s="100" t="s">
        <v>25</v>
      </c>
      <c r="G106" s="100" t="s">
        <v>25</v>
      </c>
      <c r="H106" s="100" t="s">
        <v>25</v>
      </c>
      <c r="I106" s="101" t="s">
        <v>25</v>
      </c>
    </row>
    <row r="107" spans="1:11">
      <c r="A107" s="201" t="s">
        <v>41</v>
      </c>
      <c r="B107" s="202"/>
      <c r="C107" s="63">
        <f t="shared" ref="C107:C118" si="7">SUMIF($A$12:$A$101,$A107,C$12:C$101)</f>
        <v>0</v>
      </c>
      <c r="D107" s="126"/>
      <c r="E107" s="63">
        <f t="shared" ref="E107:I118" si="8">SUMIF($A$12:$A$101,$A107,E$12:E$101)</f>
        <v>0</v>
      </c>
      <c r="F107" s="63">
        <f t="shared" si="8"/>
        <v>0</v>
      </c>
      <c r="G107" s="63">
        <f t="shared" si="8"/>
        <v>0</v>
      </c>
      <c r="H107" s="63">
        <f t="shared" si="8"/>
        <v>0</v>
      </c>
      <c r="I107" s="63">
        <f t="shared" si="8"/>
        <v>0</v>
      </c>
      <c r="J107" s="120"/>
      <c r="K107" s="120"/>
    </row>
    <row r="108" spans="1:11">
      <c r="A108" s="118" t="s">
        <v>57</v>
      </c>
      <c r="B108" s="119"/>
      <c r="C108" s="63">
        <f t="shared" si="7"/>
        <v>0</v>
      </c>
      <c r="D108" s="126"/>
      <c r="E108" s="63">
        <f t="shared" si="8"/>
        <v>0</v>
      </c>
      <c r="F108" s="63">
        <f t="shared" si="8"/>
        <v>0</v>
      </c>
      <c r="G108" s="63">
        <f t="shared" si="8"/>
        <v>0</v>
      </c>
      <c r="H108" s="63">
        <f t="shared" si="8"/>
        <v>0</v>
      </c>
      <c r="I108" s="63">
        <f t="shared" si="8"/>
        <v>0</v>
      </c>
    </row>
    <row r="109" spans="1:11">
      <c r="A109" s="105" t="s">
        <v>60</v>
      </c>
      <c r="B109" s="119"/>
      <c r="C109" s="63">
        <f>SUMIF($A$12:$A$101,$A109,C$12:C$101)</f>
        <v>0</v>
      </c>
      <c r="D109" s="126"/>
      <c r="E109" s="63">
        <f t="shared" si="8"/>
        <v>0</v>
      </c>
      <c r="F109" s="63">
        <f t="shared" si="8"/>
        <v>0</v>
      </c>
      <c r="G109" s="63">
        <f t="shared" si="8"/>
        <v>0</v>
      </c>
      <c r="H109" s="63">
        <f t="shared" si="8"/>
        <v>0</v>
      </c>
      <c r="I109" s="63">
        <f t="shared" si="8"/>
        <v>0</v>
      </c>
    </row>
    <row r="110" spans="1:11">
      <c r="A110" s="105" t="s">
        <v>31</v>
      </c>
      <c r="B110" s="119"/>
      <c r="C110" s="63">
        <f t="shared" si="7"/>
        <v>0</v>
      </c>
      <c r="D110" s="126"/>
      <c r="E110" s="63">
        <f t="shared" si="8"/>
        <v>0</v>
      </c>
      <c r="F110" s="63">
        <f t="shared" si="8"/>
        <v>0</v>
      </c>
      <c r="G110" s="63">
        <f t="shared" si="8"/>
        <v>0</v>
      </c>
      <c r="H110" s="63">
        <f t="shared" si="8"/>
        <v>0</v>
      </c>
      <c r="I110" s="63">
        <f t="shared" si="8"/>
        <v>0</v>
      </c>
    </row>
    <row r="111" spans="1:11">
      <c r="A111" s="105" t="s">
        <v>217</v>
      </c>
      <c r="B111" s="119"/>
      <c r="C111" s="63">
        <f t="shared" si="7"/>
        <v>0</v>
      </c>
      <c r="D111" s="126"/>
      <c r="E111" s="63">
        <f t="shared" si="8"/>
        <v>0</v>
      </c>
      <c r="F111" s="63">
        <f t="shared" si="8"/>
        <v>0</v>
      </c>
      <c r="G111" s="63">
        <f t="shared" si="8"/>
        <v>0</v>
      </c>
      <c r="H111" s="63">
        <f t="shared" si="8"/>
        <v>0</v>
      </c>
      <c r="I111" s="63">
        <f t="shared" si="8"/>
        <v>0</v>
      </c>
    </row>
    <row r="112" spans="1:11">
      <c r="A112" s="105" t="s">
        <v>69</v>
      </c>
      <c r="B112" s="119"/>
      <c r="C112" s="63">
        <f t="shared" si="7"/>
        <v>0</v>
      </c>
      <c r="D112" s="126"/>
      <c r="E112" s="63">
        <f t="shared" si="8"/>
        <v>0</v>
      </c>
      <c r="F112" s="63">
        <f t="shared" si="8"/>
        <v>0</v>
      </c>
      <c r="G112" s="63">
        <f t="shared" si="8"/>
        <v>0</v>
      </c>
      <c r="H112" s="63">
        <f t="shared" si="8"/>
        <v>0</v>
      </c>
      <c r="I112" s="63">
        <f t="shared" si="8"/>
        <v>0</v>
      </c>
    </row>
    <row r="113" spans="1:10">
      <c r="A113" s="118" t="s">
        <v>28</v>
      </c>
      <c r="B113" s="119"/>
      <c r="C113" s="63">
        <f t="shared" si="7"/>
        <v>0</v>
      </c>
      <c r="D113" s="126"/>
      <c r="E113" s="63">
        <f t="shared" si="8"/>
        <v>0</v>
      </c>
      <c r="F113" s="63">
        <f t="shared" si="8"/>
        <v>0</v>
      </c>
      <c r="G113" s="63">
        <f t="shared" si="8"/>
        <v>0</v>
      </c>
      <c r="H113" s="63">
        <f t="shared" si="8"/>
        <v>0</v>
      </c>
      <c r="I113" s="63">
        <f t="shared" si="8"/>
        <v>0</v>
      </c>
    </row>
    <row r="114" spans="1:10">
      <c r="A114" s="118" t="s">
        <v>33</v>
      </c>
      <c r="B114" s="119"/>
      <c r="C114" s="63">
        <f t="shared" si="7"/>
        <v>0</v>
      </c>
      <c r="D114" s="126"/>
      <c r="E114" s="63">
        <f t="shared" si="8"/>
        <v>0</v>
      </c>
      <c r="F114" s="63">
        <f t="shared" si="8"/>
        <v>0</v>
      </c>
      <c r="G114" s="63">
        <f t="shared" si="8"/>
        <v>0</v>
      </c>
      <c r="H114" s="63">
        <f t="shared" si="8"/>
        <v>0</v>
      </c>
      <c r="I114" s="63">
        <f t="shared" si="8"/>
        <v>0</v>
      </c>
    </row>
    <row r="115" spans="1:10">
      <c r="A115" s="118" t="s">
        <v>30</v>
      </c>
      <c r="B115" s="119"/>
      <c r="C115" s="63">
        <f t="shared" si="7"/>
        <v>0</v>
      </c>
      <c r="D115" s="126"/>
      <c r="E115" s="63">
        <f t="shared" si="8"/>
        <v>0</v>
      </c>
      <c r="F115" s="63">
        <f t="shared" si="8"/>
        <v>0</v>
      </c>
      <c r="G115" s="63">
        <f t="shared" si="8"/>
        <v>0</v>
      </c>
      <c r="H115" s="63">
        <f t="shared" si="8"/>
        <v>0</v>
      </c>
      <c r="I115" s="63">
        <f t="shared" si="8"/>
        <v>0</v>
      </c>
    </row>
    <row r="116" spans="1:10">
      <c r="A116" s="118" t="s">
        <v>29</v>
      </c>
      <c r="B116" s="119"/>
      <c r="C116" s="63">
        <f t="shared" si="7"/>
        <v>0</v>
      </c>
      <c r="D116" s="126"/>
      <c r="E116" s="63">
        <f t="shared" si="8"/>
        <v>0</v>
      </c>
      <c r="F116" s="63">
        <f t="shared" si="8"/>
        <v>0</v>
      </c>
      <c r="G116" s="63">
        <f t="shared" si="8"/>
        <v>0</v>
      </c>
      <c r="H116" s="63">
        <f t="shared" si="8"/>
        <v>0</v>
      </c>
      <c r="I116" s="63">
        <f t="shared" si="8"/>
        <v>0</v>
      </c>
    </row>
    <row r="117" spans="1:10">
      <c r="A117" s="118" t="s">
        <v>43</v>
      </c>
      <c r="B117" s="119"/>
      <c r="C117" s="63">
        <f t="shared" si="7"/>
        <v>0</v>
      </c>
      <c r="D117" s="126"/>
      <c r="E117" s="63">
        <f t="shared" si="8"/>
        <v>0</v>
      </c>
      <c r="F117" s="63">
        <f t="shared" si="8"/>
        <v>0</v>
      </c>
      <c r="G117" s="63">
        <f t="shared" si="8"/>
        <v>0</v>
      </c>
      <c r="H117" s="63">
        <f t="shared" si="8"/>
        <v>0</v>
      </c>
      <c r="I117" s="63">
        <f t="shared" si="8"/>
        <v>0</v>
      </c>
    </row>
    <row r="118" spans="1:10" ht="13.5" thickBot="1">
      <c r="A118" s="105" t="s">
        <v>218</v>
      </c>
      <c r="C118" s="63">
        <f t="shared" si="7"/>
        <v>0</v>
      </c>
      <c r="D118" s="126"/>
      <c r="E118" s="63">
        <f t="shared" si="8"/>
        <v>0</v>
      </c>
      <c r="F118" s="63">
        <f t="shared" si="8"/>
        <v>0</v>
      </c>
      <c r="G118" s="63">
        <f t="shared" si="8"/>
        <v>0</v>
      </c>
      <c r="H118" s="63">
        <f t="shared" si="8"/>
        <v>0</v>
      </c>
      <c r="I118" s="63">
        <f t="shared" si="8"/>
        <v>0</v>
      </c>
    </row>
    <row r="119" spans="1:10" ht="13.5" thickBot="1">
      <c r="A119" s="203" t="s">
        <v>47</v>
      </c>
      <c r="B119" s="204"/>
      <c r="C119" s="59">
        <f>SUM(C107:C118)</f>
        <v>0</v>
      </c>
      <c r="D119" s="59"/>
      <c r="E119" s="59">
        <f>SUM(E107:E118)</f>
        <v>0</v>
      </c>
      <c r="F119" s="59">
        <f>SUM(F107:F118)</f>
        <v>0</v>
      </c>
      <c r="G119" s="59">
        <f>SUM(G107:G118)</f>
        <v>0</v>
      </c>
      <c r="H119" s="59">
        <f>SUM(H107:H118)</f>
        <v>0</v>
      </c>
      <c r="I119" s="59">
        <f>SUM(I107:I118)</f>
        <v>0</v>
      </c>
    </row>
    <row r="120" spans="1:10" ht="16.5" thickBot="1">
      <c r="A120" s="58" t="s">
        <v>45</v>
      </c>
      <c r="B120" s="185"/>
      <c r="C120" s="205"/>
      <c r="D120" s="206"/>
      <c r="E120" s="176"/>
      <c r="F120" s="59">
        <f>H120*-1</f>
        <v>0</v>
      </c>
      <c r="G120" s="176"/>
      <c r="H120" s="59">
        <f>-H119</f>
        <v>0</v>
      </c>
      <c r="I120" s="59"/>
      <c r="J120" s="120"/>
    </row>
    <row r="121" spans="1:10" s="61" customFormat="1" ht="13.5" thickBot="1">
      <c r="A121" s="58" t="s">
        <v>51</v>
      </c>
      <c r="B121" s="103"/>
      <c r="C121" s="59">
        <f>SUM(C119:C120)</f>
        <v>0</v>
      </c>
      <c r="D121" s="60"/>
      <c r="E121" s="59">
        <f>SUM(E119:E120)</f>
        <v>0</v>
      </c>
      <c r="F121" s="59">
        <f>SUM(F119:F120)</f>
        <v>0</v>
      </c>
      <c r="G121" s="59">
        <f>SUM(G119:G120)</f>
        <v>0</v>
      </c>
      <c r="H121" s="59">
        <f>SUM(H119:H120)</f>
        <v>0</v>
      </c>
      <c r="I121" s="59">
        <f>SUM(I119:I120)</f>
        <v>0</v>
      </c>
      <c r="J121" s="62"/>
    </row>
    <row r="122" spans="1:10" ht="15.75" thickBot="1">
      <c r="A122" s="189" t="s">
        <v>39</v>
      </c>
      <c r="B122" s="207"/>
      <c r="C122" s="208"/>
      <c r="D122" s="208"/>
      <c r="E122" s="209"/>
      <c r="F122" s="277">
        <f>SUM(F121:G121)</f>
        <v>0</v>
      </c>
      <c r="G122" s="277"/>
      <c r="H122" s="209"/>
      <c r="I122" s="209"/>
      <c r="J122" s="120"/>
    </row>
    <row r="123" spans="1:10" ht="15">
      <c r="A123" s="194"/>
      <c r="B123" s="195"/>
      <c r="C123" s="196"/>
      <c r="D123" s="196"/>
      <c r="E123" s="197"/>
      <c r="F123" s="151"/>
      <c r="G123" s="151"/>
      <c r="H123" s="197"/>
      <c r="I123" s="197"/>
      <c r="J123" s="120"/>
    </row>
  </sheetData>
  <sheetProtection sheet="1" objects="1" scenarios="1"/>
  <mergeCells count="23">
    <mergeCell ref="F122:G122"/>
    <mergeCell ref="F26:G26"/>
    <mergeCell ref="A51:H51"/>
    <mergeCell ref="A50:H50"/>
    <mergeCell ref="F58:G58"/>
    <mergeCell ref="A28:I28"/>
    <mergeCell ref="A29:I29"/>
    <mergeCell ref="A92:I92"/>
    <mergeCell ref="A93:I93"/>
    <mergeCell ref="A80:I80"/>
    <mergeCell ref="A81:I81"/>
    <mergeCell ref="A40:I40"/>
    <mergeCell ref="A41:I41"/>
    <mergeCell ref="A60:H60"/>
    <mergeCell ref="A102:I102"/>
    <mergeCell ref="A103:I103"/>
    <mergeCell ref="A61:H61"/>
    <mergeCell ref="F78:G78"/>
    <mergeCell ref="G2:H2"/>
    <mergeCell ref="B2:C2"/>
    <mergeCell ref="G4:H4"/>
    <mergeCell ref="A7:H7"/>
    <mergeCell ref="A8:H8"/>
  </mergeCells>
  <phoneticPr fontId="6" type="noConversion"/>
  <printOptions horizontalCentered="1"/>
  <pageMargins left="0.37" right="0.41" top="1" bottom="1" header="0.5" footer="0.5"/>
  <pageSetup scale="62" orientation="portrait" r:id="rId1"/>
  <headerFooter alignWithMargins="0">
    <oddHeader xml:space="preserve">&amp;C&amp;"Arial,Bold"&amp;11SAWS - CalACES
Maintenance and Operations Cost Allocation Plan
SFY 2021-22
</oddHeader>
    <oddFooter>&amp;A&amp;RPage &amp;P</oddFooter>
  </headerFooter>
  <rowBreaks count="1" manualBreakCount="1">
    <brk id="78" max="8" man="1"/>
  </rowBreaks>
  <ignoredErrors>
    <ignoredError sqref="E14:E15 E18 F14 F17 F19:F20 G15 H17 G55"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790575</xdr:colOff>
                    <xdr:row>2</xdr:row>
                    <xdr:rowOff>76200</xdr:rowOff>
                  </from>
                  <to>
                    <xdr:col>5</xdr:col>
                    <xdr:colOff>266700</xdr:colOff>
                    <xdr:row>4</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9E833-6EBA-494B-A1A0-38A4913D056D}">
  <dimension ref="A1:BS40"/>
  <sheetViews>
    <sheetView workbookViewId="0">
      <selection activeCell="A2" sqref="A2"/>
    </sheetView>
  </sheetViews>
  <sheetFormatPr defaultRowHeight="12.75"/>
  <cols>
    <col min="1" max="1" width="17.42578125" style="123" customWidth="1"/>
    <col min="2" max="3" width="9.140625" style="160"/>
    <col min="4" max="5" width="11" style="123" customWidth="1"/>
    <col min="6" max="6" width="12.42578125" style="123" customWidth="1"/>
    <col min="7" max="13" width="11" style="123" customWidth="1"/>
    <col min="14" max="14" width="11.5703125" style="123" customWidth="1"/>
    <col min="15" max="15" width="11.140625" style="123" customWidth="1"/>
    <col min="16" max="16" width="12.7109375" style="123" customWidth="1"/>
    <col min="17" max="19" width="10.85546875" style="123" customWidth="1"/>
    <col min="20" max="21" width="11.85546875" style="123" customWidth="1"/>
    <col min="22" max="22" width="12.42578125" style="123" customWidth="1"/>
    <col min="23" max="26" width="11.85546875" style="123" customWidth="1"/>
    <col min="27" max="27" width="12.42578125" style="123" customWidth="1"/>
    <col min="28" max="32" width="11.85546875" style="123" customWidth="1"/>
    <col min="33" max="33" width="13" style="123" customWidth="1"/>
    <col min="34" max="34" width="11.85546875" style="123" customWidth="1"/>
    <col min="35" max="35" width="10.42578125" customWidth="1"/>
    <col min="36" max="36" width="13" customWidth="1"/>
    <col min="37" max="37" width="11.42578125" customWidth="1"/>
    <col min="42" max="42" width="10.5703125" style="123" customWidth="1"/>
    <col min="43" max="44" width="9.140625" style="123"/>
    <col min="47" max="47" width="10.85546875" customWidth="1"/>
    <col min="48" max="48" width="9.7109375" customWidth="1"/>
    <col min="49" max="49" width="10.42578125" customWidth="1"/>
    <col min="56" max="56" width="10" customWidth="1"/>
    <col min="60" max="60" width="10" customWidth="1"/>
    <col min="61" max="61" width="9.85546875" customWidth="1"/>
    <col min="63" max="63" width="9.42578125" customWidth="1"/>
    <col min="68" max="68" width="10.42578125" customWidth="1"/>
    <col min="69" max="69" width="10" customWidth="1"/>
  </cols>
  <sheetData>
    <row r="1" spans="1:71" ht="63.75" customHeight="1">
      <c r="A1" s="167"/>
      <c r="B1" s="168"/>
      <c r="C1" s="169"/>
      <c r="D1" s="299" t="str">
        <f>Claim!A10</f>
        <v>C-IV Maintenance and Operations</v>
      </c>
      <c r="E1" s="300"/>
      <c r="F1" s="300"/>
      <c r="G1" s="300"/>
      <c r="H1" s="300"/>
      <c r="I1" s="300"/>
      <c r="J1" s="300"/>
      <c r="K1" s="300"/>
      <c r="L1" s="300"/>
      <c r="M1" s="301"/>
      <c r="N1" s="299" t="str">
        <f>Claim!A28</f>
        <v>C-IV CalHEERS M&amp;O</v>
      </c>
      <c r="O1" s="300"/>
      <c r="P1" s="300"/>
      <c r="Q1" s="300"/>
      <c r="R1" s="300"/>
      <c r="S1" s="301"/>
      <c r="T1" s="302" t="str">
        <f>Claim!A42</f>
        <v>C-IV Covered CA CSC M&amp;O</v>
      </c>
      <c r="U1" s="303"/>
      <c r="V1" s="303"/>
      <c r="W1" s="303"/>
      <c r="X1" s="303"/>
      <c r="Y1" s="166"/>
      <c r="Z1" s="302" t="str">
        <f>Claim!A56</f>
        <v>LRS Maintenance and Operations</v>
      </c>
      <c r="AA1" s="303"/>
      <c r="AB1" s="303"/>
      <c r="AC1" s="303"/>
      <c r="AD1" s="303"/>
      <c r="AE1" s="303"/>
      <c r="AF1" s="304"/>
      <c r="AG1" s="302" t="str">
        <f>Claim!A71</f>
        <v>LRS CalHEERS M&amp;O</v>
      </c>
      <c r="AH1" s="303"/>
      <c r="AI1" s="289" t="s">
        <v>165</v>
      </c>
      <c r="AJ1" s="290"/>
      <c r="AK1" s="290"/>
      <c r="AL1" s="296" t="s">
        <v>168</v>
      </c>
      <c r="AM1" s="297"/>
      <c r="AN1" s="297"/>
      <c r="AO1" s="297"/>
      <c r="AP1" s="297"/>
      <c r="AQ1" s="297"/>
      <c r="AR1" s="298"/>
      <c r="AS1" s="291" t="s">
        <v>166</v>
      </c>
      <c r="AT1" s="292"/>
      <c r="AU1" s="293"/>
      <c r="AV1" s="294" t="s">
        <v>169</v>
      </c>
      <c r="AW1" s="292"/>
      <c r="AX1" s="294" t="s">
        <v>167</v>
      </c>
      <c r="AY1" s="292"/>
      <c r="AZ1" s="283" t="s">
        <v>170</v>
      </c>
      <c r="BA1" s="284"/>
      <c r="BB1" s="284"/>
      <c r="BC1" s="284"/>
      <c r="BD1" s="284"/>
      <c r="BE1" s="284"/>
      <c r="BF1" s="285"/>
      <c r="BG1" s="295" t="s">
        <v>171</v>
      </c>
      <c r="BH1" s="291"/>
      <c r="BI1" s="291"/>
      <c r="BJ1" s="295" t="s">
        <v>172</v>
      </c>
      <c r="BK1" s="291"/>
      <c r="BL1" s="286" t="s">
        <v>173</v>
      </c>
      <c r="BM1" s="287"/>
      <c r="BN1" s="287"/>
      <c r="BO1" s="287"/>
      <c r="BP1" s="287"/>
      <c r="BQ1" s="287"/>
      <c r="BR1" s="287"/>
      <c r="BS1" s="288"/>
    </row>
    <row r="2" spans="1:71" ht="51">
      <c r="A2" s="224" t="s">
        <v>153</v>
      </c>
      <c r="B2" s="225" t="s">
        <v>154</v>
      </c>
      <c r="C2" s="226" t="s">
        <v>155</v>
      </c>
      <c r="D2" s="163" t="str">
        <f>Claim!A14</f>
        <v>County Consortium Staff</v>
      </c>
      <c r="E2" s="156" t="str">
        <f>Claim!A15</f>
        <v>Contracted Consortium Staff</v>
      </c>
      <c r="F2" s="157" t="str">
        <f>Claim!A17</f>
        <v>Application Maintenance</v>
      </c>
      <c r="G2" s="157" t="str">
        <f>Claim!A18</f>
        <v>Quality Assurance</v>
      </c>
      <c r="H2" s="157" t="str">
        <f>Claim!A19</f>
        <v xml:space="preserve">Legal </v>
      </c>
      <c r="I2" s="157" t="str">
        <f>Claim!A20</f>
        <v>Facilities</v>
      </c>
      <c r="J2" s="156" t="str">
        <f>Claim!A21</f>
        <v>Hardware</v>
      </c>
      <c r="K2" s="164" t="str">
        <f>Claim!A22</f>
        <v>Software</v>
      </c>
      <c r="L2" s="157" t="str">
        <f>Claim!A23</f>
        <v>Production and Operations</v>
      </c>
      <c r="M2" s="170" t="str">
        <f>Claim!A24</f>
        <v>Travel</v>
      </c>
      <c r="N2" s="163" t="str">
        <f>Claim!A32</f>
        <v>County Consortium Staff</v>
      </c>
      <c r="O2" s="156" t="str">
        <f>Claim!A33</f>
        <v>Contracted Consortium Staff</v>
      </c>
      <c r="P2" s="157" t="str">
        <f>Claim!A35</f>
        <v>Application Maintenance</v>
      </c>
      <c r="Q2" s="157" t="str">
        <f>Claim!A36</f>
        <v>Quality Assurance</v>
      </c>
      <c r="R2" s="181" t="str">
        <f>Claim!A37</f>
        <v>Facilities</v>
      </c>
      <c r="S2" s="165" t="str">
        <f>Claim!A38</f>
        <v>Production and Operations</v>
      </c>
      <c r="T2" s="163" t="str">
        <f>Claim!A46</f>
        <v>County Consortium Staff</v>
      </c>
      <c r="U2" s="156" t="str">
        <f>Claim!A47</f>
        <v>Contracted Consortium Staff</v>
      </c>
      <c r="V2" s="156" t="str">
        <f>Claim!A49</f>
        <v>Application Maintenance</v>
      </c>
      <c r="W2" s="156" t="str">
        <f>Claim!A50</f>
        <v>Quality Assurance</v>
      </c>
      <c r="X2" s="156" t="str">
        <f>Claim!A51</f>
        <v>Facilities</v>
      </c>
      <c r="Y2" s="170" t="str">
        <f>Claim!A52</f>
        <v>Production and Operations</v>
      </c>
      <c r="Z2" s="155" t="str">
        <f>Claim!A60</f>
        <v>County Consortium Staff</v>
      </c>
      <c r="AA2" s="156" t="str">
        <f>Claim!A49</f>
        <v>Application Maintenance</v>
      </c>
      <c r="AB2" s="156" t="str">
        <f>Claim!A50</f>
        <v>Quality Assurance</v>
      </c>
      <c r="AC2" s="181" t="s">
        <v>9</v>
      </c>
      <c r="AD2" s="181" t="s">
        <v>10</v>
      </c>
      <c r="AE2" s="156" t="str">
        <f>Claim!A66</f>
        <v>Production and Operations</v>
      </c>
      <c r="AF2" s="170" t="str">
        <f>Claim!A67</f>
        <v>Travel</v>
      </c>
      <c r="AG2" s="156" t="str">
        <f>Claim!A75</f>
        <v>Application Maintenance</v>
      </c>
      <c r="AH2" s="170" t="str">
        <f>Claim!A76</f>
        <v>Production and Operations</v>
      </c>
      <c r="AI2" s="224" t="s">
        <v>165</v>
      </c>
      <c r="AJ2" s="227" t="s">
        <v>156</v>
      </c>
      <c r="AK2" s="234" t="s">
        <v>13</v>
      </c>
      <c r="AL2" s="238" t="s">
        <v>157</v>
      </c>
      <c r="AM2" s="228" t="s">
        <v>158</v>
      </c>
      <c r="AN2" s="228" t="s">
        <v>159</v>
      </c>
      <c r="AO2" s="228" t="s">
        <v>160</v>
      </c>
      <c r="AP2" s="228" t="s">
        <v>163</v>
      </c>
      <c r="AQ2" s="228" t="s">
        <v>164</v>
      </c>
      <c r="AR2" s="233" t="s">
        <v>162</v>
      </c>
      <c r="AS2" s="236" t="s">
        <v>157</v>
      </c>
      <c r="AT2" s="230" t="s">
        <v>159</v>
      </c>
      <c r="AU2" s="230" t="s">
        <v>161</v>
      </c>
      <c r="AV2" s="231" t="s">
        <v>157</v>
      </c>
      <c r="AW2" s="230" t="s">
        <v>159</v>
      </c>
      <c r="AX2" s="231" t="s">
        <v>157</v>
      </c>
      <c r="AY2" s="230" t="s">
        <v>159</v>
      </c>
      <c r="AZ2" s="231" t="s">
        <v>157</v>
      </c>
      <c r="BA2" s="230" t="s">
        <v>158</v>
      </c>
      <c r="BB2" s="230" t="s">
        <v>159</v>
      </c>
      <c r="BC2" s="230" t="s">
        <v>160</v>
      </c>
      <c r="BD2" s="230" t="s">
        <v>163</v>
      </c>
      <c r="BE2" s="230" t="s">
        <v>164</v>
      </c>
      <c r="BF2" s="229" t="s">
        <v>162</v>
      </c>
      <c r="BG2" s="231" t="s">
        <v>157</v>
      </c>
      <c r="BH2" s="230" t="s">
        <v>159</v>
      </c>
      <c r="BI2" s="230" t="s">
        <v>161</v>
      </c>
      <c r="BJ2" s="231" t="s">
        <v>157</v>
      </c>
      <c r="BK2" s="230" t="s">
        <v>159</v>
      </c>
      <c r="BL2" s="232" t="s">
        <v>157</v>
      </c>
      <c r="BM2" s="225" t="s">
        <v>158</v>
      </c>
      <c r="BN2" s="225" t="s">
        <v>159</v>
      </c>
      <c r="BO2" s="225" t="s">
        <v>160</v>
      </c>
      <c r="BP2" s="225" t="s">
        <v>161</v>
      </c>
      <c r="BQ2" s="225" t="s">
        <v>163</v>
      </c>
      <c r="BR2" s="225" t="s">
        <v>164</v>
      </c>
      <c r="BS2" s="226" t="s">
        <v>162</v>
      </c>
    </row>
    <row r="3" spans="1:71" ht="36" customHeight="1">
      <c r="A3" s="175">
        <f>Claim!B2</f>
        <v>0</v>
      </c>
      <c r="B3" s="158">
        <f>Claim!G2</f>
        <v>0</v>
      </c>
      <c r="C3" s="172">
        <f>Claim!G4</f>
        <v>0</v>
      </c>
      <c r="D3" s="159">
        <f>Claim!F14</f>
        <v>0</v>
      </c>
      <c r="E3" s="159">
        <f>Claim!F15</f>
        <v>0</v>
      </c>
      <c r="F3" s="159">
        <f>Claim!F17</f>
        <v>0</v>
      </c>
      <c r="G3" s="159">
        <f>Claim!F18</f>
        <v>0</v>
      </c>
      <c r="H3" s="159">
        <f>Claim!G19</f>
        <v>0</v>
      </c>
      <c r="I3" s="159">
        <f>Claim!G20</f>
        <v>0</v>
      </c>
      <c r="J3" s="159">
        <f>Claim!G21</f>
        <v>0</v>
      </c>
      <c r="K3" s="159">
        <f>Claim!G22</f>
        <v>0</v>
      </c>
      <c r="L3" s="159">
        <f>Claim!G23</f>
        <v>0</v>
      </c>
      <c r="M3" s="172">
        <f>Claim!G24</f>
        <v>0</v>
      </c>
      <c r="N3" s="159">
        <f>Claim!F32</f>
        <v>0</v>
      </c>
      <c r="O3" s="159">
        <f>Claim!F33</f>
        <v>0</v>
      </c>
      <c r="P3" s="159">
        <f>Claim!F35</f>
        <v>0</v>
      </c>
      <c r="Q3" s="159">
        <f>Claim!F36</f>
        <v>0</v>
      </c>
      <c r="R3" s="159">
        <f>Claim!G37</f>
        <v>0</v>
      </c>
      <c r="S3" s="172">
        <f>Claim!G38</f>
        <v>0</v>
      </c>
      <c r="T3" s="159">
        <f>Claim!F46</f>
        <v>0</v>
      </c>
      <c r="U3" s="159">
        <f>Claim!F47</f>
        <v>0</v>
      </c>
      <c r="V3" s="159">
        <f>Claim!F49</f>
        <v>0</v>
      </c>
      <c r="W3" s="159">
        <f>Claim!F50</f>
        <v>0</v>
      </c>
      <c r="X3" s="159">
        <f>Claim!G51</f>
        <v>0</v>
      </c>
      <c r="Y3" s="172">
        <f>Claim!G52</f>
        <v>0</v>
      </c>
      <c r="Z3" s="159">
        <f>Claim!F60</f>
        <v>0</v>
      </c>
      <c r="AA3" s="159">
        <f>Claim!F62</f>
        <v>0</v>
      </c>
      <c r="AB3" s="159">
        <f>Claim!F63</f>
        <v>0</v>
      </c>
      <c r="AC3" s="243">
        <f>Claim!G64</f>
        <v>0</v>
      </c>
      <c r="AD3" s="243">
        <f>Claim!G65</f>
        <v>0</v>
      </c>
      <c r="AE3" s="159">
        <f>Claim!G66</f>
        <v>0</v>
      </c>
      <c r="AF3" s="172">
        <f>Claim!G67</f>
        <v>0</v>
      </c>
      <c r="AG3" s="159">
        <f>Claim!F75</f>
        <v>0</v>
      </c>
      <c r="AH3" s="172">
        <f>Claim!G76</f>
        <v>0</v>
      </c>
      <c r="AI3" s="179">
        <f>Claim!G81</f>
        <v>0</v>
      </c>
      <c r="AJ3" s="180">
        <f>Claim!G82</f>
        <v>0</v>
      </c>
      <c r="AK3" s="235">
        <f>Claim!G83</f>
        <v>0</v>
      </c>
      <c r="AL3" s="241">
        <f>'SFY 21-22 CAP'!E23</f>
        <v>0</v>
      </c>
      <c r="AM3" s="239">
        <f>'SFY 21-22 CAP'!F23</f>
        <v>0</v>
      </c>
      <c r="AN3" s="239">
        <f>'SFY 21-22 CAP'!G23</f>
        <v>0</v>
      </c>
      <c r="AO3" s="239">
        <f>'SFY 21-22 CAP'!H23</f>
        <v>0</v>
      </c>
      <c r="AP3" s="239">
        <f>'SFY 21-22 CAP'!H13</f>
        <v>0</v>
      </c>
      <c r="AQ3" s="239">
        <f>'SFY 21-22 CAP'!H17</f>
        <v>0</v>
      </c>
      <c r="AR3" s="240">
        <f>'SFY 21-22 CAP'!H22</f>
        <v>0</v>
      </c>
      <c r="AS3" s="237">
        <f>'SFY 21-22 CAP'!E36</f>
        <v>0</v>
      </c>
      <c r="AT3" s="171">
        <f>'SFY 21-22 CAP'!G36</f>
        <v>0</v>
      </c>
      <c r="AU3" s="174">
        <f>'SFY 21-22 CAP'!I36</f>
        <v>0</v>
      </c>
      <c r="AV3" s="173">
        <f>'SFY 21-22 CAP'!E48</f>
        <v>0</v>
      </c>
      <c r="AW3" s="171">
        <f>'SFY 21-22 CAP'!G48</f>
        <v>0</v>
      </c>
      <c r="AX3" s="173">
        <f>'SFY 21-22 CAP'!E56</f>
        <v>0</v>
      </c>
      <c r="AY3" s="171">
        <f>'SFY 21-22 CAP'!G56</f>
        <v>0</v>
      </c>
      <c r="AZ3" s="173">
        <f>'SFY 21-22 CAP'!E75</f>
        <v>0</v>
      </c>
      <c r="BA3" s="171">
        <f>'SFY 21-22 CAP'!F75</f>
        <v>0</v>
      </c>
      <c r="BB3" s="171">
        <f>'SFY 21-22 CAP'!G75</f>
        <v>0</v>
      </c>
      <c r="BC3" s="171">
        <f>'SFY 21-22 CAP'!H75</f>
        <v>0</v>
      </c>
      <c r="BD3" s="171">
        <f>'SFY 21-22 CAP'!H66</f>
        <v>0</v>
      </c>
      <c r="BE3" s="171">
        <f>'SFY 21-22 CAP'!H70</f>
        <v>0</v>
      </c>
      <c r="BF3" s="172">
        <f>'SFY 21-22 CAP'!H74</f>
        <v>0</v>
      </c>
      <c r="BG3" s="173">
        <f>'SFY 21-22 CAP'!E88</f>
        <v>0</v>
      </c>
      <c r="BH3" s="178">
        <f>'SFY 21-22 CAP'!G88</f>
        <v>0</v>
      </c>
      <c r="BI3" s="177">
        <f>'SFY 21-22 CAP'!I88</f>
        <v>0</v>
      </c>
      <c r="BJ3" s="173">
        <f>'SFY 21-22 CAP'!E98</f>
        <v>0</v>
      </c>
      <c r="BK3" s="178">
        <f>'SFY 21-22 CAP'!G98</f>
        <v>0</v>
      </c>
      <c r="BL3" s="173">
        <f>'SFY 21-22 CAP'!E119</f>
        <v>0</v>
      </c>
      <c r="BM3" s="178">
        <f>'SFY 21-22 CAP'!F119</f>
        <v>0</v>
      </c>
      <c r="BN3" s="178">
        <f>'SFY 21-22 CAP'!G119</f>
        <v>0</v>
      </c>
      <c r="BO3" s="178">
        <f>'SFY 21-22 CAP'!H119</f>
        <v>0</v>
      </c>
      <c r="BP3" s="177">
        <f>'SFY 21-22 CAP'!I119</f>
        <v>0</v>
      </c>
      <c r="BQ3" s="171">
        <f>'SFY 21-22 CAP'!H108</f>
        <v>0</v>
      </c>
      <c r="BR3" s="171">
        <f>'SFY 21-22 CAP'!H113</f>
        <v>0</v>
      </c>
      <c r="BS3" s="172">
        <f>'SFY 21-22 CAP'!H118</f>
        <v>0</v>
      </c>
    </row>
    <row r="4" spans="1:71" ht="12.75" customHeight="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L4" s="242"/>
      <c r="AM4" s="242"/>
      <c r="AN4" s="242"/>
      <c r="AO4" s="242"/>
      <c r="AP4" s="242"/>
      <c r="AQ4" s="242"/>
      <c r="AR4" s="242"/>
    </row>
    <row r="5" spans="1:71" ht="12.75" customHeight="1">
      <c r="A5" s="160"/>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row>
    <row r="6" spans="1:71" ht="12.75" customHeight="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row>
    <row r="7" spans="1:71" ht="12.75" customHeight="1">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row>
    <row r="8" spans="1:71" ht="12.75" customHeight="1">
      <c r="D8" s="161"/>
      <c r="E8" s="161"/>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c r="AE8" s="161"/>
      <c r="AF8" s="161"/>
      <c r="AG8" s="161"/>
      <c r="AH8" s="161"/>
    </row>
    <row r="9" spans="1:71" ht="12.75" customHeight="1">
      <c r="D9" s="161"/>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row>
    <row r="10" spans="1:71" ht="12.75" customHeight="1">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row>
    <row r="11" spans="1:71" ht="12.75" customHeight="1">
      <c r="D11" s="161"/>
      <c r="E11" s="161"/>
      <c r="F11" s="161"/>
      <c r="G11" s="161"/>
      <c r="H11" s="161"/>
      <c r="I11" s="161"/>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161"/>
    </row>
    <row r="12" spans="1:71" ht="12.75" customHeight="1">
      <c r="D12" s="161"/>
      <c r="E12" s="161"/>
      <c r="F12" s="161"/>
      <c r="G12" s="161"/>
      <c r="H12" s="161"/>
      <c r="I12" s="161"/>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row>
    <row r="13" spans="1:71" ht="12.75" customHeight="1">
      <c r="D13" s="161"/>
      <c r="E13" s="161"/>
      <c r="F13" s="161"/>
      <c r="G13" s="161"/>
      <c r="H13" s="161"/>
      <c r="I13" s="161"/>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161"/>
      <c r="AH13" s="161"/>
    </row>
    <row r="14" spans="1:71" ht="12.75" customHeight="1">
      <c r="D14" s="161"/>
      <c r="E14" s="161"/>
      <c r="F14" s="161"/>
      <c r="G14" s="161"/>
      <c r="H14" s="161"/>
      <c r="I14" s="161"/>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1"/>
      <c r="AG14" s="161"/>
      <c r="AH14" s="161"/>
    </row>
    <row r="15" spans="1:71" ht="12.75" customHeight="1">
      <c r="D15" s="161"/>
      <c r="E15" s="161"/>
      <c r="F15" s="161"/>
      <c r="G15" s="161"/>
      <c r="H15" s="161"/>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row>
    <row r="16" spans="1:71" ht="12.75" customHeight="1">
      <c r="D16" s="161"/>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61"/>
    </row>
    <row r="17" spans="4:34" ht="12.75" customHeight="1">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61"/>
    </row>
    <row r="18" spans="4:34" ht="12.75" customHeight="1">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row>
    <row r="19" spans="4:34" ht="12.75" customHeight="1">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row>
    <row r="20" spans="4:34" ht="12.75" customHeight="1">
      <c r="D20" s="161"/>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row>
    <row r="21" spans="4:34" ht="12.75" customHeight="1">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row>
    <row r="22" spans="4:34" ht="12.75" customHeight="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row>
    <row r="23" spans="4:34" ht="12.75" customHeight="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1"/>
    </row>
    <row r="24" spans="4:34" ht="12.75" customHeight="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row>
    <row r="25" spans="4:34" ht="12.75" customHeight="1">
      <c r="D25" s="161"/>
      <c r="E25" s="161"/>
      <c r="F25" s="161"/>
      <c r="G25" s="161"/>
      <c r="H25" s="161"/>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row>
    <row r="26" spans="4:34" ht="12.75" customHeight="1">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row>
    <row r="27" spans="4:34" ht="12.75" customHeight="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row>
    <row r="28" spans="4:34" ht="12.75" customHeight="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row>
    <row r="29" spans="4:34" ht="12.75" customHeight="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row>
    <row r="30" spans="4:34" ht="12.75" customHeight="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row>
    <row r="31" spans="4:34" ht="12.75" customHeight="1">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row>
    <row r="32" spans="4:34" ht="12.75" customHeight="1">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row>
    <row r="33" spans="4:34" ht="12.75" customHeight="1">
      <c r="D33" s="161"/>
      <c r="E33" s="161"/>
      <c r="F33" s="161"/>
      <c r="G33" s="161"/>
      <c r="H33" s="161"/>
      <c r="I33" s="161"/>
      <c r="J33" s="161"/>
      <c r="K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161"/>
    </row>
    <row r="34" spans="4:34" ht="12.75" customHeight="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row>
    <row r="35" spans="4:34" ht="12.75" customHeight="1">
      <c r="D35" s="161"/>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row>
    <row r="36" spans="4:34" ht="12.75" customHeight="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row>
    <row r="37" spans="4:34" ht="12.75" customHeight="1">
      <c r="D37" s="161"/>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row>
    <row r="38" spans="4:34" ht="12.75" customHeight="1">
      <c r="D38" s="161"/>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row>
    <row r="39" spans="4:34" ht="12.75" customHeight="1"/>
    <row r="40" spans="4:34" ht="12.75" customHeight="1"/>
  </sheetData>
  <mergeCells count="14">
    <mergeCell ref="D1:M1"/>
    <mergeCell ref="T1:X1"/>
    <mergeCell ref="N1:S1"/>
    <mergeCell ref="AG1:AH1"/>
    <mergeCell ref="Z1:AF1"/>
    <mergeCell ref="AZ1:BF1"/>
    <mergeCell ref="BL1:BS1"/>
    <mergeCell ref="AI1:AK1"/>
    <mergeCell ref="AS1:AU1"/>
    <mergeCell ref="AV1:AW1"/>
    <mergeCell ref="AX1:AY1"/>
    <mergeCell ref="BG1:BI1"/>
    <mergeCell ref="AL1:AR1"/>
    <mergeCell ref="BJ1:B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D56CA-D1FD-4EFE-9B11-B3CA83FBD271}">
  <dimension ref="A1:M38"/>
  <sheetViews>
    <sheetView zoomScale="90" zoomScaleNormal="90" workbookViewId="0"/>
  </sheetViews>
  <sheetFormatPr defaultRowHeight="12.75"/>
  <cols>
    <col min="1" max="3" width="8.7109375" style="123"/>
    <col min="4" max="4" width="11.5703125" bestFit="1" customWidth="1"/>
    <col min="5" max="5" width="6.28515625" bestFit="1" customWidth="1"/>
    <col min="6" max="6" width="6.85546875" bestFit="1" customWidth="1"/>
    <col min="7" max="7" width="6.85546875" style="123" customWidth="1"/>
    <col min="8" max="8" width="28.28515625" bestFit="1" customWidth="1"/>
    <col min="9" max="9" width="18.42578125" bestFit="1" customWidth="1"/>
    <col min="10" max="10" width="23.85546875" bestFit="1" customWidth="1"/>
    <col min="11" max="12" width="23.85546875" style="123" customWidth="1"/>
    <col min="13" max="13" width="11.5703125" bestFit="1" customWidth="1"/>
  </cols>
  <sheetData>
    <row r="1" spans="1:13" s="123" customFormat="1">
      <c r="A1" s="123" t="s">
        <v>202</v>
      </c>
      <c r="B1" s="184">
        <f>Claim!G81</f>
        <v>0</v>
      </c>
    </row>
    <row r="2" spans="1:13">
      <c r="A2" s="153" t="s">
        <v>179</v>
      </c>
      <c r="B2" s="153" t="s">
        <v>180</v>
      </c>
      <c r="C2" s="153" t="s">
        <v>181</v>
      </c>
      <c r="D2" s="123" t="s">
        <v>153</v>
      </c>
      <c r="E2" s="123" t="s">
        <v>154</v>
      </c>
      <c r="F2" s="123" t="s">
        <v>155</v>
      </c>
      <c r="G2" s="123" t="s">
        <v>178</v>
      </c>
      <c r="H2" s="123" t="s">
        <v>174</v>
      </c>
      <c r="I2" s="123" t="s">
        <v>175</v>
      </c>
      <c r="J2" s="123" t="s">
        <v>176</v>
      </c>
      <c r="K2" s="153" t="s">
        <v>182</v>
      </c>
      <c r="L2" s="153" t="s">
        <v>183</v>
      </c>
      <c r="M2" s="123" t="s">
        <v>177</v>
      </c>
    </row>
    <row r="3" spans="1:13">
      <c r="A3" s="123">
        <f>Claim!$B$4</f>
        <v>0</v>
      </c>
      <c r="B3" s="123">
        <f>Claim!$B$6</f>
        <v>0</v>
      </c>
      <c r="C3" s="123" t="str">
        <f>Claim!$F$6</f>
        <v>sample@sample.com</v>
      </c>
      <c r="D3">
        <f>Claim!$B$2</f>
        <v>0</v>
      </c>
      <c r="E3" s="182" t="str">
        <f>TEXT(Claim!$G$2,"MMM YY")</f>
        <v>Jan 00</v>
      </c>
      <c r="F3" s="183">
        <f>Claim!$G$4</f>
        <v>0</v>
      </c>
      <c r="G3" s="183" t="b">
        <f>Claim!$H$1</f>
        <v>0</v>
      </c>
      <c r="H3" t="str">
        <f>Claim!$A$10</f>
        <v>C-IV Maintenance and Operations</v>
      </c>
      <c r="I3" t="str">
        <f>Claim!$A$13</f>
        <v>Consortium Personnel</v>
      </c>
      <c r="J3" t="str">
        <f>Claim!A14</f>
        <v>County Consortium Staff</v>
      </c>
      <c r="K3" s="123" t="s">
        <v>6</v>
      </c>
      <c r="L3" s="123" t="s">
        <v>187</v>
      </c>
      <c r="M3" s="184">
        <f>Claim!F14</f>
        <v>0</v>
      </c>
    </row>
    <row r="4" spans="1:13">
      <c r="A4" s="123">
        <f>Claim!$B$4</f>
        <v>0</v>
      </c>
      <c r="B4" s="123">
        <f>Claim!$B$6</f>
        <v>0</v>
      </c>
      <c r="C4" s="123" t="str">
        <f>Claim!$F$6</f>
        <v>sample@sample.com</v>
      </c>
      <c r="D4" s="123">
        <f>Claim!$B$2</f>
        <v>0</v>
      </c>
      <c r="E4" s="182" t="str">
        <f>TEXT(Claim!$G$2,"MMM YY")</f>
        <v>Jan 00</v>
      </c>
      <c r="F4" s="183">
        <f>Claim!$G$4</f>
        <v>0</v>
      </c>
      <c r="G4" s="183" t="b">
        <f>Claim!$H$1</f>
        <v>0</v>
      </c>
      <c r="H4" s="123" t="str">
        <f>Claim!$A$10</f>
        <v>C-IV Maintenance and Operations</v>
      </c>
      <c r="I4" s="123" t="str">
        <f>Claim!$A$13</f>
        <v>Consortium Personnel</v>
      </c>
      <c r="J4" s="123" t="str">
        <f>Claim!A15</f>
        <v>Contracted Consortium Staff</v>
      </c>
      <c r="K4" s="123" t="s">
        <v>6</v>
      </c>
      <c r="L4" s="123" t="s">
        <v>59</v>
      </c>
      <c r="M4" s="184">
        <f>Claim!F15</f>
        <v>0</v>
      </c>
    </row>
    <row r="5" spans="1:13">
      <c r="A5" s="123">
        <f>Claim!$B$4</f>
        <v>0</v>
      </c>
      <c r="B5" s="123">
        <f>Claim!$B$6</f>
        <v>0</v>
      </c>
      <c r="C5" s="123" t="str">
        <f>Claim!$F$6</f>
        <v>sample@sample.com</v>
      </c>
      <c r="D5" s="123">
        <f>Claim!$B$2</f>
        <v>0</v>
      </c>
      <c r="E5" s="182" t="str">
        <f>TEXT(Claim!$G$2,"MMM YY")</f>
        <v>Jan 00</v>
      </c>
      <c r="F5" s="183">
        <f>Claim!$G$4</f>
        <v>0</v>
      </c>
      <c r="G5" s="183" t="b">
        <f>Claim!$H$1</f>
        <v>0</v>
      </c>
      <c r="H5" s="123" t="str">
        <f>Claim!$A$10</f>
        <v>C-IV Maintenance and Operations</v>
      </c>
      <c r="I5" t="str">
        <f>Claim!$A$16</f>
        <v>Contractor Services</v>
      </c>
      <c r="J5" t="str">
        <f>Claim!A17</f>
        <v>Application Maintenance</v>
      </c>
      <c r="K5" s="123" t="s">
        <v>184</v>
      </c>
      <c r="L5" s="123" t="s">
        <v>188</v>
      </c>
      <c r="M5" s="184">
        <f>Claim!F17</f>
        <v>0</v>
      </c>
    </row>
    <row r="6" spans="1:13">
      <c r="A6" s="123">
        <f>Claim!$B$4</f>
        <v>0</v>
      </c>
      <c r="B6" s="123">
        <f>Claim!$B$6</f>
        <v>0</v>
      </c>
      <c r="C6" s="123" t="str">
        <f>Claim!$F$6</f>
        <v>sample@sample.com</v>
      </c>
      <c r="D6" s="123">
        <f>Claim!$B$2</f>
        <v>0</v>
      </c>
      <c r="E6" s="182" t="str">
        <f>TEXT(Claim!$G$2,"MMM YY")</f>
        <v>Jan 00</v>
      </c>
      <c r="F6" s="183">
        <f>Claim!$G$4</f>
        <v>0</v>
      </c>
      <c r="G6" s="183" t="b">
        <f>Claim!$H$1</f>
        <v>0</v>
      </c>
      <c r="H6" s="123" t="str">
        <f>Claim!$A$10</f>
        <v>C-IV Maintenance and Operations</v>
      </c>
      <c r="I6" s="123" t="str">
        <f>Claim!$A$16</f>
        <v>Contractor Services</v>
      </c>
      <c r="J6" s="123" t="str">
        <f>Claim!A18</f>
        <v>Quality Assurance</v>
      </c>
      <c r="K6" s="123" t="s">
        <v>184</v>
      </c>
      <c r="L6" s="123" t="s">
        <v>55</v>
      </c>
      <c r="M6" s="184">
        <f>Claim!F18</f>
        <v>0</v>
      </c>
    </row>
    <row r="7" spans="1:13">
      <c r="A7" s="123">
        <f>Claim!$B$4</f>
        <v>0</v>
      </c>
      <c r="B7" s="123">
        <f>Claim!$B$6</f>
        <v>0</v>
      </c>
      <c r="C7" s="123" t="str">
        <f>Claim!$F$6</f>
        <v>sample@sample.com</v>
      </c>
      <c r="D7" s="123">
        <f>Claim!$B$2</f>
        <v>0</v>
      </c>
      <c r="E7" s="182" t="str">
        <f>TEXT(Claim!$G$2,"MMM YY")</f>
        <v>Jan 00</v>
      </c>
      <c r="F7" s="183">
        <f>Claim!$G$4</f>
        <v>0</v>
      </c>
      <c r="G7" s="183" t="b">
        <f>Claim!$H$1</f>
        <v>0</v>
      </c>
      <c r="H7" s="123" t="str">
        <f>Claim!$A$10</f>
        <v>C-IV Maintenance and Operations</v>
      </c>
      <c r="I7" t="str">
        <f>Claim!A19</f>
        <v xml:space="preserve">Legal </v>
      </c>
      <c r="K7" s="123" t="s">
        <v>185</v>
      </c>
      <c r="L7" s="123" t="s">
        <v>189</v>
      </c>
      <c r="M7" s="184">
        <f>Claim!G19</f>
        <v>0</v>
      </c>
    </row>
    <row r="8" spans="1:13">
      <c r="A8" s="123">
        <f>Claim!$B$4</f>
        <v>0</v>
      </c>
      <c r="B8" s="123">
        <f>Claim!$B$6</f>
        <v>0</v>
      </c>
      <c r="C8" s="123" t="str">
        <f>Claim!$F$6</f>
        <v>sample@sample.com</v>
      </c>
      <c r="D8" s="123">
        <f>Claim!$B$2</f>
        <v>0</v>
      </c>
      <c r="E8" s="182" t="str">
        <f>TEXT(Claim!$G$2,"MMM YY")</f>
        <v>Jan 00</v>
      </c>
      <c r="F8" s="183">
        <f>Claim!$G$4</f>
        <v>0</v>
      </c>
      <c r="G8" s="183" t="b">
        <f>Claim!$H$1</f>
        <v>0</v>
      </c>
      <c r="H8" s="123" t="str">
        <f>Claim!$A$10</f>
        <v>C-IV Maintenance and Operations</v>
      </c>
      <c r="I8" s="123" t="str">
        <f>Claim!A20</f>
        <v>Facilities</v>
      </c>
      <c r="K8" s="123" t="s">
        <v>186</v>
      </c>
      <c r="L8" s="123" t="s">
        <v>190</v>
      </c>
      <c r="M8" s="184">
        <f>Claim!G20</f>
        <v>0</v>
      </c>
    </row>
    <row r="9" spans="1:13">
      <c r="A9" s="123">
        <f>Claim!$B$4</f>
        <v>0</v>
      </c>
      <c r="B9" s="123">
        <f>Claim!$B$6</f>
        <v>0</v>
      </c>
      <c r="C9" s="123" t="str">
        <f>Claim!$F$6</f>
        <v>sample@sample.com</v>
      </c>
      <c r="D9" s="123">
        <f>Claim!$B$2</f>
        <v>0</v>
      </c>
      <c r="E9" s="182" t="str">
        <f>TEXT(Claim!$G$2,"MMM YY")</f>
        <v>Jan 00</v>
      </c>
      <c r="F9" s="183">
        <f>Claim!$G$4</f>
        <v>0</v>
      </c>
      <c r="G9" s="183" t="b">
        <f>Claim!$H$1</f>
        <v>0</v>
      </c>
      <c r="H9" s="123" t="str">
        <f>Claim!$A$10</f>
        <v>C-IV Maintenance and Operations</v>
      </c>
      <c r="I9" s="123" t="str">
        <f>Claim!A21</f>
        <v>Hardware</v>
      </c>
      <c r="K9" s="123" t="s">
        <v>9</v>
      </c>
      <c r="L9" s="123" t="s">
        <v>190</v>
      </c>
      <c r="M9" s="184">
        <f>Claim!G21</f>
        <v>0</v>
      </c>
    </row>
    <row r="10" spans="1:13">
      <c r="A10" s="123">
        <f>Claim!$B$4</f>
        <v>0</v>
      </c>
      <c r="B10" s="123">
        <f>Claim!$B$6</f>
        <v>0</v>
      </c>
      <c r="C10" s="123" t="str">
        <f>Claim!$F$6</f>
        <v>sample@sample.com</v>
      </c>
      <c r="D10" s="123">
        <f>Claim!$B$2</f>
        <v>0</v>
      </c>
      <c r="E10" s="182" t="str">
        <f>TEXT(Claim!$G$2,"MMM YY")</f>
        <v>Jan 00</v>
      </c>
      <c r="F10" s="183">
        <f>Claim!$G$4</f>
        <v>0</v>
      </c>
      <c r="G10" s="183" t="b">
        <f>Claim!$H$1</f>
        <v>0</v>
      </c>
      <c r="H10" s="123" t="str">
        <f>Claim!$A$10</f>
        <v>C-IV Maintenance and Operations</v>
      </c>
      <c r="I10" s="123" t="str">
        <f>Claim!A22</f>
        <v>Software</v>
      </c>
      <c r="K10" s="123" t="s">
        <v>10</v>
      </c>
      <c r="L10" s="123" t="s">
        <v>190</v>
      </c>
      <c r="M10" s="184">
        <f>Claim!G22</f>
        <v>0</v>
      </c>
    </row>
    <row r="11" spans="1:13">
      <c r="A11" s="123">
        <f>Claim!$B$4</f>
        <v>0</v>
      </c>
      <c r="B11" s="123">
        <f>Claim!$B$6</f>
        <v>0</v>
      </c>
      <c r="C11" s="123" t="str">
        <f>Claim!$F$6</f>
        <v>sample@sample.com</v>
      </c>
      <c r="D11" s="123">
        <f>Claim!$B$2</f>
        <v>0</v>
      </c>
      <c r="E11" s="182" t="str">
        <f>TEXT(Claim!$G$2,"MMM YY")</f>
        <v>Jan 00</v>
      </c>
      <c r="F11" s="183">
        <f>Claim!$G$4</f>
        <v>0</v>
      </c>
      <c r="G11" s="183" t="b">
        <f>Claim!$H$1</f>
        <v>0</v>
      </c>
      <c r="H11" s="123" t="str">
        <f>Claim!$A$10</f>
        <v>C-IV Maintenance and Operations</v>
      </c>
      <c r="I11" s="123" t="str">
        <f>Claim!A23</f>
        <v>Production and Operations</v>
      </c>
      <c r="K11" s="123" t="s">
        <v>12</v>
      </c>
      <c r="L11" s="123" t="s">
        <v>190</v>
      </c>
      <c r="M11" s="184">
        <f>Claim!G23</f>
        <v>0</v>
      </c>
    </row>
    <row r="12" spans="1:13">
      <c r="A12" s="123">
        <f>Claim!$B$4</f>
        <v>0</v>
      </c>
      <c r="B12" s="123">
        <f>Claim!$B$6</f>
        <v>0</v>
      </c>
      <c r="C12" s="123" t="str">
        <f>Claim!$F$6</f>
        <v>sample@sample.com</v>
      </c>
      <c r="D12" s="123">
        <f>Claim!$B$2</f>
        <v>0</v>
      </c>
      <c r="E12" s="182" t="str">
        <f>TEXT(Claim!$G$2,"MMM YY")</f>
        <v>Jan 00</v>
      </c>
      <c r="F12" s="183">
        <f>Claim!$G$4</f>
        <v>0</v>
      </c>
      <c r="G12" s="183" t="b">
        <f>Claim!$H$1</f>
        <v>0</v>
      </c>
      <c r="H12" s="114" t="str">
        <f>Claim!$A$10</f>
        <v>C-IV Maintenance and Operations</v>
      </c>
      <c r="I12" s="123" t="str">
        <f>Claim!A24</f>
        <v>Travel</v>
      </c>
      <c r="K12" s="123" t="s">
        <v>11</v>
      </c>
      <c r="L12" s="123" t="s">
        <v>189</v>
      </c>
      <c r="M12" s="184">
        <f>Claim!G24</f>
        <v>0</v>
      </c>
    </row>
    <row r="13" spans="1:13">
      <c r="A13" s="123">
        <f>Claim!$B$4</f>
        <v>0</v>
      </c>
      <c r="B13" s="123">
        <f>Claim!$B$6</f>
        <v>0</v>
      </c>
      <c r="C13" s="123" t="str">
        <f>Claim!$F$6</f>
        <v>sample@sample.com</v>
      </c>
      <c r="D13" s="123">
        <f>Claim!$B$2</f>
        <v>0</v>
      </c>
      <c r="E13" s="182" t="str">
        <f>TEXT(Claim!$G$2,"MMM YY")</f>
        <v>Jan 00</v>
      </c>
      <c r="F13" s="183">
        <f>Claim!$G$4</f>
        <v>0</v>
      </c>
      <c r="G13" s="183" t="b">
        <f>Claim!$H$1</f>
        <v>0</v>
      </c>
      <c r="H13" s="114" t="s">
        <v>90</v>
      </c>
      <c r="I13" t="str">
        <f>Claim!$A$31</f>
        <v>Consortium Personnel</v>
      </c>
      <c r="J13" t="str">
        <f>Claim!A32</f>
        <v>County Consortium Staff</v>
      </c>
      <c r="K13" s="123" t="s">
        <v>6</v>
      </c>
      <c r="L13" s="123" t="s">
        <v>191</v>
      </c>
      <c r="M13" s="184">
        <f>Claim!F32</f>
        <v>0</v>
      </c>
    </row>
    <row r="14" spans="1:13">
      <c r="A14" s="123">
        <f>Claim!$B$4</f>
        <v>0</v>
      </c>
      <c r="B14" s="123">
        <f>Claim!$B$6</f>
        <v>0</v>
      </c>
      <c r="C14" s="123" t="str">
        <f>Claim!$F$6</f>
        <v>sample@sample.com</v>
      </c>
      <c r="D14" s="123">
        <f>Claim!$B$2</f>
        <v>0</v>
      </c>
      <c r="E14" s="182" t="str">
        <f>TEXT(Claim!$G$2,"MMM YY")</f>
        <v>Jan 00</v>
      </c>
      <c r="F14" s="183">
        <f>Claim!$G$4</f>
        <v>0</v>
      </c>
      <c r="G14" s="183" t="b">
        <f>Claim!$H$1</f>
        <v>0</v>
      </c>
      <c r="H14" s="114" t="s">
        <v>90</v>
      </c>
      <c r="I14" s="123" t="str">
        <f>Claim!$A$31</f>
        <v>Consortium Personnel</v>
      </c>
      <c r="J14" s="123" t="str">
        <f>Claim!A33</f>
        <v>Contracted Consortium Staff</v>
      </c>
      <c r="K14" s="123" t="s">
        <v>6</v>
      </c>
      <c r="L14" s="123" t="s">
        <v>192</v>
      </c>
      <c r="M14" s="184">
        <f>Claim!F33</f>
        <v>0</v>
      </c>
    </row>
    <row r="15" spans="1:13">
      <c r="A15" s="123">
        <f>Claim!$B$4</f>
        <v>0</v>
      </c>
      <c r="B15" s="123">
        <f>Claim!$B$6</f>
        <v>0</v>
      </c>
      <c r="C15" s="123" t="str">
        <f>Claim!$F$6</f>
        <v>sample@sample.com</v>
      </c>
      <c r="D15" s="123">
        <f>Claim!$B$2</f>
        <v>0</v>
      </c>
      <c r="E15" s="182" t="str">
        <f>TEXT(Claim!$G$2,"MMM YY")</f>
        <v>Jan 00</v>
      </c>
      <c r="F15" s="183">
        <f>Claim!$G$4</f>
        <v>0</v>
      </c>
      <c r="G15" s="183" t="b">
        <f>Claim!$H$1</f>
        <v>0</v>
      </c>
      <c r="H15" s="114" t="s">
        <v>77</v>
      </c>
      <c r="I15" t="str">
        <f>Claim!$A$34</f>
        <v>Contractor Services</v>
      </c>
      <c r="J15" t="str">
        <f>Claim!A35</f>
        <v>Application Maintenance</v>
      </c>
      <c r="K15" s="123" t="s">
        <v>184</v>
      </c>
      <c r="L15" s="123" t="s">
        <v>193</v>
      </c>
      <c r="M15" s="184">
        <f>Claim!F35</f>
        <v>0</v>
      </c>
    </row>
    <row r="16" spans="1:13">
      <c r="A16" s="123">
        <f>Claim!$B$4</f>
        <v>0</v>
      </c>
      <c r="B16" s="123">
        <f>Claim!$B$6</f>
        <v>0</v>
      </c>
      <c r="C16" s="123" t="str">
        <f>Claim!$F$6</f>
        <v>sample@sample.com</v>
      </c>
      <c r="D16" s="123">
        <f>Claim!$B$2</f>
        <v>0</v>
      </c>
      <c r="E16" s="182" t="str">
        <f>TEXT(Claim!$G$2,"MMM YY")</f>
        <v>Jan 00</v>
      </c>
      <c r="F16" s="183">
        <f>Claim!$G$4</f>
        <v>0</v>
      </c>
      <c r="G16" s="183" t="b">
        <f>Claim!$H$1</f>
        <v>0</v>
      </c>
      <c r="H16" s="114" t="s">
        <v>90</v>
      </c>
      <c r="I16" s="123" t="str">
        <f>Claim!$A$34</f>
        <v>Contractor Services</v>
      </c>
      <c r="J16" s="123" t="str">
        <f>Claim!A36</f>
        <v>Quality Assurance</v>
      </c>
      <c r="K16" s="123" t="s">
        <v>184</v>
      </c>
      <c r="L16" s="123" t="s">
        <v>194</v>
      </c>
      <c r="M16" s="184">
        <f>Claim!F36</f>
        <v>0</v>
      </c>
    </row>
    <row r="17" spans="1:13">
      <c r="A17" s="123">
        <f>Claim!$B$4</f>
        <v>0</v>
      </c>
      <c r="B17" s="123">
        <f>Claim!$B$6</f>
        <v>0</v>
      </c>
      <c r="C17" s="123" t="str">
        <f>Claim!$F$6</f>
        <v>sample@sample.com</v>
      </c>
      <c r="D17" s="123">
        <f>Claim!$B$2</f>
        <v>0</v>
      </c>
      <c r="E17" s="182" t="str">
        <f>TEXT(Claim!$G$2,"MMM YY")</f>
        <v>Jan 00</v>
      </c>
      <c r="F17" s="183">
        <f>Claim!$G$4</f>
        <v>0</v>
      </c>
      <c r="G17" s="183" t="b">
        <f>Claim!$H$1</f>
        <v>0</v>
      </c>
      <c r="H17" s="114" t="s">
        <v>90</v>
      </c>
      <c r="I17" t="str">
        <f>Claim!A37</f>
        <v>Facilities</v>
      </c>
      <c r="K17" s="123" t="s">
        <v>186</v>
      </c>
      <c r="L17" s="123" t="s">
        <v>195</v>
      </c>
      <c r="M17" s="184">
        <f>Claim!G37</f>
        <v>0</v>
      </c>
    </row>
    <row r="18" spans="1:13">
      <c r="A18" s="123">
        <f>Claim!$B$4</f>
        <v>0</v>
      </c>
      <c r="B18" s="123">
        <f>Claim!$B$6</f>
        <v>0</v>
      </c>
      <c r="C18" s="123" t="str">
        <f>Claim!$F$6</f>
        <v>sample@sample.com</v>
      </c>
      <c r="D18" s="123">
        <f>Claim!$B$2</f>
        <v>0</v>
      </c>
      <c r="E18" s="182" t="str">
        <f>TEXT(Claim!$G$2,"MMM YY")</f>
        <v>Jan 00</v>
      </c>
      <c r="F18" s="183">
        <f>Claim!$G$4</f>
        <v>0</v>
      </c>
      <c r="G18" s="183" t="b">
        <f>Claim!$H$1</f>
        <v>0</v>
      </c>
      <c r="H18" s="114" t="s">
        <v>90</v>
      </c>
      <c r="I18" s="123" t="str">
        <f>Claim!A38</f>
        <v>Production and Operations</v>
      </c>
      <c r="K18" s="123" t="s">
        <v>12</v>
      </c>
      <c r="L18" s="123" t="s">
        <v>195</v>
      </c>
      <c r="M18" s="184">
        <f>Claim!G38</f>
        <v>0</v>
      </c>
    </row>
    <row r="19" spans="1:13">
      <c r="A19" s="123">
        <f>Claim!$B$4</f>
        <v>0</v>
      </c>
      <c r="B19" s="123">
        <f>Claim!$B$6</f>
        <v>0</v>
      </c>
      <c r="C19" s="123" t="str">
        <f>Claim!$F$6</f>
        <v>sample@sample.com</v>
      </c>
      <c r="D19" s="123">
        <f>Claim!$B$2</f>
        <v>0</v>
      </c>
      <c r="E19" s="182" t="str">
        <f>TEXT(Claim!$G$2,"MMM YY")</f>
        <v>Jan 00</v>
      </c>
      <c r="F19" s="183">
        <f>Claim!$G$4</f>
        <v>0</v>
      </c>
      <c r="G19" s="183" t="b">
        <f>Claim!$H$1</f>
        <v>0</v>
      </c>
      <c r="H19" s="114" t="str">
        <f>Claim!$A$42</f>
        <v>C-IV Covered CA CSC M&amp;O</v>
      </c>
      <c r="I19" s="123" t="str">
        <f>Claim!$A$45</f>
        <v>Consortium Personnel</v>
      </c>
      <c r="J19" t="str">
        <f>Claim!A46</f>
        <v>County Consortium Staff</v>
      </c>
      <c r="K19" s="123" t="s">
        <v>6</v>
      </c>
      <c r="L19" s="123" t="s">
        <v>196</v>
      </c>
      <c r="M19" s="184">
        <f>Claim!F46</f>
        <v>0</v>
      </c>
    </row>
    <row r="20" spans="1:13">
      <c r="A20" s="123">
        <f>Claim!$B$4</f>
        <v>0</v>
      </c>
      <c r="B20" s="123">
        <f>Claim!$B$6</f>
        <v>0</v>
      </c>
      <c r="C20" s="123" t="str">
        <f>Claim!$F$6</f>
        <v>sample@sample.com</v>
      </c>
      <c r="D20" s="123">
        <f>Claim!$B$2</f>
        <v>0</v>
      </c>
      <c r="E20" s="182" t="str">
        <f>TEXT(Claim!$G$2,"MMM YY")</f>
        <v>Jan 00</v>
      </c>
      <c r="F20" s="183">
        <f>Claim!$G$4</f>
        <v>0</v>
      </c>
      <c r="G20" s="183" t="b">
        <f>Claim!$H$1</f>
        <v>0</v>
      </c>
      <c r="H20" s="114" t="str">
        <f>Claim!$A$42</f>
        <v>C-IV Covered CA CSC M&amp;O</v>
      </c>
      <c r="I20" s="123" t="str">
        <f>Claim!$A$45</f>
        <v>Consortium Personnel</v>
      </c>
      <c r="J20" s="123" t="str">
        <f>Claim!A47</f>
        <v>Contracted Consortium Staff</v>
      </c>
      <c r="K20" s="123" t="s">
        <v>6</v>
      </c>
      <c r="L20" s="123" t="s">
        <v>197</v>
      </c>
      <c r="M20" s="184">
        <f>Claim!F47</f>
        <v>0</v>
      </c>
    </row>
    <row r="21" spans="1:13">
      <c r="A21" s="123">
        <f>Claim!$B$4</f>
        <v>0</v>
      </c>
      <c r="B21" s="123">
        <f>Claim!$B$6</f>
        <v>0</v>
      </c>
      <c r="C21" s="123" t="str">
        <f>Claim!$F$6</f>
        <v>sample@sample.com</v>
      </c>
      <c r="D21" s="123">
        <f>Claim!$B$2</f>
        <v>0</v>
      </c>
      <c r="E21" s="182" t="str">
        <f>TEXT(Claim!$G$2,"MMM YY")</f>
        <v>Jan 00</v>
      </c>
      <c r="F21" s="183">
        <f>Claim!$G$4</f>
        <v>0</v>
      </c>
      <c r="G21" s="183" t="b">
        <f>Claim!$H$1</f>
        <v>0</v>
      </c>
      <c r="H21" s="114" t="str">
        <f>Claim!$A$42</f>
        <v>C-IV Covered CA CSC M&amp;O</v>
      </c>
      <c r="I21" s="123" t="str">
        <f>Claim!$A$48</f>
        <v>Contractor Services</v>
      </c>
      <c r="J21" t="str">
        <f>Claim!A49</f>
        <v>Application Maintenance</v>
      </c>
      <c r="K21" s="123" t="s">
        <v>184</v>
      </c>
      <c r="L21" s="123" t="s">
        <v>198</v>
      </c>
      <c r="M21" s="184">
        <f>Claim!F49</f>
        <v>0</v>
      </c>
    </row>
    <row r="22" spans="1:13">
      <c r="A22" s="123">
        <f>Claim!$B$4</f>
        <v>0</v>
      </c>
      <c r="B22" s="123">
        <f>Claim!$B$6</f>
        <v>0</v>
      </c>
      <c r="C22" s="123" t="str">
        <f>Claim!$F$6</f>
        <v>sample@sample.com</v>
      </c>
      <c r="D22" s="123">
        <f>Claim!$B$2</f>
        <v>0</v>
      </c>
      <c r="E22" s="182" t="str">
        <f>TEXT(Claim!$G$2,"MMM YY")</f>
        <v>Jan 00</v>
      </c>
      <c r="F22" s="183">
        <f>Claim!$G$4</f>
        <v>0</v>
      </c>
      <c r="G22" s="183" t="b">
        <f>Claim!$H$1</f>
        <v>0</v>
      </c>
      <c r="H22" s="114" t="str">
        <f>Claim!$A$42</f>
        <v>C-IV Covered CA CSC M&amp;O</v>
      </c>
      <c r="I22" s="123" t="str">
        <f>Claim!$A$48</f>
        <v>Contractor Services</v>
      </c>
      <c r="J22" s="123" t="str">
        <f>Claim!A50</f>
        <v>Quality Assurance</v>
      </c>
      <c r="K22" s="123" t="s">
        <v>184</v>
      </c>
      <c r="L22" s="123" t="s">
        <v>199</v>
      </c>
      <c r="M22" s="184">
        <f>Claim!F50</f>
        <v>0</v>
      </c>
    </row>
    <row r="23" spans="1:13">
      <c r="A23" s="123">
        <f>Claim!$B$4</f>
        <v>0</v>
      </c>
      <c r="B23" s="123">
        <f>Claim!$B$6</f>
        <v>0</v>
      </c>
      <c r="C23" s="123" t="str">
        <f>Claim!$F$6</f>
        <v>sample@sample.com</v>
      </c>
      <c r="D23" s="123">
        <f>Claim!$B$2</f>
        <v>0</v>
      </c>
      <c r="E23" s="182" t="str">
        <f>TEXT(Claim!$G$2,"MMM YY")</f>
        <v>Jan 00</v>
      </c>
      <c r="F23" s="183">
        <f>Claim!$G$4</f>
        <v>0</v>
      </c>
      <c r="G23" s="183" t="b">
        <f>Claim!$H$1</f>
        <v>0</v>
      </c>
      <c r="H23" s="114" t="str">
        <f>Claim!$A$42</f>
        <v>C-IV Covered CA CSC M&amp;O</v>
      </c>
      <c r="I23" t="str">
        <f>Claim!A51</f>
        <v>Facilities</v>
      </c>
      <c r="K23" s="123" t="s">
        <v>186</v>
      </c>
      <c r="L23" s="123" t="s">
        <v>200</v>
      </c>
      <c r="M23" s="184">
        <f>Claim!G51</f>
        <v>0</v>
      </c>
    </row>
    <row r="24" spans="1:13">
      <c r="A24" s="123">
        <f>Claim!$B$4</f>
        <v>0</v>
      </c>
      <c r="B24" s="123">
        <f>Claim!$B$6</f>
        <v>0</v>
      </c>
      <c r="C24" s="123" t="str">
        <f>Claim!$F$6</f>
        <v>sample@sample.com</v>
      </c>
      <c r="D24" s="123">
        <f>Claim!$B$2</f>
        <v>0</v>
      </c>
      <c r="E24" s="182" t="str">
        <f>TEXT(Claim!$G$2,"MMM YY")</f>
        <v>Jan 00</v>
      </c>
      <c r="F24" s="183">
        <f>Claim!$G$4</f>
        <v>0</v>
      </c>
      <c r="G24" s="183" t="b">
        <f>Claim!$H$1</f>
        <v>0</v>
      </c>
      <c r="H24" s="114" t="str">
        <f>Claim!$A$42</f>
        <v>C-IV Covered CA CSC M&amp;O</v>
      </c>
      <c r="I24" s="123" t="str">
        <f>Claim!A52</f>
        <v>Production and Operations</v>
      </c>
      <c r="K24" s="123" t="s">
        <v>12</v>
      </c>
      <c r="L24" s="123" t="s">
        <v>200</v>
      </c>
      <c r="M24" s="184">
        <f>Claim!G52</f>
        <v>0</v>
      </c>
    </row>
    <row r="25" spans="1:13">
      <c r="A25" s="123">
        <f>Claim!$B$4</f>
        <v>0</v>
      </c>
      <c r="B25" s="123">
        <f>Claim!$B$6</f>
        <v>0</v>
      </c>
      <c r="C25" s="123" t="str">
        <f>Claim!$F$6</f>
        <v>sample@sample.com</v>
      </c>
      <c r="D25" s="123">
        <f>Claim!$B$2</f>
        <v>0</v>
      </c>
      <c r="E25" s="182" t="str">
        <f>TEXT(Claim!$G$2,"MMM YY")</f>
        <v>Jan 00</v>
      </c>
      <c r="F25" s="183">
        <f>Claim!$G$4</f>
        <v>0</v>
      </c>
      <c r="G25" s="183" t="b">
        <f>Claim!$H$1</f>
        <v>0</v>
      </c>
      <c r="H25" s="114" t="str">
        <f>Claim!$A$56</f>
        <v>LRS Maintenance and Operations</v>
      </c>
      <c r="I25" t="str">
        <f>Claim!$A$59</f>
        <v>Consortium Personnel</v>
      </c>
      <c r="J25" s="184" t="str">
        <f>Claim!A60</f>
        <v>County Consortium Staff</v>
      </c>
      <c r="K25" s="184" t="s">
        <v>6</v>
      </c>
      <c r="L25" s="184" t="s">
        <v>201</v>
      </c>
      <c r="M25" s="184">
        <f>Claim!F60</f>
        <v>0</v>
      </c>
    </row>
    <row r="26" spans="1:13">
      <c r="A26" s="123">
        <f>Claim!$B$4</f>
        <v>0</v>
      </c>
      <c r="B26" s="123">
        <f>Claim!$B$6</f>
        <v>0</v>
      </c>
      <c r="C26" s="123" t="str">
        <f>Claim!$F$6</f>
        <v>sample@sample.com</v>
      </c>
      <c r="D26" s="123">
        <f>Claim!$B$2</f>
        <v>0</v>
      </c>
      <c r="E26" s="182" t="str">
        <f>TEXT(Claim!$G$2,"MMM YY")</f>
        <v>Jan 00</v>
      </c>
      <c r="F26" s="183">
        <f>Claim!$G$4</f>
        <v>0</v>
      </c>
      <c r="G26" s="183" t="b">
        <f>Claim!$H$1</f>
        <v>0</v>
      </c>
      <c r="H26" s="114" t="str">
        <f>Claim!$A$56</f>
        <v>LRS Maintenance and Operations</v>
      </c>
      <c r="I26" t="str">
        <f>Claim!$A$61</f>
        <v>Contractor Services</v>
      </c>
      <c r="J26" t="str">
        <f>Claim!A62</f>
        <v>Application Maintenance</v>
      </c>
      <c r="K26" s="123" t="s">
        <v>7</v>
      </c>
      <c r="L26" s="123" t="s">
        <v>188</v>
      </c>
      <c r="M26" s="184">
        <f>Claim!F62</f>
        <v>0</v>
      </c>
    </row>
    <row r="27" spans="1:13">
      <c r="A27" s="123">
        <f>Claim!$B$4</f>
        <v>0</v>
      </c>
      <c r="B27" s="123">
        <f>Claim!$B$6</f>
        <v>0</v>
      </c>
      <c r="C27" s="123" t="str">
        <f>Claim!$F$6</f>
        <v>sample@sample.com</v>
      </c>
      <c r="D27" s="123">
        <f>Claim!$B$2</f>
        <v>0</v>
      </c>
      <c r="E27" s="182" t="str">
        <f>TEXT(Claim!$G$2,"MMM YY")</f>
        <v>Jan 00</v>
      </c>
      <c r="F27" s="183">
        <f>Claim!$G$4</f>
        <v>0</v>
      </c>
      <c r="G27" s="183" t="b">
        <f>Claim!$H$1</f>
        <v>0</v>
      </c>
      <c r="H27" s="114" t="str">
        <f>Claim!$A$56</f>
        <v>LRS Maintenance and Operations</v>
      </c>
      <c r="I27" s="123" t="str">
        <f>Claim!$A$61</f>
        <v>Contractor Services</v>
      </c>
      <c r="J27" s="123" t="str">
        <f>Claim!A63</f>
        <v>Quality Assurance</v>
      </c>
      <c r="K27" s="123" t="s">
        <v>7</v>
      </c>
      <c r="L27" s="123" t="s">
        <v>55</v>
      </c>
      <c r="M27" s="184">
        <f>Claim!F63</f>
        <v>0</v>
      </c>
    </row>
    <row r="28" spans="1:13">
      <c r="A28" s="123">
        <f>Claim!$B$4</f>
        <v>0</v>
      </c>
      <c r="B28" s="123">
        <f>Claim!$B$6</f>
        <v>0</v>
      </c>
      <c r="C28" s="123" t="str">
        <f>Claim!$F$6</f>
        <v>sample@sample.com</v>
      </c>
      <c r="D28" s="123">
        <f>Claim!$B$2</f>
        <v>0</v>
      </c>
      <c r="E28" s="182" t="str">
        <f>TEXT(Claim!$G$2,"MMM YY")</f>
        <v>Jan 00</v>
      </c>
      <c r="F28" s="183">
        <f>Claim!$G$4</f>
        <v>0</v>
      </c>
      <c r="G28" s="183" t="b">
        <f>Claim!$H$1</f>
        <v>0</v>
      </c>
      <c r="H28" s="114" t="str">
        <f>Claim!$A$56</f>
        <v>LRS Maintenance and Operations</v>
      </c>
      <c r="I28" t="str">
        <f>Claim!A64</f>
        <v>Hardware</v>
      </c>
      <c r="K28" s="123" t="s">
        <v>9</v>
      </c>
      <c r="L28" s="123" t="s">
        <v>190</v>
      </c>
      <c r="M28" s="184">
        <f>Claim!G64</f>
        <v>0</v>
      </c>
    </row>
    <row r="29" spans="1:13">
      <c r="A29" s="123">
        <f>Claim!$B$4</f>
        <v>0</v>
      </c>
      <c r="B29" s="123">
        <f>Claim!$B$6</f>
        <v>0</v>
      </c>
      <c r="C29" s="123" t="str">
        <f>Claim!$F$6</f>
        <v>sample@sample.com</v>
      </c>
      <c r="D29" s="123">
        <f>Claim!$B$2</f>
        <v>0</v>
      </c>
      <c r="E29" s="182" t="str">
        <f>TEXT(Claim!$G$2,"MMM YY")</f>
        <v>Jan 00</v>
      </c>
      <c r="F29" s="183">
        <f>Claim!$G$4</f>
        <v>0</v>
      </c>
      <c r="G29" s="183" t="b">
        <f>Claim!$H$1</f>
        <v>0</v>
      </c>
      <c r="H29" s="114" t="str">
        <f>Claim!$A$56</f>
        <v>LRS Maintenance and Operations</v>
      </c>
      <c r="I29" s="123" t="str">
        <f>Claim!A65</f>
        <v>Software</v>
      </c>
      <c r="K29" s="123" t="s">
        <v>10</v>
      </c>
      <c r="L29" s="123" t="s">
        <v>190</v>
      </c>
      <c r="M29" s="184">
        <f>Claim!G65</f>
        <v>0</v>
      </c>
    </row>
    <row r="30" spans="1:13">
      <c r="A30" s="123">
        <f>Claim!$B$4</f>
        <v>0</v>
      </c>
      <c r="B30" s="123">
        <f>Claim!$B$6</f>
        <v>0</v>
      </c>
      <c r="C30" s="123" t="str">
        <f>Claim!$F$6</f>
        <v>sample@sample.com</v>
      </c>
      <c r="D30" s="123">
        <f>Claim!$B$2</f>
        <v>0</v>
      </c>
      <c r="E30" s="182" t="str">
        <f>TEXT(Claim!$G$2,"MMM YY")</f>
        <v>Jan 00</v>
      </c>
      <c r="F30" s="183">
        <f>Claim!$G$4</f>
        <v>0</v>
      </c>
      <c r="G30" s="183" t="b">
        <f>Claim!$H$1</f>
        <v>0</v>
      </c>
      <c r="H30" s="114" t="str">
        <f>Claim!$A$56</f>
        <v>LRS Maintenance and Operations</v>
      </c>
      <c r="I30" s="123" t="str">
        <f>Claim!A66</f>
        <v>Production and Operations</v>
      </c>
      <c r="K30" s="123" t="s">
        <v>12</v>
      </c>
      <c r="L30" s="123" t="s">
        <v>190</v>
      </c>
      <c r="M30" s="184">
        <f>Claim!G66</f>
        <v>0</v>
      </c>
    </row>
    <row r="31" spans="1:13">
      <c r="A31" s="123">
        <f>Claim!$B$4</f>
        <v>0</v>
      </c>
      <c r="B31" s="123">
        <f>Claim!$B$6</f>
        <v>0</v>
      </c>
      <c r="C31" s="123" t="str">
        <f>Claim!$F$6</f>
        <v>sample@sample.com</v>
      </c>
      <c r="D31" s="123">
        <f>Claim!$B$2</f>
        <v>0</v>
      </c>
      <c r="E31" s="182" t="str">
        <f>TEXT(Claim!$G$2,"MMM YY")</f>
        <v>Jan 00</v>
      </c>
      <c r="F31" s="183">
        <f>Claim!$G$4</f>
        <v>0</v>
      </c>
      <c r="G31" s="183" t="b">
        <f>Claim!$H$1</f>
        <v>0</v>
      </c>
      <c r="H31" s="114" t="str">
        <f>Claim!$A$56</f>
        <v>LRS Maintenance and Operations</v>
      </c>
      <c r="I31" s="123" t="str">
        <f>Claim!A67</f>
        <v>Travel</v>
      </c>
      <c r="K31" s="123" t="s">
        <v>11</v>
      </c>
      <c r="L31" s="123" t="s">
        <v>189</v>
      </c>
      <c r="M31" s="184">
        <f>Claim!G67</f>
        <v>0</v>
      </c>
    </row>
    <row r="32" spans="1:13">
      <c r="A32" s="123">
        <f>Claim!$B$4</f>
        <v>0</v>
      </c>
      <c r="B32" s="123">
        <f>Claim!$B$6</f>
        <v>0</v>
      </c>
      <c r="C32" s="123" t="str">
        <f>Claim!$F$6</f>
        <v>sample@sample.com</v>
      </c>
      <c r="D32" s="123">
        <f>Claim!$B$2</f>
        <v>0</v>
      </c>
      <c r="E32" s="182" t="str">
        <f>TEXT(Claim!$G$2,"MMM YY")</f>
        <v>Jan 00</v>
      </c>
      <c r="F32" s="183">
        <f>Claim!$G$4</f>
        <v>0</v>
      </c>
      <c r="G32" s="183" t="b">
        <f>Claim!$H$1</f>
        <v>0</v>
      </c>
      <c r="H32" s="114" t="str">
        <f>Claim!$A$71</f>
        <v>LRS CalHEERS M&amp;O</v>
      </c>
      <c r="I32" t="str">
        <f>Claim!A74</f>
        <v>Contractor Services</v>
      </c>
      <c r="J32" t="str">
        <f>Claim!A75</f>
        <v>Application Maintenance</v>
      </c>
      <c r="K32" s="123" t="s">
        <v>7</v>
      </c>
      <c r="L32" s="123" t="s">
        <v>193</v>
      </c>
      <c r="M32" s="184">
        <f>Claim!F75</f>
        <v>0</v>
      </c>
    </row>
    <row r="33" spans="1:13">
      <c r="A33" s="123">
        <f>Claim!$B$4</f>
        <v>0</v>
      </c>
      <c r="B33" s="123">
        <f>Claim!$B$6</f>
        <v>0</v>
      </c>
      <c r="C33" s="123" t="str">
        <f>Claim!$F$6</f>
        <v>sample@sample.com</v>
      </c>
      <c r="D33" s="123">
        <f>Claim!$B$2</f>
        <v>0</v>
      </c>
      <c r="E33" s="182" t="str">
        <f>TEXT(Claim!$G$2,"MMM YY")</f>
        <v>Jan 00</v>
      </c>
      <c r="F33" s="183">
        <f>Claim!$G$4</f>
        <v>0</v>
      </c>
      <c r="G33" s="183" t="b">
        <f>Claim!$H$1</f>
        <v>0</v>
      </c>
      <c r="H33" s="114" t="s">
        <v>88</v>
      </c>
      <c r="I33" s="123" t="str">
        <f>Claim!A76</f>
        <v>Production and Operations</v>
      </c>
      <c r="K33" s="123" t="s">
        <v>12</v>
      </c>
      <c r="L33" s="123" t="s">
        <v>195</v>
      </c>
      <c r="M33" s="184">
        <f>Claim!G76</f>
        <v>0</v>
      </c>
    </row>
    <row r="34" spans="1:13">
      <c r="H34" s="114"/>
      <c r="I34" s="123"/>
    </row>
    <row r="35" spans="1:13">
      <c r="H35" s="114"/>
    </row>
    <row r="36" spans="1:13">
      <c r="H36" s="114"/>
    </row>
    <row r="37" spans="1:13">
      <c r="H37" s="114"/>
    </row>
    <row r="38" spans="1:13">
      <c r="H38" s="11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9"/>
  <sheetViews>
    <sheetView workbookViewId="0">
      <selection activeCell="E35" sqref="E35"/>
    </sheetView>
  </sheetViews>
  <sheetFormatPr defaultRowHeight="12.75"/>
  <cols>
    <col min="1" max="1" width="23.140625" style="123" customWidth="1"/>
  </cols>
  <sheetData>
    <row r="1" spans="1:1">
      <c r="A1" s="152" t="s">
        <v>94</v>
      </c>
    </row>
    <row r="2" spans="1:1">
      <c r="A2" s="153" t="s">
        <v>95</v>
      </c>
    </row>
    <row r="3" spans="1:1">
      <c r="A3" s="153" t="s">
        <v>96</v>
      </c>
    </row>
    <row r="4" spans="1:1">
      <c r="A4" s="153" t="s">
        <v>97</v>
      </c>
    </row>
    <row r="5" spans="1:1">
      <c r="A5" s="153" t="s">
        <v>98</v>
      </c>
    </row>
    <row r="6" spans="1:1">
      <c r="A6" s="153" t="s">
        <v>99</v>
      </c>
    </row>
    <row r="7" spans="1:1">
      <c r="A7" s="153" t="s">
        <v>100</v>
      </c>
    </row>
    <row r="8" spans="1:1">
      <c r="A8" s="153" t="s">
        <v>101</v>
      </c>
    </row>
    <row r="9" spans="1:1">
      <c r="A9" s="153" t="s">
        <v>102</v>
      </c>
    </row>
    <row r="10" spans="1:1">
      <c r="A10" s="153" t="s">
        <v>103</v>
      </c>
    </row>
    <row r="11" spans="1:1">
      <c r="A11" s="153" t="s">
        <v>104</v>
      </c>
    </row>
    <row r="12" spans="1:1">
      <c r="A12" s="153" t="s">
        <v>105</v>
      </c>
    </row>
    <row r="13" spans="1:1">
      <c r="A13" s="153" t="s">
        <v>106</v>
      </c>
    </row>
    <row r="14" spans="1:1">
      <c r="A14" s="153" t="s">
        <v>107</v>
      </c>
    </row>
    <row r="15" spans="1:1">
      <c r="A15" s="153" t="s">
        <v>108</v>
      </c>
    </row>
    <row r="16" spans="1:1">
      <c r="A16" s="153" t="s">
        <v>109</v>
      </c>
    </row>
    <row r="17" spans="1:1">
      <c r="A17" s="153" t="s">
        <v>110</v>
      </c>
    </row>
    <row r="18" spans="1:1">
      <c r="A18" s="153" t="s">
        <v>111</v>
      </c>
    </row>
    <row r="19" spans="1:1">
      <c r="A19" s="153" t="s">
        <v>112</v>
      </c>
    </row>
    <row r="20" spans="1:1">
      <c r="A20" s="153" t="s">
        <v>113</v>
      </c>
    </row>
    <row r="21" spans="1:1">
      <c r="A21" s="153" t="s">
        <v>114</v>
      </c>
    </row>
    <row r="22" spans="1:1">
      <c r="A22" s="153" t="s">
        <v>115</v>
      </c>
    </row>
    <row r="23" spans="1:1">
      <c r="A23" s="153" t="s">
        <v>116</v>
      </c>
    </row>
    <row r="24" spans="1:1">
      <c r="A24" s="153" t="s">
        <v>117</v>
      </c>
    </row>
    <row r="25" spans="1:1">
      <c r="A25" s="153" t="s">
        <v>118</v>
      </c>
    </row>
    <row r="26" spans="1:1">
      <c r="A26" s="153" t="s">
        <v>119</v>
      </c>
    </row>
    <row r="27" spans="1:1">
      <c r="A27" s="153" t="s">
        <v>120</v>
      </c>
    </row>
    <row r="28" spans="1:1">
      <c r="A28" s="153" t="s">
        <v>121</v>
      </c>
    </row>
    <row r="29" spans="1:1">
      <c r="A29" s="153" t="s">
        <v>122</v>
      </c>
    </row>
    <row r="30" spans="1:1">
      <c r="A30" s="153" t="s">
        <v>123</v>
      </c>
    </row>
    <row r="31" spans="1:1">
      <c r="A31" s="153" t="s">
        <v>124</v>
      </c>
    </row>
    <row r="32" spans="1:1">
      <c r="A32" s="153" t="s">
        <v>125</v>
      </c>
    </row>
    <row r="33" spans="1:1">
      <c r="A33" s="153" t="s">
        <v>126</v>
      </c>
    </row>
    <row r="34" spans="1:1">
      <c r="A34" s="153" t="s">
        <v>127</v>
      </c>
    </row>
    <row r="35" spans="1:1">
      <c r="A35" s="153" t="s">
        <v>128</v>
      </c>
    </row>
    <row r="36" spans="1:1">
      <c r="A36" s="153" t="s">
        <v>129</v>
      </c>
    </row>
    <row r="37" spans="1:1">
      <c r="A37" s="153" t="s">
        <v>130</v>
      </c>
    </row>
    <row r="38" spans="1:1">
      <c r="A38" s="153" t="s">
        <v>131</v>
      </c>
    </row>
    <row r="39" spans="1:1">
      <c r="A39" s="153" t="s">
        <v>132</v>
      </c>
    </row>
    <row r="40" spans="1:1">
      <c r="A40" s="153" t="s">
        <v>133</v>
      </c>
    </row>
    <row r="41" spans="1:1">
      <c r="A41" s="153" t="s">
        <v>134</v>
      </c>
    </row>
    <row r="42" spans="1:1">
      <c r="A42" s="153" t="s">
        <v>135</v>
      </c>
    </row>
    <row r="43" spans="1:1">
      <c r="A43" s="153" t="s">
        <v>136</v>
      </c>
    </row>
    <row r="44" spans="1:1">
      <c r="A44" s="153" t="s">
        <v>137</v>
      </c>
    </row>
    <row r="45" spans="1:1">
      <c r="A45" s="153" t="s">
        <v>138</v>
      </c>
    </row>
    <row r="46" spans="1:1">
      <c r="A46" s="153" t="s">
        <v>139</v>
      </c>
    </row>
    <row r="47" spans="1:1">
      <c r="A47" s="153" t="s">
        <v>140</v>
      </c>
    </row>
    <row r="48" spans="1:1">
      <c r="A48" s="153" t="s">
        <v>141</v>
      </c>
    </row>
    <row r="49" spans="1:1">
      <c r="A49" s="153" t="s">
        <v>142</v>
      </c>
    </row>
    <row r="50" spans="1:1">
      <c r="A50" s="153" t="s">
        <v>143</v>
      </c>
    </row>
    <row r="51" spans="1:1">
      <c r="A51" s="153" t="s">
        <v>144</v>
      </c>
    </row>
    <row r="52" spans="1:1">
      <c r="A52" s="153" t="s">
        <v>145</v>
      </c>
    </row>
    <row r="53" spans="1:1">
      <c r="A53" s="153" t="s">
        <v>146</v>
      </c>
    </row>
    <row r="54" spans="1:1">
      <c r="A54" s="153" t="s">
        <v>147</v>
      </c>
    </row>
    <row r="55" spans="1:1">
      <c r="A55" s="153" t="s">
        <v>148</v>
      </c>
    </row>
    <row r="56" spans="1:1">
      <c r="A56" s="153" t="s">
        <v>149</v>
      </c>
    </row>
    <row r="57" spans="1:1">
      <c r="A57" s="153" t="s">
        <v>150</v>
      </c>
    </row>
    <row r="58" spans="1:1">
      <c r="A58" s="153" t="s">
        <v>151</v>
      </c>
    </row>
    <row r="59" spans="1:1">
      <c r="A59" s="153" t="s">
        <v>152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333A0B5C1841842837662D6F193DF4F" ma:contentTypeVersion="8" ma:contentTypeDescription="Create a new document." ma:contentTypeScope="" ma:versionID="7a7182b3045632e3498f15ef55cb706b">
  <xsd:schema xmlns:xsd="http://www.w3.org/2001/XMLSchema" xmlns:xs="http://www.w3.org/2001/XMLSchema" xmlns:p="http://schemas.microsoft.com/office/2006/metadata/properties" xmlns:ns3="93f49c8b-ae3c-47f7-9493-43c1622cf57d" targetNamespace="http://schemas.microsoft.com/office/2006/metadata/properties" ma:root="true" ma:fieldsID="48e7fe4995c13f7b7a46ee94af2c924e" ns3:_="">
    <xsd:import namespace="93f49c8b-ae3c-47f7-9493-43c1622cf57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f49c8b-ae3c-47f7-9493-43c1622cf5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A2681F-5E2F-47DD-B2F6-B5C9C7A68030}">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93f49c8b-ae3c-47f7-9493-43c1622cf57d"/>
    <ds:schemaRef ds:uri="http://www.w3.org/XML/1998/namespace"/>
    <ds:schemaRef ds:uri="http://purl.org/dc/dcmitype/"/>
  </ds:schemaRefs>
</ds:datastoreItem>
</file>

<file path=customXml/itemProps2.xml><?xml version="1.0" encoding="utf-8"?>
<ds:datastoreItem xmlns:ds="http://schemas.openxmlformats.org/officeDocument/2006/customXml" ds:itemID="{01C49EF2-A62F-444F-A8E9-7769F51BA8D3}">
  <ds:schemaRefs>
    <ds:schemaRef ds:uri="http://schemas.microsoft.com/sharepoint/v3/contenttype/forms"/>
  </ds:schemaRefs>
</ds:datastoreItem>
</file>

<file path=customXml/itemProps3.xml><?xml version="1.0" encoding="utf-8"?>
<ds:datastoreItem xmlns:ds="http://schemas.openxmlformats.org/officeDocument/2006/customXml" ds:itemID="{CD6E5BE9-795B-415E-BC18-0A4146C863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f49c8b-ae3c-47f7-9493-43c1622cf5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Claim</vt:lpstr>
      <vt:lpstr>SFY 21-22 CAP</vt:lpstr>
      <vt:lpstr>Internal Data</vt:lpstr>
      <vt:lpstr>Upload Data</vt:lpstr>
      <vt:lpstr>County List</vt:lpstr>
      <vt:lpstr>Claim!Print_Area</vt:lpstr>
      <vt:lpstr>'SFY 21-22 CAP'!Print_Area</vt:lpstr>
      <vt:lpstr>'SFY 21-22 CAP'!Print_Titles</vt:lpstr>
    </vt:vector>
  </TitlesOfParts>
  <Company>HHSDC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Ott</dc:creator>
  <cp:lastModifiedBy>Tina Weinmeister</cp:lastModifiedBy>
  <cp:lastPrinted>2021-10-18T21:41:27Z</cp:lastPrinted>
  <dcterms:created xsi:type="dcterms:W3CDTF">2005-05-10T18:20:30Z</dcterms:created>
  <dcterms:modified xsi:type="dcterms:W3CDTF">2021-10-29T01:23:41Z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0x0101006333A0B5C1841842837662D6F193DF4F</vt:lpwstr>
  </property>
</Properties>
</file>