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lACES Financial Management\02-Budgets\Allocations\SFY 22-23\American Recovery Plan Act (ARPA) County Technology Enhancements\v1 2-22-23 (Approved)\CIT\"/>
    </mc:Choice>
  </mc:AlternateContent>
  <xr:revisionPtr revIDLastSave="0" documentId="8_{33150D20-A0ED-4733-B75D-EB1A8B86ED91}" xr6:coauthVersionLast="47" xr6:coauthVersionMax="47" xr10:uidLastSave="{00000000-0000-0000-0000-000000000000}"/>
  <bookViews>
    <workbookView xWindow="-120" yWindow="-120" windowWidth="19440" windowHeight="15000" xr2:uid="{EC21B159-3046-44E7-B634-E116D692C7BC}"/>
  </bookViews>
  <sheets>
    <sheet name="Cost Details" sheetId="1" r:id="rId1"/>
  </sheets>
  <definedNames>
    <definedName name="_xlnm._FilterDatabase" localSheetId="0" hidden="1">'Cost Details'!$A$1:$J$43</definedName>
    <definedName name="_xlnm.Print_Area" localSheetId="0">'Cost Details'!$A$1:$N$43</definedName>
    <definedName name="_xlnm.Print_Titles" localSheetId="0">'Cost Details'!$1:$1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" l="1"/>
  <c r="G43" i="1"/>
  <c r="F43" i="1"/>
  <c r="E43" i="1"/>
  <c r="I41" i="1"/>
  <c r="I40" i="1"/>
  <c r="I39" i="1"/>
  <c r="I38" i="1"/>
  <c r="N37" i="1"/>
  <c r="I37" i="1"/>
  <c r="I36" i="1"/>
  <c r="I35" i="1"/>
  <c r="I34" i="1"/>
  <c r="N33" i="1"/>
  <c r="I33" i="1"/>
  <c r="N32" i="1"/>
  <c r="I32" i="1"/>
  <c r="N31" i="1"/>
  <c r="I31" i="1"/>
  <c r="N30" i="1"/>
  <c r="I30" i="1"/>
  <c r="N29" i="1"/>
  <c r="I29" i="1"/>
  <c r="N28" i="1"/>
  <c r="I28" i="1"/>
  <c r="N27" i="1"/>
  <c r="I27" i="1"/>
  <c r="N26" i="1"/>
  <c r="I26" i="1"/>
  <c r="I25" i="1"/>
  <c r="I24" i="1"/>
  <c r="N23" i="1"/>
  <c r="I23" i="1"/>
  <c r="I22" i="1"/>
  <c r="D21" i="1"/>
  <c r="I21" i="1" s="1"/>
  <c r="I20" i="1"/>
  <c r="I19" i="1"/>
  <c r="I18" i="1"/>
  <c r="H17" i="1"/>
  <c r="I17" i="1" s="1"/>
  <c r="N16" i="1"/>
  <c r="I16" i="1"/>
  <c r="I15" i="1"/>
  <c r="I14" i="1"/>
  <c r="N13" i="1"/>
  <c r="I13" i="1"/>
  <c r="I12" i="1"/>
  <c r="N11" i="1"/>
  <c r="I11" i="1"/>
  <c r="N10" i="1"/>
  <c r="I10" i="1"/>
  <c r="I9" i="1"/>
  <c r="N8" i="1"/>
  <c r="I8" i="1"/>
  <c r="H7" i="1"/>
  <c r="N6" i="1"/>
  <c r="I6" i="1"/>
  <c r="N5" i="1"/>
  <c r="I5" i="1"/>
  <c r="N4" i="1"/>
  <c r="I4" i="1"/>
  <c r="N3" i="1"/>
  <c r="I3" i="1"/>
  <c r="I2" i="1"/>
  <c r="N41" i="1" l="1"/>
  <c r="N12" i="1"/>
  <c r="N20" i="1"/>
  <c r="N39" i="1"/>
  <c r="N15" i="1"/>
  <c r="N17" i="1"/>
  <c r="N35" i="1"/>
  <c r="N25" i="1"/>
  <c r="N19" i="1"/>
  <c r="N22" i="1"/>
  <c r="N38" i="1"/>
  <c r="N7" i="1"/>
  <c r="N9" i="1"/>
  <c r="L43" i="1"/>
  <c r="N18" i="1"/>
  <c r="N40" i="1"/>
  <c r="N21" i="1"/>
  <c r="N36" i="1"/>
  <c r="N14" i="1"/>
  <c r="N24" i="1"/>
  <c r="N34" i="1"/>
  <c r="N2" i="1"/>
  <c r="H43" i="1"/>
  <c r="D43" i="1"/>
  <c r="I7" i="1"/>
  <c r="I43" i="1" s="1"/>
  <c r="K43" i="1" l="1"/>
  <c r="N43" i="1"/>
</calcChain>
</file>

<file path=xl/sharedStrings.xml><?xml version="1.0" encoding="utf-8"?>
<sst xmlns="http://schemas.openxmlformats.org/spreadsheetml/2006/main" count="133" uniqueCount="91">
  <si>
    <t>County</t>
  </si>
  <si>
    <t>Current APD (Yes/No)</t>
  </si>
  <si>
    <t>Scope</t>
  </si>
  <si>
    <t>Lobby</t>
  </si>
  <si>
    <t>Contact Center</t>
  </si>
  <si>
    <t>Imaging/
Scanners</t>
  </si>
  <si>
    <t>EBT Card Equipment</t>
  </si>
  <si>
    <t>Total Allocated</t>
  </si>
  <si>
    <t>Hardware &amp; Hardware Maintenance</t>
  </si>
  <si>
    <t>Software &amp; Software Maintenance</t>
  </si>
  <si>
    <t>Production &amp; Operations</t>
  </si>
  <si>
    <t>Total</t>
  </si>
  <si>
    <t>Alpine</t>
  </si>
  <si>
    <t>No</t>
  </si>
  <si>
    <t>Computers, Scanners</t>
  </si>
  <si>
    <t>Butte</t>
  </si>
  <si>
    <t>Kiosks and/or FACT Tablets, PowerStore - Data Center, Laptops, Docking Stations, Monitors</t>
  </si>
  <si>
    <t>Calaveras</t>
  </si>
  <si>
    <t>Tablets, Laptops, Web Cams, EBT Printer</t>
  </si>
  <si>
    <t>Del Norte</t>
  </si>
  <si>
    <t>Scanners, Laptops, Headsets, Printers, iPads</t>
  </si>
  <si>
    <t xml:space="preserve">El Dorado </t>
  </si>
  <si>
    <t>Kiosks and/or FACT Tablets</t>
  </si>
  <si>
    <t>Fresno</t>
  </si>
  <si>
    <t>Yes</t>
  </si>
  <si>
    <t>Kiosks and/or FACT Tablets, Audio Visual Equipment, Outreach Van</t>
  </si>
  <si>
    <t>Humboldt</t>
  </si>
  <si>
    <t>Laptops, Contact Center Licenses, Network Switches</t>
  </si>
  <si>
    <t>Imperial</t>
  </si>
  <si>
    <t>Laptops, Printer, Scanners, Computers</t>
  </si>
  <si>
    <t>Kern</t>
  </si>
  <si>
    <t>Kings</t>
  </si>
  <si>
    <t>Lake</t>
  </si>
  <si>
    <t>Laptops, Docking Stations, and Monitors</t>
  </si>
  <si>
    <t>Lassen</t>
  </si>
  <si>
    <t>Scanners, Desktop Printer/Copier, Digital Signage</t>
  </si>
  <si>
    <t>Marin</t>
  </si>
  <si>
    <t>Kiosks and/or FACT Tablets, Outreach Event Tablets</t>
  </si>
  <si>
    <t>Mariposa</t>
  </si>
  <si>
    <t>Kiosks and/or FACT Tablets, Monitors, Scanners, Laptops</t>
  </si>
  <si>
    <t>Mendocino</t>
  </si>
  <si>
    <t>Laptops, Docking Stations, Monitors</t>
  </si>
  <si>
    <t>Monterey</t>
  </si>
  <si>
    <t>Kiosks and/or FACT Tablets, Microsoft Surface Hub, Physical Zoom VoIP Phones, Laptops, Logitec Cameras, Electrical Office Setup, Zoom Room Upgrade,  Scanners, iPads, FACTS Tablets, Lobby Status Number Announcement/Signs, TVs for Interview Rooms, Mobile Office, Outreach Van</t>
  </si>
  <si>
    <t>Nevada</t>
  </si>
  <si>
    <t>Kiosks and/or FACT Tablets, Laptops, Monitors</t>
  </si>
  <si>
    <t>Orange</t>
  </si>
  <si>
    <t>Qualtrics XM Discover Software for Contact Center</t>
  </si>
  <si>
    <t>Placer</t>
  </si>
  <si>
    <t>Kiosks and/or FACT Tablets, Large Monitors, Wall Mounts, Micro-computers and Peripherals, Scanners, Electronic Signature Pads</t>
  </si>
  <si>
    <t>Riverside</t>
  </si>
  <si>
    <t>Kiosk Stands, Tablets</t>
  </si>
  <si>
    <t xml:space="preserve">Sacramento </t>
  </si>
  <si>
    <t>Computers</t>
  </si>
  <si>
    <t>San Bernardino</t>
  </si>
  <si>
    <t>EBT Card Embossing Machines</t>
  </si>
  <si>
    <t>San Francisco</t>
  </si>
  <si>
    <t>San Joaquin</t>
  </si>
  <si>
    <t>Kiosks and/or FACT Tablets, Lobby Monitors, Computers</t>
  </si>
  <si>
    <t>San Luis Obispo</t>
  </si>
  <si>
    <t>Kiosks and/or FACT Tablets, Outreach Van</t>
  </si>
  <si>
    <t>San Mateo</t>
  </si>
  <si>
    <t>Kiosks and/or FACT Tablets, TEAMS Voice Solution</t>
  </si>
  <si>
    <t>Santa Clara</t>
  </si>
  <si>
    <t>Kiosks and/or FACT Tablets, Contact Center Licenses</t>
  </si>
  <si>
    <t>Shasta</t>
  </si>
  <si>
    <t>Kiosks and/or FACT Tablets, Equipment &amp; Software</t>
  </si>
  <si>
    <t>Sierra</t>
  </si>
  <si>
    <t>Siskiyou</t>
  </si>
  <si>
    <t>Kiosks and/or FACT Tablets, EBT Machine</t>
  </si>
  <si>
    <t>Solano</t>
  </si>
  <si>
    <t>Kiosks and/or FACT Tablets, Headsets</t>
  </si>
  <si>
    <t>Sonoma</t>
  </si>
  <si>
    <t xml:space="preserve">Kiosks and/or FACT Tablets, Monitors, Computers, Scanners, Tablets, Printers, Large Panel Displays, Headsets  </t>
  </si>
  <si>
    <t>Stanislaus</t>
  </si>
  <si>
    <t>Kiosks and/or FACT Tablets, Computers, Scanners, Switches</t>
  </si>
  <si>
    <t>Sutter</t>
  </si>
  <si>
    <t>Internal Paging System, Scanners</t>
  </si>
  <si>
    <t>Tehama</t>
  </si>
  <si>
    <t>Trinity</t>
  </si>
  <si>
    <t>PC Kiosk, Privacy Equipment</t>
  </si>
  <si>
    <t>Tulare</t>
  </si>
  <si>
    <t>Kiosks and/or FACT Tablets (County Purchase/One-Time), Contact Center Licensing, Desktop &amp; Network Printers, Laptops, Monitors, Tablets, Port Adapters, Label Printer</t>
  </si>
  <si>
    <t>Tuolumne</t>
  </si>
  <si>
    <t>Printers, Webcams, Laptop Tablets, Security Cameras/NVR System, Access Control System, Firewall</t>
  </si>
  <si>
    <t>Ventura</t>
  </si>
  <si>
    <t>Kiosks and/or FACT Tablets, Cisco Phones</t>
  </si>
  <si>
    <t>Yuba</t>
  </si>
  <si>
    <t>Monitors, Computers</t>
  </si>
  <si>
    <r>
      <t xml:space="preserve">Other Outreach </t>
    </r>
    <r>
      <rPr>
        <b/>
        <sz val="8"/>
        <color rgb="FF333333"/>
        <rFont val="Arial Nova Cond"/>
        <family val="2"/>
      </rPr>
      <t>(Equipment, Software, Infrastructure Upgrades, Mobile Units)</t>
    </r>
  </si>
  <si>
    <t>Kiosks and/or FACT Tablets, Kiosk Printers, Call Center Licenses, Lobby TVs, PC Upgrades, Lobby Paging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</si>
</sst>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b/>
      <sz val="11"/>
      <color rgb="FF333333"/>
      <name val="Arial Nova Cond"/>
      <family val="2"/>
    </font>
    <font>
      <sz val="11"/>
      <name val="Arial Nova Cond"/>
      <family val="2"/>
    </font>
    <font>
      <b/>
      <sz val="8"/>
      <color rgb="FF333333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42A5-B7B2-4149-879C-5E5A0062EA77}">
  <sheetPr>
    <pageSetUpPr fitToPage="1"/>
  </sheetPr>
  <dimension ref="A1:N48"/>
  <sheetViews>
    <sheetView showGridLines="0" tabSelected="1" topLeftCell="C1" zoomScaleNormal="100" workbookViewId="0">
      <pane ySplit="1" topLeftCell="A2" activePane="bottomLeft" state="frozen"/>
      <selection pane="bottomLeft" activeCell="K4" sqref="K4"/>
    </sheetView>
  </sheetViews>
  <sheetFormatPr defaultColWidth="8.85546875" defaultRowHeight="14.25" x14ac:dyDescent="0.25"/>
  <cols>
    <col min="1" max="1" width="14.85546875" style="21" bestFit="1" customWidth="1"/>
    <col min="2" max="2" width="11.85546875" style="22" customWidth="1"/>
    <col min="3" max="3" width="71.7109375" style="23" customWidth="1"/>
    <col min="4" max="8" width="17.5703125" style="9" customWidth="1"/>
    <col min="9" max="9" width="16.7109375" style="9" bestFit="1" customWidth="1"/>
    <col min="10" max="10" width="3.85546875" style="9" customWidth="1"/>
    <col min="11" max="14" width="17.5703125" style="9" customWidth="1"/>
    <col min="15" max="16384" width="8.85546875" style="9"/>
  </cols>
  <sheetData>
    <row r="1" spans="1:14" s="3" customFormat="1" ht="71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89</v>
      </c>
      <c r="I1" s="2" t="s">
        <v>7</v>
      </c>
      <c r="K1" s="2" t="s">
        <v>8</v>
      </c>
      <c r="L1" s="2" t="s">
        <v>9</v>
      </c>
      <c r="M1" s="2" t="s">
        <v>10</v>
      </c>
      <c r="N1" s="2" t="s">
        <v>7</v>
      </c>
    </row>
    <row r="2" spans="1:14" x14ac:dyDescent="0.25">
      <c r="A2" s="4" t="s">
        <v>12</v>
      </c>
      <c r="B2" s="5" t="s">
        <v>13</v>
      </c>
      <c r="C2" s="6" t="s">
        <v>14</v>
      </c>
      <c r="D2" s="7"/>
      <c r="E2" s="7"/>
      <c r="F2" s="7"/>
      <c r="G2" s="7"/>
      <c r="H2" s="7">
        <v>5000</v>
      </c>
      <c r="I2" s="7">
        <f t="shared" ref="I2:I41" si="0">SUM(D2:H2)</f>
        <v>5000</v>
      </c>
      <c r="J2" s="8"/>
      <c r="K2" s="7">
        <v>5000</v>
      </c>
      <c r="L2" s="7"/>
      <c r="M2" s="7"/>
      <c r="N2" s="7">
        <f>SUM(K2:M2)</f>
        <v>5000</v>
      </c>
    </row>
    <row r="3" spans="1:14" ht="28.5" x14ac:dyDescent="0.25">
      <c r="A3" s="4" t="s">
        <v>15</v>
      </c>
      <c r="B3" s="5" t="s">
        <v>13</v>
      </c>
      <c r="C3" s="6" t="s">
        <v>16</v>
      </c>
      <c r="D3" s="7">
        <v>12000</v>
      </c>
      <c r="E3" s="7"/>
      <c r="F3" s="7"/>
      <c r="G3" s="7"/>
      <c r="H3" s="7">
        <v>315000</v>
      </c>
      <c r="I3" s="7">
        <f t="shared" si="0"/>
        <v>327000</v>
      </c>
      <c r="J3" s="8"/>
      <c r="K3" s="7">
        <v>327000</v>
      </c>
      <c r="L3" s="7"/>
      <c r="M3" s="7"/>
      <c r="N3" s="7">
        <f t="shared" ref="N3:N41" si="1">SUM(K3:M3)</f>
        <v>327000</v>
      </c>
    </row>
    <row r="4" spans="1:14" x14ac:dyDescent="0.25">
      <c r="A4" s="4" t="s">
        <v>17</v>
      </c>
      <c r="B4" s="5" t="s">
        <v>13</v>
      </c>
      <c r="C4" s="6" t="s">
        <v>18</v>
      </c>
      <c r="D4" s="7"/>
      <c r="E4" s="7"/>
      <c r="F4" s="7"/>
      <c r="G4" s="7"/>
      <c r="H4" s="7">
        <v>20000</v>
      </c>
      <c r="I4" s="7">
        <f t="shared" si="0"/>
        <v>20000</v>
      </c>
      <c r="J4" s="8"/>
      <c r="K4" s="7">
        <v>20000</v>
      </c>
      <c r="L4" s="7"/>
      <c r="M4" s="7"/>
      <c r="N4" s="7">
        <f t="shared" si="1"/>
        <v>20000</v>
      </c>
    </row>
    <row r="5" spans="1:14" x14ac:dyDescent="0.25">
      <c r="A5" s="4" t="s">
        <v>19</v>
      </c>
      <c r="B5" s="5" t="s">
        <v>13</v>
      </c>
      <c r="C5" s="10" t="s">
        <v>20</v>
      </c>
      <c r="D5" s="7"/>
      <c r="E5" s="7"/>
      <c r="F5" s="7"/>
      <c r="G5" s="7"/>
      <c r="H5" s="7">
        <v>185436</v>
      </c>
      <c r="I5" s="7">
        <f t="shared" si="0"/>
        <v>185436</v>
      </c>
      <c r="J5" s="8"/>
      <c r="K5" s="7">
        <v>185436</v>
      </c>
      <c r="L5" s="7"/>
      <c r="M5" s="7"/>
      <c r="N5" s="7">
        <f t="shared" si="1"/>
        <v>185436</v>
      </c>
    </row>
    <row r="6" spans="1:14" x14ac:dyDescent="0.25">
      <c r="A6" s="4" t="s">
        <v>21</v>
      </c>
      <c r="B6" s="5" t="s">
        <v>13</v>
      </c>
      <c r="C6" s="6" t="s">
        <v>22</v>
      </c>
      <c r="D6" s="7">
        <v>68000</v>
      </c>
      <c r="E6" s="7"/>
      <c r="F6" s="7"/>
      <c r="G6" s="7"/>
      <c r="H6" s="7"/>
      <c r="I6" s="7">
        <f t="shared" si="0"/>
        <v>68000</v>
      </c>
      <c r="J6" s="8"/>
      <c r="K6" s="7">
        <v>68000</v>
      </c>
      <c r="L6" s="7"/>
      <c r="M6" s="7"/>
      <c r="N6" s="7">
        <f t="shared" si="1"/>
        <v>68000</v>
      </c>
    </row>
    <row r="7" spans="1:14" x14ac:dyDescent="0.25">
      <c r="A7" s="4" t="s">
        <v>23</v>
      </c>
      <c r="B7" s="5" t="s">
        <v>24</v>
      </c>
      <c r="C7" s="6" t="s">
        <v>25</v>
      </c>
      <c r="D7" s="7">
        <v>766955</v>
      </c>
      <c r="E7" s="7"/>
      <c r="F7" s="7"/>
      <c r="G7" s="7"/>
      <c r="H7" s="7">
        <f>540000-43673</f>
        <v>496327</v>
      </c>
      <c r="I7" s="7">
        <f t="shared" si="0"/>
        <v>1263282</v>
      </c>
      <c r="J7" s="8"/>
      <c r="K7" s="7">
        <v>1263282</v>
      </c>
      <c r="L7" s="7"/>
      <c r="M7" s="7"/>
      <c r="N7" s="7">
        <f t="shared" si="1"/>
        <v>1263282</v>
      </c>
    </row>
    <row r="8" spans="1:14" x14ac:dyDescent="0.25">
      <c r="A8" s="4" t="s">
        <v>26</v>
      </c>
      <c r="B8" s="5" t="s">
        <v>13</v>
      </c>
      <c r="C8" s="6" t="s">
        <v>27</v>
      </c>
      <c r="D8" s="7"/>
      <c r="E8" s="7"/>
      <c r="F8" s="7"/>
      <c r="G8" s="7"/>
      <c r="H8" s="7">
        <v>761950</v>
      </c>
      <c r="I8" s="7">
        <f t="shared" si="0"/>
        <v>761950</v>
      </c>
      <c r="J8" s="8"/>
      <c r="K8" s="7">
        <v>761950</v>
      </c>
      <c r="L8" s="7"/>
      <c r="M8" s="7"/>
      <c r="N8" s="7">
        <f t="shared" si="1"/>
        <v>761950</v>
      </c>
    </row>
    <row r="9" spans="1:14" x14ac:dyDescent="0.25">
      <c r="A9" s="4" t="s">
        <v>28</v>
      </c>
      <c r="B9" s="5"/>
      <c r="C9" s="6" t="s">
        <v>29</v>
      </c>
      <c r="D9" s="7"/>
      <c r="E9" s="7"/>
      <c r="F9" s="7"/>
      <c r="G9" s="7"/>
      <c r="H9" s="7">
        <v>62731</v>
      </c>
      <c r="I9" s="7">
        <f t="shared" si="0"/>
        <v>62731</v>
      </c>
      <c r="J9" s="8"/>
      <c r="K9" s="7">
        <v>62731</v>
      </c>
      <c r="L9" s="7"/>
      <c r="M9" s="7"/>
      <c r="N9" s="7">
        <f t="shared" si="1"/>
        <v>62731</v>
      </c>
    </row>
    <row r="10" spans="1:14" ht="28.5" x14ac:dyDescent="0.25">
      <c r="A10" s="4" t="s">
        <v>30</v>
      </c>
      <c r="B10" s="5" t="s">
        <v>24</v>
      </c>
      <c r="C10" s="11" t="s">
        <v>90</v>
      </c>
      <c r="D10" s="7">
        <v>463000</v>
      </c>
      <c r="E10" s="7">
        <v>150000</v>
      </c>
      <c r="F10" s="7"/>
      <c r="G10" s="7"/>
      <c r="H10" s="7"/>
      <c r="I10" s="7">
        <f t="shared" si="0"/>
        <v>613000</v>
      </c>
      <c r="J10" s="8"/>
      <c r="K10" s="7">
        <v>463000</v>
      </c>
      <c r="L10" s="7">
        <v>150000</v>
      </c>
      <c r="M10" s="7"/>
      <c r="N10" s="7">
        <f t="shared" si="1"/>
        <v>613000</v>
      </c>
    </row>
    <row r="11" spans="1:14" x14ac:dyDescent="0.25">
      <c r="A11" s="4" t="s">
        <v>31</v>
      </c>
      <c r="B11" s="5" t="s">
        <v>13</v>
      </c>
      <c r="C11" s="6" t="s">
        <v>22</v>
      </c>
      <c r="D11" s="7">
        <v>109863</v>
      </c>
      <c r="E11" s="7"/>
      <c r="F11" s="7"/>
      <c r="G11" s="7"/>
      <c r="H11" s="7"/>
      <c r="I11" s="7">
        <f t="shared" si="0"/>
        <v>109863</v>
      </c>
      <c r="J11" s="8"/>
      <c r="K11" s="7">
        <v>109863</v>
      </c>
      <c r="L11" s="7"/>
      <c r="M11" s="7"/>
      <c r="N11" s="7">
        <f t="shared" si="1"/>
        <v>109863</v>
      </c>
    </row>
    <row r="12" spans="1:14" x14ac:dyDescent="0.25">
      <c r="A12" s="4" t="s">
        <v>32</v>
      </c>
      <c r="B12" s="5" t="s">
        <v>24</v>
      </c>
      <c r="C12" s="6" t="s">
        <v>33</v>
      </c>
      <c r="D12" s="7"/>
      <c r="E12" s="7"/>
      <c r="F12" s="7"/>
      <c r="G12" s="7"/>
      <c r="H12" s="7">
        <v>164005</v>
      </c>
      <c r="I12" s="7">
        <f t="shared" si="0"/>
        <v>164005</v>
      </c>
      <c r="J12" s="8"/>
      <c r="K12" s="7">
        <v>164005</v>
      </c>
      <c r="L12" s="7"/>
      <c r="M12" s="7"/>
      <c r="N12" s="7">
        <f t="shared" si="1"/>
        <v>164005</v>
      </c>
    </row>
    <row r="13" spans="1:14" x14ac:dyDescent="0.25">
      <c r="A13" s="4" t="s">
        <v>34</v>
      </c>
      <c r="B13" s="5" t="s">
        <v>13</v>
      </c>
      <c r="C13" s="6" t="s">
        <v>35</v>
      </c>
      <c r="D13" s="7"/>
      <c r="E13" s="7"/>
      <c r="F13" s="7">
        <v>36000</v>
      </c>
      <c r="G13" s="7"/>
      <c r="H13" s="7"/>
      <c r="I13" s="7">
        <f t="shared" si="0"/>
        <v>36000</v>
      </c>
      <c r="J13" s="8"/>
      <c r="K13" s="7">
        <v>36000</v>
      </c>
      <c r="L13" s="7"/>
      <c r="M13" s="7"/>
      <c r="N13" s="7">
        <f t="shared" si="1"/>
        <v>36000</v>
      </c>
    </row>
    <row r="14" spans="1:14" x14ac:dyDescent="0.25">
      <c r="A14" s="4" t="s">
        <v>36</v>
      </c>
      <c r="B14" s="5" t="s">
        <v>24</v>
      </c>
      <c r="C14" s="6" t="s">
        <v>37</v>
      </c>
      <c r="D14" s="7">
        <v>50928</v>
      </c>
      <c r="E14" s="7"/>
      <c r="F14" s="7"/>
      <c r="G14" s="7"/>
      <c r="H14" s="7">
        <v>29072</v>
      </c>
      <c r="I14" s="7">
        <f t="shared" si="0"/>
        <v>80000</v>
      </c>
      <c r="J14" s="8"/>
      <c r="K14" s="7">
        <v>80000</v>
      </c>
      <c r="L14" s="7"/>
      <c r="M14" s="7"/>
      <c r="N14" s="7">
        <f t="shared" si="1"/>
        <v>80000</v>
      </c>
    </row>
    <row r="15" spans="1:14" x14ac:dyDescent="0.25">
      <c r="A15" s="4" t="s">
        <v>38</v>
      </c>
      <c r="B15" s="5" t="s">
        <v>24</v>
      </c>
      <c r="C15" s="6" t="s">
        <v>39</v>
      </c>
      <c r="D15" s="7">
        <v>39545</v>
      </c>
      <c r="E15" s="7"/>
      <c r="F15" s="7"/>
      <c r="G15" s="7"/>
      <c r="H15" s="7">
        <v>100455</v>
      </c>
      <c r="I15" s="7">
        <f t="shared" si="0"/>
        <v>140000</v>
      </c>
      <c r="J15" s="8"/>
      <c r="K15" s="7">
        <v>140000</v>
      </c>
      <c r="L15" s="7"/>
      <c r="M15" s="7"/>
      <c r="N15" s="7">
        <f t="shared" si="1"/>
        <v>140000</v>
      </c>
    </row>
    <row r="16" spans="1:14" x14ac:dyDescent="0.25">
      <c r="A16" s="4" t="s">
        <v>40</v>
      </c>
      <c r="B16" s="5" t="s">
        <v>13</v>
      </c>
      <c r="C16" s="6" t="s">
        <v>41</v>
      </c>
      <c r="D16" s="7"/>
      <c r="E16" s="7"/>
      <c r="F16" s="7"/>
      <c r="G16" s="7"/>
      <c r="H16" s="7">
        <v>325581</v>
      </c>
      <c r="I16" s="7">
        <f t="shared" si="0"/>
        <v>325581</v>
      </c>
      <c r="J16" s="8"/>
      <c r="K16" s="7">
        <v>325581</v>
      </c>
      <c r="L16" s="7"/>
      <c r="M16" s="7"/>
      <c r="N16" s="7">
        <f t="shared" si="1"/>
        <v>325581</v>
      </c>
    </row>
    <row r="17" spans="1:14" ht="71.25" x14ac:dyDescent="0.25">
      <c r="A17" s="4" t="s">
        <v>42</v>
      </c>
      <c r="B17" s="5" t="s">
        <v>24</v>
      </c>
      <c r="C17" s="11" t="s">
        <v>43</v>
      </c>
      <c r="D17" s="7">
        <v>224100</v>
      </c>
      <c r="E17" s="7"/>
      <c r="F17" s="7">
        <v>15000</v>
      </c>
      <c r="G17" s="7"/>
      <c r="H17" s="7">
        <f>252161+15000+250000</f>
        <v>517161</v>
      </c>
      <c r="I17" s="7">
        <f t="shared" si="0"/>
        <v>756261</v>
      </c>
      <c r="J17" s="8"/>
      <c r="K17" s="7">
        <v>706261</v>
      </c>
      <c r="L17" s="7"/>
      <c r="M17" s="7">
        <v>50000</v>
      </c>
      <c r="N17" s="7">
        <f t="shared" si="1"/>
        <v>756261</v>
      </c>
    </row>
    <row r="18" spans="1:14" x14ac:dyDescent="0.25">
      <c r="A18" s="4" t="s">
        <v>44</v>
      </c>
      <c r="B18" s="5" t="s">
        <v>13</v>
      </c>
      <c r="C18" s="6" t="s">
        <v>45</v>
      </c>
      <c r="D18" s="7">
        <v>112000</v>
      </c>
      <c r="E18" s="7"/>
      <c r="F18" s="7"/>
      <c r="G18" s="7"/>
      <c r="H18" s="7">
        <v>8000</v>
      </c>
      <c r="I18" s="7">
        <f t="shared" si="0"/>
        <v>120000</v>
      </c>
      <c r="J18" s="8"/>
      <c r="K18" s="7">
        <v>120000</v>
      </c>
      <c r="L18" s="7"/>
      <c r="M18" s="7"/>
      <c r="N18" s="7">
        <f t="shared" si="1"/>
        <v>120000</v>
      </c>
    </row>
    <row r="19" spans="1:14" x14ac:dyDescent="0.25">
      <c r="A19" s="4" t="s">
        <v>46</v>
      </c>
      <c r="B19" s="5" t="s">
        <v>13</v>
      </c>
      <c r="C19" s="6" t="s">
        <v>47</v>
      </c>
      <c r="D19" s="7"/>
      <c r="E19" s="7">
        <v>400000</v>
      </c>
      <c r="F19" s="7"/>
      <c r="G19" s="7"/>
      <c r="H19" s="7"/>
      <c r="I19" s="7">
        <f t="shared" si="0"/>
        <v>400000</v>
      </c>
      <c r="J19" s="8"/>
      <c r="K19" s="7"/>
      <c r="L19" s="7">
        <v>400000</v>
      </c>
      <c r="M19" s="7"/>
      <c r="N19" s="7">
        <f t="shared" si="1"/>
        <v>400000</v>
      </c>
    </row>
    <row r="20" spans="1:14" ht="28.5" x14ac:dyDescent="0.25">
      <c r="A20" s="4" t="s">
        <v>48</v>
      </c>
      <c r="B20" s="5" t="s">
        <v>24</v>
      </c>
      <c r="C20" s="6" t="s">
        <v>49</v>
      </c>
      <c r="D20" s="7">
        <v>78652</v>
      </c>
      <c r="E20" s="7"/>
      <c r="F20" s="7">
        <v>1038</v>
      </c>
      <c r="G20" s="7"/>
      <c r="H20" s="7">
        <v>66310</v>
      </c>
      <c r="I20" s="7">
        <f t="shared" si="0"/>
        <v>146000</v>
      </c>
      <c r="J20" s="8"/>
      <c r="K20" s="7">
        <v>146000</v>
      </c>
      <c r="L20" s="7"/>
      <c r="M20" s="7"/>
      <c r="N20" s="7">
        <f t="shared" si="1"/>
        <v>146000</v>
      </c>
    </row>
    <row r="21" spans="1:14" x14ac:dyDescent="0.25">
      <c r="A21" s="4" t="s">
        <v>50</v>
      </c>
      <c r="B21" s="5" t="s">
        <v>13</v>
      </c>
      <c r="C21" s="6" t="s">
        <v>51</v>
      </c>
      <c r="D21" s="7">
        <f>1580+107440</f>
        <v>109020</v>
      </c>
      <c r="E21" s="7"/>
      <c r="F21" s="7"/>
      <c r="G21" s="7"/>
      <c r="H21" s="7"/>
      <c r="I21" s="7">
        <f t="shared" si="0"/>
        <v>109020</v>
      </c>
      <c r="J21" s="8"/>
      <c r="K21" s="7">
        <v>109020</v>
      </c>
      <c r="L21" s="7"/>
      <c r="M21" s="7"/>
      <c r="N21" s="7">
        <f t="shared" si="1"/>
        <v>109020</v>
      </c>
    </row>
    <row r="22" spans="1:14" x14ac:dyDescent="0.25">
      <c r="A22" s="4" t="s">
        <v>52</v>
      </c>
      <c r="B22" s="5" t="s">
        <v>13</v>
      </c>
      <c r="C22" s="6" t="s">
        <v>53</v>
      </c>
      <c r="D22" s="7"/>
      <c r="E22" s="7"/>
      <c r="F22" s="7"/>
      <c r="G22" s="7"/>
      <c r="H22" s="7">
        <v>660000</v>
      </c>
      <c r="I22" s="7">
        <f t="shared" si="0"/>
        <v>660000</v>
      </c>
      <c r="J22" s="8"/>
      <c r="K22" s="7">
        <v>660000</v>
      </c>
      <c r="L22" s="7"/>
      <c r="M22" s="7"/>
      <c r="N22" s="7">
        <f t="shared" si="1"/>
        <v>660000</v>
      </c>
    </row>
    <row r="23" spans="1:14" x14ac:dyDescent="0.25">
      <c r="A23" s="4" t="s">
        <v>54</v>
      </c>
      <c r="B23" s="5" t="s">
        <v>13</v>
      </c>
      <c r="C23" s="6" t="s">
        <v>55</v>
      </c>
      <c r="D23" s="7"/>
      <c r="E23" s="7"/>
      <c r="F23" s="7"/>
      <c r="G23" s="7">
        <v>45000</v>
      </c>
      <c r="H23" s="7"/>
      <c r="I23" s="7">
        <f t="shared" si="0"/>
        <v>45000</v>
      </c>
      <c r="J23" s="8"/>
      <c r="K23" s="7">
        <v>45000</v>
      </c>
      <c r="L23" s="7"/>
      <c r="M23" s="7"/>
      <c r="N23" s="7">
        <f t="shared" si="1"/>
        <v>45000</v>
      </c>
    </row>
    <row r="24" spans="1:14" x14ac:dyDescent="0.25">
      <c r="A24" s="4" t="s">
        <v>56</v>
      </c>
      <c r="B24" s="5" t="s">
        <v>24</v>
      </c>
      <c r="C24" s="6" t="s">
        <v>22</v>
      </c>
      <c r="D24" s="7">
        <v>533000</v>
      </c>
      <c r="E24" s="7"/>
      <c r="F24" s="7"/>
      <c r="G24" s="7"/>
      <c r="H24" s="7"/>
      <c r="I24" s="7">
        <f t="shared" si="0"/>
        <v>533000</v>
      </c>
      <c r="J24" s="8"/>
      <c r="K24" s="7">
        <v>533000</v>
      </c>
      <c r="L24" s="7"/>
      <c r="M24" s="7"/>
      <c r="N24" s="7">
        <f t="shared" si="1"/>
        <v>533000</v>
      </c>
    </row>
    <row r="25" spans="1:14" x14ac:dyDescent="0.25">
      <c r="A25" s="4" t="s">
        <v>57</v>
      </c>
      <c r="B25" s="5" t="s">
        <v>13</v>
      </c>
      <c r="C25" s="6" t="s">
        <v>58</v>
      </c>
      <c r="D25" s="7">
        <v>25000</v>
      </c>
      <c r="E25" s="7"/>
      <c r="F25" s="7"/>
      <c r="G25" s="7"/>
      <c r="H25" s="7"/>
      <c r="I25" s="7">
        <f t="shared" si="0"/>
        <v>25000</v>
      </c>
      <c r="J25" s="8"/>
      <c r="K25" s="7">
        <v>25000</v>
      </c>
      <c r="L25" s="7"/>
      <c r="M25" s="7"/>
      <c r="N25" s="7">
        <f t="shared" si="1"/>
        <v>25000</v>
      </c>
    </row>
    <row r="26" spans="1:14" x14ac:dyDescent="0.25">
      <c r="A26" s="4" t="s">
        <v>59</v>
      </c>
      <c r="B26" s="5" t="s">
        <v>24</v>
      </c>
      <c r="C26" s="6" t="s">
        <v>60</v>
      </c>
      <c r="D26" s="7">
        <v>230000</v>
      </c>
      <c r="E26" s="7"/>
      <c r="F26" s="7"/>
      <c r="G26" s="7"/>
      <c r="H26" s="7">
        <v>250000</v>
      </c>
      <c r="I26" s="7">
        <f t="shared" si="0"/>
        <v>480000</v>
      </c>
      <c r="J26" s="8"/>
      <c r="K26" s="7">
        <v>480000</v>
      </c>
      <c r="L26" s="7"/>
      <c r="M26" s="7"/>
      <c r="N26" s="7">
        <f t="shared" si="1"/>
        <v>480000</v>
      </c>
    </row>
    <row r="27" spans="1:14" x14ac:dyDescent="0.25">
      <c r="A27" s="4" t="s">
        <v>61</v>
      </c>
      <c r="B27" s="5" t="s">
        <v>24</v>
      </c>
      <c r="C27" s="6" t="s">
        <v>62</v>
      </c>
      <c r="D27" s="7">
        <v>182583</v>
      </c>
      <c r="E27" s="7"/>
      <c r="F27" s="7"/>
      <c r="G27" s="7"/>
      <c r="H27" s="7">
        <v>48000</v>
      </c>
      <c r="I27" s="7">
        <f t="shared" si="0"/>
        <v>230583</v>
      </c>
      <c r="J27" s="8"/>
      <c r="K27" s="7">
        <v>182583</v>
      </c>
      <c r="L27" s="7">
        <v>48000</v>
      </c>
      <c r="M27" s="7"/>
      <c r="N27" s="7">
        <f t="shared" si="1"/>
        <v>230583</v>
      </c>
    </row>
    <row r="28" spans="1:14" x14ac:dyDescent="0.25">
      <c r="A28" s="4" t="s">
        <v>63</v>
      </c>
      <c r="B28" s="5" t="s">
        <v>24</v>
      </c>
      <c r="C28" s="6" t="s">
        <v>64</v>
      </c>
      <c r="D28" s="7">
        <v>157826</v>
      </c>
      <c r="E28" s="7">
        <v>160800</v>
      </c>
      <c r="F28" s="7"/>
      <c r="G28" s="7"/>
      <c r="H28" s="7"/>
      <c r="I28" s="7">
        <f t="shared" si="0"/>
        <v>318626</v>
      </c>
      <c r="J28" s="8"/>
      <c r="K28" s="7">
        <v>157826</v>
      </c>
      <c r="L28" s="7">
        <v>160800</v>
      </c>
      <c r="M28" s="7"/>
      <c r="N28" s="7">
        <f t="shared" si="1"/>
        <v>318626</v>
      </c>
    </row>
    <row r="29" spans="1:14" x14ac:dyDescent="0.25">
      <c r="A29" s="4" t="s">
        <v>65</v>
      </c>
      <c r="B29" s="5" t="s">
        <v>13</v>
      </c>
      <c r="C29" s="6" t="s">
        <v>66</v>
      </c>
      <c r="D29" s="7">
        <v>27000</v>
      </c>
      <c r="E29" s="7"/>
      <c r="F29" s="7"/>
      <c r="G29" s="7"/>
      <c r="H29" s="7">
        <v>594892</v>
      </c>
      <c r="I29" s="7">
        <f t="shared" si="0"/>
        <v>621892</v>
      </c>
      <c r="J29" s="8"/>
      <c r="K29" s="7">
        <v>404757</v>
      </c>
      <c r="L29" s="7">
        <v>217135</v>
      </c>
      <c r="M29" s="7"/>
      <c r="N29" s="7">
        <f t="shared" si="1"/>
        <v>621892</v>
      </c>
    </row>
    <row r="30" spans="1:14" x14ac:dyDescent="0.25">
      <c r="A30" s="4" t="s">
        <v>67</v>
      </c>
      <c r="B30" s="5" t="s">
        <v>13</v>
      </c>
      <c r="C30" s="6" t="s">
        <v>53</v>
      </c>
      <c r="D30" s="7"/>
      <c r="E30" s="7"/>
      <c r="F30" s="7"/>
      <c r="G30" s="7"/>
      <c r="H30" s="7">
        <v>20000</v>
      </c>
      <c r="I30" s="7">
        <f t="shared" si="0"/>
        <v>20000</v>
      </c>
      <c r="J30" s="8"/>
      <c r="K30" s="7">
        <v>20000</v>
      </c>
      <c r="L30" s="7"/>
      <c r="M30" s="7"/>
      <c r="N30" s="7">
        <f t="shared" si="1"/>
        <v>20000</v>
      </c>
    </row>
    <row r="31" spans="1:14" x14ac:dyDescent="0.25">
      <c r="A31" s="4" t="s">
        <v>68</v>
      </c>
      <c r="B31" s="5" t="s">
        <v>13</v>
      </c>
      <c r="C31" s="6" t="s">
        <v>69</v>
      </c>
      <c r="D31" s="7">
        <v>32500</v>
      </c>
      <c r="E31" s="7"/>
      <c r="F31" s="7"/>
      <c r="G31" s="7">
        <v>2500</v>
      </c>
      <c r="H31" s="7"/>
      <c r="I31" s="7">
        <f t="shared" si="0"/>
        <v>35000</v>
      </c>
      <c r="J31" s="8"/>
      <c r="K31" s="7">
        <v>35000</v>
      </c>
      <c r="L31" s="7"/>
      <c r="M31" s="7"/>
      <c r="N31" s="7">
        <f t="shared" si="1"/>
        <v>35000</v>
      </c>
    </row>
    <row r="32" spans="1:14" x14ac:dyDescent="0.25">
      <c r="A32" s="4" t="s">
        <v>70</v>
      </c>
      <c r="B32" s="5" t="s">
        <v>13</v>
      </c>
      <c r="C32" s="6" t="s">
        <v>71</v>
      </c>
      <c r="D32" s="7">
        <v>53533</v>
      </c>
      <c r="E32" s="7">
        <v>33000</v>
      </c>
      <c r="F32" s="7"/>
      <c r="G32" s="7"/>
      <c r="H32" s="7"/>
      <c r="I32" s="7">
        <f t="shared" si="0"/>
        <v>86533</v>
      </c>
      <c r="J32" s="8"/>
      <c r="K32" s="7">
        <v>53533</v>
      </c>
      <c r="L32" s="7">
        <v>33000</v>
      </c>
      <c r="M32" s="7"/>
      <c r="N32" s="7">
        <f t="shared" si="1"/>
        <v>86533</v>
      </c>
    </row>
    <row r="33" spans="1:14" ht="28.5" x14ac:dyDescent="0.25">
      <c r="A33" s="4" t="s">
        <v>72</v>
      </c>
      <c r="B33" s="5" t="s">
        <v>13</v>
      </c>
      <c r="C33" s="6" t="s">
        <v>73</v>
      </c>
      <c r="D33" s="7">
        <v>133250</v>
      </c>
      <c r="E33" s="7"/>
      <c r="F33" s="7"/>
      <c r="G33" s="7"/>
      <c r="H33" s="7">
        <v>600000</v>
      </c>
      <c r="I33" s="7">
        <f t="shared" si="0"/>
        <v>733250</v>
      </c>
      <c r="J33" s="8"/>
      <c r="K33" s="7">
        <v>733250</v>
      </c>
      <c r="L33" s="7"/>
      <c r="M33" s="7"/>
      <c r="N33" s="7">
        <f t="shared" si="1"/>
        <v>733250</v>
      </c>
    </row>
    <row r="34" spans="1:14" x14ac:dyDescent="0.25">
      <c r="A34" s="4" t="s">
        <v>74</v>
      </c>
      <c r="B34" s="5" t="s">
        <v>13</v>
      </c>
      <c r="C34" s="6" t="s">
        <v>75</v>
      </c>
      <c r="D34" s="7">
        <v>85000</v>
      </c>
      <c r="E34" s="7"/>
      <c r="F34" s="7">
        <v>270000</v>
      </c>
      <c r="G34" s="7"/>
      <c r="H34" s="7">
        <v>790000</v>
      </c>
      <c r="I34" s="7">
        <f t="shared" si="0"/>
        <v>1145000</v>
      </c>
      <c r="J34" s="8"/>
      <c r="K34" s="7">
        <v>1145000</v>
      </c>
      <c r="L34" s="7"/>
      <c r="M34" s="7"/>
      <c r="N34" s="7">
        <f t="shared" si="1"/>
        <v>1145000</v>
      </c>
    </row>
    <row r="35" spans="1:14" x14ac:dyDescent="0.25">
      <c r="A35" s="4" t="s">
        <v>76</v>
      </c>
      <c r="B35" s="5" t="s">
        <v>13</v>
      </c>
      <c r="C35" s="6" t="s">
        <v>77</v>
      </c>
      <c r="D35" s="7"/>
      <c r="E35" s="7"/>
      <c r="F35" s="7">
        <v>85000</v>
      </c>
      <c r="G35" s="7"/>
      <c r="H35" s="7">
        <v>10490</v>
      </c>
      <c r="I35" s="7">
        <f t="shared" si="0"/>
        <v>95490</v>
      </c>
      <c r="J35" s="8"/>
      <c r="K35" s="7">
        <v>95490</v>
      </c>
      <c r="L35" s="7"/>
      <c r="M35" s="7"/>
      <c r="N35" s="7">
        <f t="shared" si="1"/>
        <v>95490</v>
      </c>
    </row>
    <row r="36" spans="1:14" x14ac:dyDescent="0.25">
      <c r="A36" s="4" t="s">
        <v>78</v>
      </c>
      <c r="B36" s="5" t="s">
        <v>24</v>
      </c>
      <c r="C36" s="6" t="s">
        <v>22</v>
      </c>
      <c r="D36" s="7">
        <v>60000</v>
      </c>
      <c r="E36" s="7"/>
      <c r="F36" s="7"/>
      <c r="G36" s="7"/>
      <c r="H36" s="7"/>
      <c r="I36" s="7">
        <f t="shared" si="0"/>
        <v>60000</v>
      </c>
      <c r="J36" s="8"/>
      <c r="K36" s="7">
        <v>60000</v>
      </c>
      <c r="L36" s="7"/>
      <c r="M36" s="7"/>
      <c r="N36" s="7">
        <f t="shared" si="1"/>
        <v>60000</v>
      </c>
    </row>
    <row r="37" spans="1:14" x14ac:dyDescent="0.25">
      <c r="A37" s="4" t="s">
        <v>79</v>
      </c>
      <c r="B37" s="5" t="s">
        <v>13</v>
      </c>
      <c r="C37" s="6" t="s">
        <v>80</v>
      </c>
      <c r="D37" s="7">
        <v>10000</v>
      </c>
      <c r="E37" s="7"/>
      <c r="F37" s="7"/>
      <c r="G37" s="7"/>
      <c r="H37" s="7"/>
      <c r="I37" s="7">
        <f t="shared" si="0"/>
        <v>10000</v>
      </c>
      <c r="J37" s="8"/>
      <c r="K37" s="7">
        <v>10000</v>
      </c>
      <c r="L37" s="7"/>
      <c r="M37" s="7"/>
      <c r="N37" s="7">
        <f t="shared" si="1"/>
        <v>10000</v>
      </c>
    </row>
    <row r="38" spans="1:14" ht="42" customHeight="1" x14ac:dyDescent="0.25">
      <c r="A38" s="4" t="s">
        <v>81</v>
      </c>
      <c r="B38" s="5" t="s">
        <v>24</v>
      </c>
      <c r="C38" s="6" t="s">
        <v>82</v>
      </c>
      <c r="D38" s="7">
        <v>134804</v>
      </c>
      <c r="E38" s="7">
        <v>120000</v>
      </c>
      <c r="F38" s="7"/>
      <c r="G38" s="7"/>
      <c r="H38" s="7">
        <v>236964</v>
      </c>
      <c r="I38" s="7">
        <f t="shared" si="0"/>
        <v>491768</v>
      </c>
      <c r="J38" s="8"/>
      <c r="K38" s="7">
        <v>371768</v>
      </c>
      <c r="L38" s="7">
        <v>120000</v>
      </c>
      <c r="M38" s="7"/>
      <c r="N38" s="7">
        <f t="shared" si="1"/>
        <v>491768</v>
      </c>
    </row>
    <row r="39" spans="1:14" ht="28.5" x14ac:dyDescent="0.25">
      <c r="A39" s="4" t="s">
        <v>83</v>
      </c>
      <c r="B39" s="5" t="s">
        <v>13</v>
      </c>
      <c r="C39" s="6" t="s">
        <v>84</v>
      </c>
      <c r="D39" s="7"/>
      <c r="E39" s="7"/>
      <c r="F39" s="7"/>
      <c r="G39" s="7"/>
      <c r="H39" s="7">
        <v>615000</v>
      </c>
      <c r="I39" s="7">
        <f t="shared" si="0"/>
        <v>615000</v>
      </c>
      <c r="J39" s="8"/>
      <c r="K39" s="7">
        <v>615000</v>
      </c>
      <c r="L39" s="7"/>
      <c r="M39" s="7"/>
      <c r="N39" s="7">
        <f t="shared" si="1"/>
        <v>615000</v>
      </c>
    </row>
    <row r="40" spans="1:14" x14ac:dyDescent="0.25">
      <c r="A40" s="4" t="s">
        <v>85</v>
      </c>
      <c r="B40" s="5" t="s">
        <v>24</v>
      </c>
      <c r="C40" s="6" t="s">
        <v>86</v>
      </c>
      <c r="D40" s="7">
        <v>154766</v>
      </c>
      <c r="E40" s="7"/>
      <c r="F40" s="7"/>
      <c r="G40" s="7"/>
      <c r="H40" s="7">
        <v>270354</v>
      </c>
      <c r="I40" s="7">
        <f t="shared" si="0"/>
        <v>425120</v>
      </c>
      <c r="J40" s="8"/>
      <c r="K40" s="7">
        <v>425120</v>
      </c>
      <c r="L40" s="7"/>
      <c r="M40" s="7"/>
      <c r="N40" s="7">
        <f t="shared" si="1"/>
        <v>425120</v>
      </c>
    </row>
    <row r="41" spans="1:14" x14ac:dyDescent="0.25">
      <c r="A41" s="4" t="s">
        <v>87</v>
      </c>
      <c r="B41" s="5" t="s">
        <v>24</v>
      </c>
      <c r="C41" s="6" t="s">
        <v>88</v>
      </c>
      <c r="D41" s="7"/>
      <c r="E41" s="7"/>
      <c r="F41" s="7"/>
      <c r="G41" s="7"/>
      <c r="H41" s="7">
        <v>15000</v>
      </c>
      <c r="I41" s="7">
        <f t="shared" si="0"/>
        <v>15000</v>
      </c>
      <c r="J41" s="8"/>
      <c r="K41" s="7">
        <v>15000</v>
      </c>
      <c r="L41" s="7"/>
      <c r="M41" s="7"/>
      <c r="N41" s="7">
        <f t="shared" si="1"/>
        <v>15000</v>
      </c>
    </row>
    <row r="42" spans="1:14" x14ac:dyDescent="0.25">
      <c r="A42" s="12"/>
      <c r="B42" s="13"/>
      <c r="C42" s="14"/>
      <c r="D42" s="15"/>
      <c r="E42" s="15"/>
      <c r="F42" s="15"/>
      <c r="G42" s="15"/>
      <c r="H42" s="15"/>
      <c r="I42" s="15"/>
      <c r="K42" s="15"/>
      <c r="L42" s="15"/>
      <c r="M42" s="15"/>
      <c r="N42" s="15"/>
    </row>
    <row r="43" spans="1:14" s="20" customFormat="1" ht="15" x14ac:dyDescent="0.25">
      <c r="A43" s="16" t="s">
        <v>11</v>
      </c>
      <c r="B43" s="17"/>
      <c r="C43" s="18"/>
      <c r="D43" s="19">
        <f t="shared" ref="D43:I43" si="2">SUM(D2:D42)</f>
        <v>3853325</v>
      </c>
      <c r="E43" s="19">
        <f t="shared" si="2"/>
        <v>863800</v>
      </c>
      <c r="F43" s="19">
        <f t="shared" si="2"/>
        <v>407038</v>
      </c>
      <c r="G43" s="19">
        <f t="shared" si="2"/>
        <v>47500</v>
      </c>
      <c r="H43" s="19">
        <f t="shared" si="2"/>
        <v>7167728</v>
      </c>
      <c r="I43" s="19">
        <f t="shared" si="2"/>
        <v>12339391</v>
      </c>
      <c r="K43" s="19">
        <f>SUM(K2:K42)</f>
        <v>11160456</v>
      </c>
      <c r="L43" s="19">
        <f>SUM(L2:L42)</f>
        <v>1128935</v>
      </c>
      <c r="M43" s="19">
        <f>SUM(M2:M42)</f>
        <v>50000</v>
      </c>
      <c r="N43" s="19">
        <f>SUM(N2:N42)</f>
        <v>12339391</v>
      </c>
    </row>
    <row r="44" spans="1:14" x14ac:dyDescent="0.25">
      <c r="D44" s="8"/>
      <c r="E44" s="8"/>
      <c r="F44" s="8"/>
      <c r="G44" s="8"/>
      <c r="H44" s="8"/>
      <c r="I44" s="8"/>
      <c r="K44" s="8"/>
      <c r="L44" s="8"/>
      <c r="M44" s="8"/>
      <c r="N44" s="8"/>
    </row>
    <row r="45" spans="1:14" x14ac:dyDescent="0.25">
      <c r="D45" s="8"/>
      <c r="E45" s="8"/>
      <c r="F45" s="8"/>
      <c r="G45" s="8"/>
      <c r="H45" s="8"/>
      <c r="I45" s="8"/>
      <c r="K45" s="8"/>
      <c r="L45" s="8"/>
      <c r="M45" s="8"/>
      <c r="N45" s="8"/>
    </row>
    <row r="46" spans="1:14" x14ac:dyDescent="0.25">
      <c r="D46" s="8"/>
      <c r="E46" s="8"/>
      <c r="F46" s="8"/>
      <c r="G46" s="8"/>
      <c r="H46" s="8"/>
      <c r="I46" s="8"/>
      <c r="K46" s="8"/>
      <c r="L46" s="8"/>
      <c r="M46" s="8"/>
      <c r="N46" s="8"/>
    </row>
    <row r="48" spans="1:14" x14ac:dyDescent="0.25">
      <c r="I48" s="24"/>
    </row>
  </sheetData>
  <printOptions horizontalCentered="1"/>
  <pageMargins left="0.7" right="0.7" top="0.75" bottom="0.75" header="0.3" footer="0.3"/>
  <pageSetup scale="4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Cost Details</vt:lpstr>
      <vt:lpstr>'Cost Details'!Print_Area</vt:lpstr>
      <vt:lpstr>'Cost Details'!Print_Titles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Holly</dc:creator>
  <cp:lastModifiedBy>Melissa Gates</cp:lastModifiedBy>
  <cp:lastPrinted>2023-02-22T21:05:39Z</cp:lastPrinted>
  <dcterms:created xsi:type="dcterms:W3CDTF">2023-02-22T21:00:38Z</dcterms:created>
  <dcterms:modified xsi:type="dcterms:W3CDTF">2023-03-08T12:47:17Z</dcterms:modified>
</cp:coreProperties>
</file>