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-my.sharepoint.com/personal/weinmeistert_calaces_org/Documents/Desktop/"/>
    </mc:Choice>
  </mc:AlternateContent>
  <xr:revisionPtr revIDLastSave="0" documentId="8_{1F5A513A-1B33-4E71-A7DC-20703AF4C4C7}" xr6:coauthVersionLast="47" xr6:coauthVersionMax="47" xr10:uidLastSave="{00000000-0000-0000-0000-000000000000}"/>
  <bookViews>
    <workbookView xWindow="28680" yWindow="-120" windowWidth="29040" windowHeight="15840" tabRatio="932" xr2:uid="{00000000-000D-0000-FFFF-FFFF00000000}"/>
  </bookViews>
  <sheets>
    <sheet name="TOC" sheetId="23" r:id="rId1"/>
    <sheet name="SFY 22-23 Q3 Share Summary" sheetId="19" r:id="rId2"/>
    <sheet name="SFY 22-23 Q3 Share by Project" sheetId="4" r:id="rId3"/>
    <sheet name="SFY 22-23 Q3 Share Calculations" sheetId="11" r:id="rId4"/>
    <sheet name="1a SFY 22-23 Q3 ABAWD" sheetId="22" r:id="rId5"/>
    <sheet name="2a SFY 22-23 Q3 CalSAWS" sheetId="35" r:id="rId6"/>
    <sheet name="2b SFY 22-23 Q3 CalSAWS MO" sheetId="32" r:id="rId7"/>
    <sheet name="3a SFY 22-23 Q3 CalWIN MO" sheetId="14" r:id="rId8"/>
    <sheet name="3b SFY 21-22 Adj-Late CalWIN MO" sheetId="33" r:id="rId9"/>
    <sheet name="4a 58C 19-20 Persons Count" sheetId="24" r:id="rId10"/>
    <sheet name="4b 58C 20-21 Persons Count" sheetId="30" r:id="rId11"/>
    <sheet name="5a SFY 2122 CalWIN MO Share Tbl" sheetId="28" r:id="rId12"/>
    <sheet name="5b SFY 2223 CalWIN MO Share Tbl" sheetId="3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1000___Project_Management" localSheetId="1">#REF!</definedName>
    <definedName name="_1000___Project_Management" localSheetId="0">#REF!</definedName>
    <definedName name="_1000___Project_Management">#REF!</definedName>
    <definedName name="_1100__Project_Initiation" localSheetId="1">#REF!</definedName>
    <definedName name="_1100__Project_Initiation" localSheetId="0">#REF!</definedName>
    <definedName name="_1100__Project_Initiation">#REF!</definedName>
    <definedName name="_1200__Confirm_Project_Expectations" localSheetId="1">#REF!</definedName>
    <definedName name="_1200__Confirm_Project_Expectations" localSheetId="0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>'[1]Workbook Constants'!$C$5</definedName>
    <definedName name="_Blended_Hourly_Rate">'[1]M-Application Maint Cost'!$C$32</definedName>
    <definedName name="_xlnm._FilterDatabase" localSheetId="5" hidden="1">'2a SFY 22-23 Q3 CalSAWS'!#REF!</definedName>
    <definedName name="_xlnm._FilterDatabase" localSheetId="6" hidden="1">'2b SFY 22-23 Q3 CalSAWS MO'!$A$2:$CC$3</definedName>
    <definedName name="_xlnm._FilterDatabase" localSheetId="7" hidden="1">'3a SFY 22-23 Q3 CalWIN MO'!#REF!</definedName>
    <definedName name="_Key1" localSheetId="9" hidden="1">#REF!</definedName>
    <definedName name="_Key1" localSheetId="11" hidden="1">#REF!</definedName>
    <definedName name="_Key1" localSheetId="1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1" hidden="1">#REF!</definedName>
    <definedName name="_Key2" localSheetId="12" hidden="1">#REF!</definedName>
    <definedName name="_Key2" localSheetId="1" hidden="1">#REF!</definedName>
    <definedName name="_Key2" localSheetId="0" hidden="1">#REF!</definedName>
    <definedName name="_Key2" hidden="1">#REF!</definedName>
    <definedName name="_Months_Btw_Trans_and_Base">'[1]Workbook Constants'!$C$6</definedName>
    <definedName name="_Order1" hidden="1">255</definedName>
    <definedName name="_Order2" hidden="1">255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0" hidden="1">#REF!</definedName>
    <definedName name="_Sort" hidden="1">#REF!</definedName>
    <definedName name="_Total_Allow_Monthly_Hours">'[1]M-Application Maint Cost'!$C$31</definedName>
    <definedName name="_Transition_Start_Date">'[1]Workbook Constants'!$C$4</definedName>
    <definedName name="A" localSheetId="9" hidden="1">{"'Cost Centers'!$A$1:$P$373"}</definedName>
    <definedName name="A" localSheetId="11" hidden="1">{"'Cost Centers'!$A$1:$P$373"}</definedName>
    <definedName name="A" localSheetId="12" hidden="1">{"'Cost Centers'!$A$1:$P$373"}</definedName>
    <definedName name="A" localSheetId="3" hidden="1">{"'Cost Centers'!$A$1:$P$373"}</definedName>
    <definedName name="A" localSheetId="1" hidden="1">{"'Cost Centers'!$A$1:$P$373"}</definedName>
    <definedName name="A" localSheetId="0" hidden="1">{"'Cost Centers'!$A$1:$P$373"}</definedName>
    <definedName name="A" hidden="1">{"'Cost Centers'!$A$1:$P$373"}</definedName>
    <definedName name="Accenture_Rate">'[2]Cost Summary'!$M$11</definedName>
    <definedName name="AccessDatabase" hidden="1">"C:\My Documents\Office\1997 Forecasts\Forecast Template.mdb"</definedName>
    <definedName name="AllKits" localSheetId="9">#REF!</definedName>
    <definedName name="AllKits" localSheetId="0">#REF!</definedName>
    <definedName name="AllKits">#REF!</definedName>
    <definedName name="Allocation_DB">'[3]Allocation-Resource'!$A$3:$E$19</definedName>
    <definedName name="Allocation_Resource">'[4]Allocation-Resource'!$A$3:$E$19</definedName>
    <definedName name="Apr17C">[5]AllInOne!$DK:$DK</definedName>
    <definedName name="Apr18C">[5]AllInOne!$EB:$EB</definedName>
    <definedName name="Apr19C">[5]AllInOne!$ES:$ES</definedName>
    <definedName name="Apr20C">[5]AllInOne!$FJ:$FJ</definedName>
    <definedName name="Apr21C">[5]AllInOne!$GA:$GA</definedName>
    <definedName name="Apr22C">[5]AllInOne!$GR:$GR</definedName>
    <definedName name="Aug11C">[5]AllInOne!$Q:$Q</definedName>
    <definedName name="Aug12C">[5]AllInOne!$AH:$AH</definedName>
    <definedName name="Aug13C">[5]AllInOne!$AY:$AY</definedName>
    <definedName name="Aug14C">[5]AllInOne!$BP:$BP</definedName>
    <definedName name="Aug15C">[5]AllInOne!$CG:$CG</definedName>
    <definedName name="Aug16C">[5]AllInOne!$CX:$CX</definedName>
    <definedName name="Aug17C">[5]AllInOne!$DO:$DO</definedName>
    <definedName name="Aug18C">[5]AllInOne!$EF:$EF</definedName>
    <definedName name="Aug19C">[5]AllInOne!$EW:$EW</definedName>
    <definedName name="Aug20C">[5]AllInOne!$FN:$FN</definedName>
    <definedName name="Aug21C">[5]AllInOne!$GE:$GE</definedName>
    <definedName name="Aug22C">[5]AllInOne!$GV:$GV</definedName>
    <definedName name="BA">'[6]3. Tasks'!$L$41</definedName>
    <definedName name="Batch_AT_Factor" localSheetId="9">#REF!</definedName>
    <definedName name="Batch_AT_Factor" localSheetId="1">#REF!</definedName>
    <definedName name="Batch_AT_Factor" localSheetId="0">#REF!</definedName>
    <definedName name="Batch_AT_Factor">#REF!</definedName>
    <definedName name="Batch_DAO_Factor" localSheetId="1">#REF!</definedName>
    <definedName name="Batch_DAO_Factor" localSheetId="0">#REF!</definedName>
    <definedName name="Batch_DAO_Factor">#REF!</definedName>
    <definedName name="Batch_VBean_Factor" localSheetId="1">#REF!</definedName>
    <definedName name="Batch_VBean_Factor" localSheetId="0">#REF!</definedName>
    <definedName name="Batch_VBean_Factor">#REF!</definedName>
    <definedName name="BDlist">#REF!</definedName>
    <definedName name="BillCodes">[7]Lookups!$M$2:$M$81</definedName>
    <definedName name="BillRate">'[8]5. Tasks'!$H$36</definedName>
    <definedName name="BuildPct" localSheetId="9">#REF!</definedName>
    <definedName name="BuildPct" localSheetId="1">#REF!</definedName>
    <definedName name="BuildPct" localSheetId="0">#REF!</definedName>
    <definedName name="BuildPct">#REF!</definedName>
    <definedName name="Case__Tiers40" localSheetId="11">#REF!</definedName>
    <definedName name="Case__Tiers40" localSheetId="12">#REF!</definedName>
    <definedName name="Case__Tiers40" localSheetId="1">#REF!</definedName>
    <definedName name="Case__Tiers40" localSheetId="0">#REF!</definedName>
    <definedName name="Case__Tiers40">#REF!</definedName>
    <definedName name="Case_Tiers100" localSheetId="11">#REF!</definedName>
    <definedName name="Case_Tiers100" localSheetId="12">#REF!</definedName>
    <definedName name="Case_Tiers100" localSheetId="1">#REF!</definedName>
    <definedName name="Case_Tiers100" localSheetId="0">#REF!</definedName>
    <definedName name="Case_Tiers100">#REF!</definedName>
    <definedName name="Case_Tiers60" localSheetId="11">#REF!</definedName>
    <definedName name="Case_Tiers60" localSheetId="12">#REF!</definedName>
    <definedName name="Case_Tiers60">#REF!</definedName>
    <definedName name="Case_Tiers80" localSheetId="11">#REF!</definedName>
    <definedName name="Case_Tiers80" localSheetId="12">#REF!</definedName>
    <definedName name="Case_Tiers80">#REF!</definedName>
    <definedName name="Category">#REF!</definedName>
    <definedName name="Class_DropDown">#REF!</definedName>
    <definedName name="Class_List">'[9]Standard Rates'!$B$1:$B$44</definedName>
    <definedName name="Contract_Name_VPF">'[5]Variance to Prior Flash'!$D$6</definedName>
    <definedName name="Contract2">[5]ReferenceSetUp!$B$41:$B$57</definedName>
    <definedName name="ContractSelected">'[5]Variance to Prior Flash'!$D$5</definedName>
    <definedName name="ContractSelected2">'[5]Variance to Budget'!$D$4</definedName>
    <definedName name="ContractSelected3">'[5]Variance YOY'!$D$4</definedName>
    <definedName name="ContractSelected4">'[5]Variance Qtr to Qtr'!$D$4</definedName>
    <definedName name="ContractStart_Month">'[10]Setup Sheet'!$J$7</definedName>
    <definedName name="ContractStart_Year">'[10]Setup Sheet'!$J$8</definedName>
    <definedName name="ContractSubDivisionList2">[5]ReferenceSetUp!$P$9:$P$28</definedName>
    <definedName name="ContractSubDivisionList3">[5]ReferenceSetUp!$U$9:$U$28</definedName>
    <definedName name="ContractSubDivisionList4">[5]ReferenceSetUp!$Z$9:$Z$28</definedName>
    <definedName name="ContractSubDivisionListing">[5]ReferenceSetUp!$K$9:$K$28</definedName>
    <definedName name="ConversionRate_SOAR_Reports">'[10]Setup Sheet'!$H$27</definedName>
    <definedName name="Count_Online_Panel_Medium">'[11]Mod List'!#REF!</definedName>
    <definedName name="Countries">[7]Lookups!$C$2:$C$4</definedName>
    <definedName name="Dec17C">[5]AllInOne!$DX:$DX</definedName>
    <definedName name="Dec18C">[5]AllInOne!$EO:$EO</definedName>
    <definedName name="Dec19C">[5]AllInOne!$FF:$FF</definedName>
    <definedName name="Dec20C">[5]AllInOne!$FW:$FW</definedName>
    <definedName name="Dec21C">[5]AllInOne!$GN:$GN</definedName>
    <definedName name="Dec22C">[5]AllInOne!$HE:$HE</definedName>
    <definedName name="Del_Allocation_DB" localSheetId="9">#REF!</definedName>
    <definedName name="Del_Allocation_DB" localSheetId="1">#REF!</definedName>
    <definedName name="Del_Allocation_DB" localSheetId="0">#REF!</definedName>
    <definedName name="Del_Allocation_DB">#REF!</definedName>
    <definedName name="Dev_Alloc_DB" localSheetId="1">#REF!</definedName>
    <definedName name="Dev_Alloc_DB" localSheetId="0">#REF!</definedName>
    <definedName name="Dev_Alloc_DB">#REF!</definedName>
    <definedName name="Development_Phase___months">[12]Assumptions!$D$12</definedName>
    <definedName name="DifAT" localSheetId="9">#REF!</definedName>
    <definedName name="DifAT" localSheetId="1">#REF!</definedName>
    <definedName name="DifAT" localSheetId="0">#REF!</definedName>
    <definedName name="DifAT">#REF!</definedName>
    <definedName name="DifBatch" localSheetId="1">#REF!</definedName>
    <definedName name="DifBatch" localSheetId="0">#REF!</definedName>
    <definedName name="DifBatch">#REF!</definedName>
    <definedName name="DifChg" localSheetId="1">#REF!</definedName>
    <definedName name="DifChg" localSheetId="0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[7]Lookups!$A$2:$B$171</definedName>
    <definedName name="ds" localSheetId="9" hidden="1">{"'Sheet1'!$B$2:$F$25"}</definedName>
    <definedName name="ds" localSheetId="11" hidden="1">{"'Sheet1'!$B$2:$F$25"}</definedName>
    <definedName name="ds" localSheetId="3" hidden="1">{"'Sheet1'!$B$2:$F$25"}</definedName>
    <definedName name="ds" localSheetId="1" hidden="1">{"'Sheet1'!$B$2:$F$25"}</definedName>
    <definedName name="ds" localSheetId="0" hidden="1">{"'Sheet1'!$B$2:$F$25"}</definedName>
    <definedName name="ds" hidden="1">{"'Sheet1'!$B$2:$F$25"}</definedName>
    <definedName name="DS3_Install">[13]LoE!#REF!</definedName>
    <definedName name="DS3_Recurring_Cost">[13]LoE!#REF!</definedName>
    <definedName name="DSL_Install">[13]LoE!#REF!</definedName>
    <definedName name="DSL_Recurring_Cost">[13]LoE!#REF!</definedName>
    <definedName name="EasyAT" localSheetId="9">#REF!</definedName>
    <definedName name="EasyAT" localSheetId="1">#REF!</definedName>
    <definedName name="EasyAT" localSheetId="0">#REF!</definedName>
    <definedName name="EasyAT">#REF!</definedName>
    <definedName name="EasyBatch" localSheetId="1">#REF!</definedName>
    <definedName name="EasyBatch" localSheetId="0">#REF!</definedName>
    <definedName name="EasyBatch">#REF!</definedName>
    <definedName name="EasyChg" localSheetId="1">#REF!</definedName>
    <definedName name="EasyChg" localSheetId="0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 localSheetId="9">#REF!</definedName>
    <definedName name="Exhibit_A_DB" localSheetId="0">#REF!</definedName>
    <definedName name="Exhibit_A_DB">#REF!</definedName>
    <definedName name="f1_rate100" localSheetId="9">#REF!</definedName>
    <definedName name="f1_rate100" localSheetId="11">#REF!</definedName>
    <definedName name="f1_rate100" localSheetId="12">#REF!</definedName>
    <definedName name="f1_rate100" localSheetId="0">#REF!</definedName>
    <definedName name="f1_rate100">#REF!</definedName>
    <definedName name="f1_rate40" localSheetId="9">#REF!</definedName>
    <definedName name="f1_rate40" localSheetId="11">#REF!</definedName>
    <definedName name="f1_rate40" localSheetId="12">#REF!</definedName>
    <definedName name="f1_rate40" localSheetId="0">#REF!</definedName>
    <definedName name="f1_rate40">#REF!</definedName>
    <definedName name="f1_rate60" localSheetId="11">#REF!</definedName>
    <definedName name="f1_rate60" localSheetId="12">#REF!</definedName>
    <definedName name="f1_rate60">#REF!</definedName>
    <definedName name="f1_rate80" localSheetId="11">#REF!</definedName>
    <definedName name="f1_rate80" localSheetId="12">#REF!</definedName>
    <definedName name="f1_rate80">#REF!</definedName>
    <definedName name="f2_rate100" localSheetId="11">#REF!</definedName>
    <definedName name="f2_rate100" localSheetId="12">#REF!</definedName>
    <definedName name="f2_rate100">#REF!</definedName>
    <definedName name="f2_rate40" localSheetId="11">#REF!</definedName>
    <definedName name="f2_rate40" localSheetId="12">#REF!</definedName>
    <definedName name="f2_rate40">#REF!</definedName>
    <definedName name="f2_rate60" localSheetId="11">#REF!</definedName>
    <definedName name="f2_rate60" localSheetId="12">#REF!</definedName>
    <definedName name="f2_rate60">#REF!</definedName>
    <definedName name="f2_rate80" localSheetId="11">#REF!</definedName>
    <definedName name="f2_rate80" localSheetId="12">#REF!</definedName>
    <definedName name="f2_rate80">#REF!</definedName>
    <definedName name="f3_rate100" localSheetId="11">#REF!</definedName>
    <definedName name="f3_rate100" localSheetId="12">#REF!</definedName>
    <definedName name="f3_rate100">#REF!</definedName>
    <definedName name="f3_rate40" localSheetId="11">#REF!</definedName>
    <definedName name="f3_rate40" localSheetId="12">#REF!</definedName>
    <definedName name="f3_rate40">#REF!</definedName>
    <definedName name="f3_rate60" localSheetId="11">#REF!</definedName>
    <definedName name="f3_rate60" localSheetId="12">#REF!</definedName>
    <definedName name="f3_rate60">#REF!</definedName>
    <definedName name="f3_rate80" localSheetId="11">#REF!</definedName>
    <definedName name="f3_rate80" localSheetId="12">#REF!</definedName>
    <definedName name="f3_rate80">#REF!</definedName>
    <definedName name="f4_rate100" localSheetId="11">#REF!</definedName>
    <definedName name="f4_rate100" localSheetId="12">#REF!</definedName>
    <definedName name="f4_rate100">#REF!</definedName>
    <definedName name="f4_rate40" localSheetId="11">#REF!</definedName>
    <definedName name="f4_rate40" localSheetId="12">#REF!</definedName>
    <definedName name="f4_rate40">#REF!</definedName>
    <definedName name="f4_rate60" localSheetId="11">#REF!</definedName>
    <definedName name="f4_rate60" localSheetId="12">#REF!</definedName>
    <definedName name="f4_rate60">#REF!</definedName>
    <definedName name="f4_rate80" localSheetId="11">#REF!</definedName>
    <definedName name="f4_rate80" localSheetId="12">#REF!</definedName>
    <definedName name="f4_rate80">#REF!</definedName>
    <definedName name="Feb11c">[5]AllInOne!$K:$K</definedName>
    <definedName name="Feb12C">[5]AllInOne!$AB:$AB</definedName>
    <definedName name="Feb13C">[5]AllInOne!$AS:$AS</definedName>
    <definedName name="Feb14C">[5]AllInOne!$BJ:$BJ</definedName>
    <definedName name="Feb15C">[5]AllInOne!$CA:$CA</definedName>
    <definedName name="Feb16C">[5]AllInOne!$CR:$CR</definedName>
    <definedName name="Feb17C">[5]AllInOne!$DI:$DI</definedName>
    <definedName name="Feb18C">[5]AllInOne!$DZ:$DZ</definedName>
    <definedName name="Feb19C">[5]AllInOne!$EQ:$EQ</definedName>
    <definedName name="Feb20C">[5]AllInOne!$FH:$FH</definedName>
    <definedName name="Feb21C">[5]AllInOne!$FY:$FY</definedName>
    <definedName name="Feb22C">[5]AllInOne!$GP:$GP</definedName>
    <definedName name="Feb23C">[5]AllInOne!$HG:$HG</definedName>
    <definedName name="Form_AT_Factor" localSheetId="9">#REF!</definedName>
    <definedName name="Form_AT_Factor" localSheetId="1">#REF!</definedName>
    <definedName name="Form_AT_Factor" localSheetId="0">#REF!</definedName>
    <definedName name="Form_AT_Factor">#REF!</definedName>
    <definedName name="Form_DAO_Factor" localSheetId="1">#REF!</definedName>
    <definedName name="Form_DAO_Factor" localSheetId="0">#REF!</definedName>
    <definedName name="Form_DAO_Factor">#REF!</definedName>
    <definedName name="FTE_Days_Per_Month" localSheetId="9">'[14]B Tasks and Deliv''s'!#REF!</definedName>
    <definedName name="FTE_Days_Per_Month" localSheetId="1">'[14]B Tasks and Deliv''s'!#REF!</definedName>
    <definedName name="FTE_Days_Per_Month" localSheetId="0">'[14]B Tasks and Deliv''s'!#REF!</definedName>
    <definedName name="FTE_Days_Per_Month">'[14]B Tasks and Deliv''s'!#REF!</definedName>
    <definedName name="GBUList2">[5]ReferenceSetUp!$C$41:$C$43</definedName>
    <definedName name="hgg" localSheetId="9">#REF!</definedName>
    <definedName name="hgg" localSheetId="1">#REF!</definedName>
    <definedName name="hgg" localSheetId="0">#REF!</definedName>
    <definedName name="hgg">#REF!</definedName>
    <definedName name="Hours_per_month" localSheetId="1">#REF!</definedName>
    <definedName name="Hours_per_month" localSheetId="0">#REF!</definedName>
    <definedName name="Hours_per_month">#REF!</definedName>
    <definedName name="HP_Contr">'[15]StandardLaborCost-code&amp;site'!$B$111:$B$116</definedName>
    <definedName name="HTML_CodePage" hidden="1">1252</definedName>
    <definedName name="HTML_Control" localSheetId="9" hidden="1">{"'Sheet1'!$B$2:$F$25"}</definedName>
    <definedName name="HTML_Control" localSheetId="11" hidden="1">{"'Sheet1'!$B$2:$F$25"}</definedName>
    <definedName name="HTML_Control" localSheetId="12" hidden="1">{"'Sheet1'!$B$2:$F$25"}</definedName>
    <definedName name="HTML_Control" localSheetId="3" hidden="1">{"'Sheet1'!$B$2:$F$25"}</definedName>
    <definedName name="HTML_Control" localSheetId="1" hidden="1">{"'Sheet1'!$B$2:$F$25"}</definedName>
    <definedName name="HTML_Control" localSheetId="0" hidden="1">{"'Sheet1'!$B$2:$F$25"}</definedName>
    <definedName name="HTML_Control" hidden="1">{"'Sheet1'!$B$2:$F$25"}</definedName>
    <definedName name="HTML_Control2" localSheetId="9" hidden="1">{"'Sheet1'!$B$2:$F$25"}</definedName>
    <definedName name="HTML_Control2" localSheetId="11" hidden="1">{"'Sheet1'!$B$2:$F$25"}</definedName>
    <definedName name="HTML_Control2" localSheetId="3" hidden="1">{"'Sheet1'!$B$2:$F$25"}</definedName>
    <definedName name="HTML_Control2" localSheetId="1" hidden="1">{"'Sheet1'!$B$2:$F$25"}</definedName>
    <definedName name="HTML_Control2" localSheetId="0" hidden="1">{"'Sheet1'!$B$2:$F$25"}</definedName>
    <definedName name="HTML_Control2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9">#REF!</definedName>
    <definedName name="IAPDU" localSheetId="0">#REF!</definedName>
    <definedName name="IAPDU">#REF!</definedName>
    <definedName name="ICRECON" localSheetId="9">'[16]Monthly Detail'!#REF!</definedName>
    <definedName name="ICRECON" localSheetId="0">'[16]Monthly Detail'!#REF!</definedName>
    <definedName name="ICRECON">'[16]Monthly Detail'!#REF!</definedName>
    <definedName name="Implementation_Phase___months">[12]Assumptions!$D$13</definedName>
    <definedName name="inactive_mult" localSheetId="9">#REF!</definedName>
    <definedName name="inactive_mult" localSheetId="11">#REF!</definedName>
    <definedName name="inactive_mult" localSheetId="12">#REF!</definedName>
    <definedName name="inactive_mult" localSheetId="1">#REF!</definedName>
    <definedName name="inactive_mult" localSheetId="0">#REF!</definedName>
    <definedName name="inactive_mult">#REF!</definedName>
    <definedName name="INDIRECT" localSheetId="9">'[16]Monthly Detail'!#REF!</definedName>
    <definedName name="INDIRECT" localSheetId="0">'[16]Monthly Detail'!#REF!</definedName>
    <definedName name="INDIRECT">'[16]Monthly Detail'!#REF!</definedName>
    <definedName name="InputRefBSAcct">[5]ReferenceInput!$E$118:$E$144</definedName>
    <definedName name="InputRefBSAll">[5]ReferenceInput!$E$118:$J$144</definedName>
    <definedName name="InputRefGrossAcct">[5]ReferenceInput!$E$19:$E$86</definedName>
    <definedName name="InputRefNonGrossAll">[5]ReferenceInput!$E$19:$J$86</definedName>
    <definedName name="InputRefRevenueAcct">[5]ReferenceInput!$E$3:$E$17</definedName>
    <definedName name="InputRefRevenueAll">[5]ReferenceInput!$E$3:$J$17</definedName>
    <definedName name="int_ext_sel">1</definedName>
    <definedName name="Itemized_Software_Description">[17]Sheet3!$D$1:$D$16</definedName>
    <definedName name="ItemTagInsert">[18]!ItemTagInsert</definedName>
    <definedName name="Jan11C">[5]AllInOne!$J:$J</definedName>
    <definedName name="Jan12C">[5]AllInOne!$AA:$AA</definedName>
    <definedName name="Jan13C">[5]AllInOne!$AR:$AR</definedName>
    <definedName name="Jan14C">[5]AllInOne!$BI:$BI</definedName>
    <definedName name="Jan15C">[5]AllInOne!$BZ:$BZ</definedName>
    <definedName name="Jan16C">[5]AllInOne!$CQ:$CQ</definedName>
    <definedName name="Jan17C">[5]AllInOne!$DH:$DH</definedName>
    <definedName name="Jan18C">[5]AllInOne!$DY:$DY</definedName>
    <definedName name="Jan19C">[5]AllInOne!$EP:$EP</definedName>
    <definedName name="Jan20C">[5]AllInOne!$FG:$FG</definedName>
    <definedName name="Jan21C">[5]AllInOne!$FX:$FX</definedName>
    <definedName name="Jan22C">[5]AllInOne!$GO:$GO</definedName>
    <definedName name="Jan23C">[5]AllInOne!$HF:$HF</definedName>
    <definedName name="Jblank">[19]Tables!$B$520</definedName>
    <definedName name="JCCol">'[19]Job Code Map'!$L:$L</definedName>
    <definedName name="JCStart">'[19]Job Code Map'!$L$1</definedName>
    <definedName name="JobCode">'[15]StandardLaborCost-code&amp;site'!$A$11:$A$106</definedName>
    <definedName name="JSP_AT_Factor" localSheetId="9">#REF!</definedName>
    <definedName name="JSP_AT_Factor" localSheetId="1">#REF!</definedName>
    <definedName name="JSP_AT_Factor" localSheetId="0">#REF!</definedName>
    <definedName name="JSP_AT_Factor">#REF!</definedName>
    <definedName name="JSP_Conv_Factor" localSheetId="1">#REF!</definedName>
    <definedName name="JSP_Conv_Factor" localSheetId="0">#REF!</definedName>
    <definedName name="JSP_Conv_Factor">#REF!</definedName>
    <definedName name="JSP_DAO_Factor" localSheetId="1">#REF!</definedName>
    <definedName name="JSP_DAO_Factor" localSheetId="0">#REF!</definedName>
    <definedName name="JSP_DAO_Factor">#REF!</definedName>
    <definedName name="JSP_EJB_Factor">#REF!</definedName>
    <definedName name="JSP_VBean_Factor">#REF!</definedName>
    <definedName name="Jul11C">[5]AllInOne!$P:$P</definedName>
    <definedName name="Jul12C">[5]AllInOne!$AG:$AG</definedName>
    <definedName name="Jul13C">[5]AllInOne!$AX:$AX</definedName>
    <definedName name="Jul14C">[5]AllInOne!$BO:$BO</definedName>
    <definedName name="Jul15C">[5]AllInOne!$CF:$CF</definedName>
    <definedName name="Jul16C">[5]AllInOne!$CW:$CW</definedName>
    <definedName name="Jul17C">[5]AllInOne!$DN:$DN</definedName>
    <definedName name="Jul18C">[5]AllInOne!$EE:$EE</definedName>
    <definedName name="Jul19C">[5]AllInOne!$EV:$EV</definedName>
    <definedName name="Jul20C">[5]AllInOne!$FM:$FM</definedName>
    <definedName name="Jul21C">[5]AllInOne!$GD:$GD</definedName>
    <definedName name="Jul22C">[5]AllInOne!$GU:$GU</definedName>
    <definedName name="Jun11C">[5]AllInOne!$O:$O</definedName>
    <definedName name="Jun12C">[5]AllInOne!$AF:$AF</definedName>
    <definedName name="Jun13C">[5]AllInOne!$AW:$AW</definedName>
    <definedName name="Jun14C">[5]AllInOne!$BN:$BN</definedName>
    <definedName name="Jun15C">[5]AllInOne!$CE:$CE</definedName>
    <definedName name="Jun16C">[5]AllInOne!$CV:$CV</definedName>
    <definedName name="Jun17C">[5]AllInOne!$DM:$DM</definedName>
    <definedName name="Jun18C">[5]AllInOne!$ED:$ED</definedName>
    <definedName name="Jun19C">[5]AllInOne!$EU:$EU</definedName>
    <definedName name="Jun20C">[5]AllInOne!$FL:$FL</definedName>
    <definedName name="Jun21C">[5]AllInOne!$GC:$GC</definedName>
    <definedName name="Jun22C">[5]AllInOne!$GT:$GT</definedName>
    <definedName name="Last_Row">'[20]OL Relief:Actual vs Budgeted Relief'!$B$113</definedName>
    <definedName name="LastRefreshed">[21]Query!$B$23</definedName>
    <definedName name="Locations">[22]Constants!$K$2:$K$9</definedName>
    <definedName name="Mar11C">[5]AllInOne!$L:$L</definedName>
    <definedName name="Mar12C">[5]AllInOne!$AC:$AC</definedName>
    <definedName name="Mar13C">[5]AllInOne!$AT:$AT</definedName>
    <definedName name="Mar14C">[5]AllInOne!$BK:$BK</definedName>
    <definedName name="Mar15C">[5]AllInOne!$CB:$CB</definedName>
    <definedName name="Mar16C">[5]AllInOne!$CS:$CS</definedName>
    <definedName name="Mar17C">[5]AllInOne!$DJ:$DJ</definedName>
    <definedName name="Mar18C">[5]AllInOne!$EA:$EA</definedName>
    <definedName name="Mar19C">[5]AllInOne!$ER:$ER</definedName>
    <definedName name="Mar20C">[5]AllInOne!$FI:$FI</definedName>
    <definedName name="Mar21C">[5]AllInOne!$FZ:$FZ</definedName>
    <definedName name="Mar22C">[5]AllInOne!$GQ:$GQ</definedName>
    <definedName name="Mar23C">[5]AllInOne!$HH:$HH</definedName>
    <definedName name="Margin" localSheetId="11">[18]!Margin</definedName>
    <definedName name="Margin" localSheetId="12">[18]!Margin</definedName>
    <definedName name="Margin">'[23]New Servers'!$I$1</definedName>
    <definedName name="MarginCalc">[18]!MarginCalc</definedName>
    <definedName name="May11C">[5]AllInOne!$N:$N</definedName>
    <definedName name="May12C">[5]AllInOne!$AE:$AE</definedName>
    <definedName name="May13C">[5]AllInOne!$AV:$AV</definedName>
    <definedName name="May14C">[5]AllInOne!$BM:$BM</definedName>
    <definedName name="May15C">[5]AllInOne!$CD:$CD</definedName>
    <definedName name="May16C">[5]AllInOne!$CU:$CU</definedName>
    <definedName name="May17C">[5]AllInOne!$DL:$DL</definedName>
    <definedName name="May18C">[5]AllInOne!$EC:$EC</definedName>
    <definedName name="May19C">[5]AllInOne!$ET:$ET</definedName>
    <definedName name="May20C">[5]AllInOne!$FK:$FK</definedName>
    <definedName name="May21C">[5]AllInOne!$GB:$GB</definedName>
    <definedName name="May22C">[5]AllInOne!$GS:$GS</definedName>
    <definedName name="MedAT" localSheetId="9">#REF!</definedName>
    <definedName name="MedAT" localSheetId="1">#REF!</definedName>
    <definedName name="MedAT" localSheetId="0">#REF!</definedName>
    <definedName name="MedAT">#REF!</definedName>
    <definedName name="MedBatch" localSheetId="1">#REF!</definedName>
    <definedName name="MedBatch" localSheetId="0">#REF!</definedName>
    <definedName name="MedBatch">#REF!</definedName>
    <definedName name="MedChg" localSheetId="1">#REF!</definedName>
    <definedName name="MedChg" localSheetId="0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localSheetId="9" hidden="1">{"'Overview'!$A$2:$E$37"}</definedName>
    <definedName name="MIS" localSheetId="11" hidden="1">{"'Overview'!$A$2:$E$37"}</definedName>
    <definedName name="MIS" localSheetId="12" hidden="1">{"'Overview'!$A$2:$E$37"}</definedName>
    <definedName name="MIS" localSheetId="3" hidden="1">{"'Overview'!$A$2:$E$37"}</definedName>
    <definedName name="MIS" localSheetId="1" hidden="1">{"'Overview'!$A$2:$E$37"}</definedName>
    <definedName name="MIS" localSheetId="0" hidden="1">{"'Overview'!$A$2:$E$37"}</definedName>
    <definedName name="MIS" hidden="1">{"'Overview'!$A$2:$E$37"}</definedName>
    <definedName name="Months_SS">'[10]Setup Sheet'!$J$6</definedName>
    <definedName name="Months_Total">'[10]Setup Sheet'!$K$10</definedName>
    <definedName name="Months_Trans">'[10]Setup Sheet'!$H$6</definedName>
    <definedName name="Months_Transformation">'[10]Setup Sheet'!$I$6</definedName>
    <definedName name="MONTHSUM" localSheetId="11">'[16]Monthly Detail'!#REF!</definedName>
    <definedName name="MONTHSUM">'[16]Monthly Detail'!#REF!</definedName>
    <definedName name="Moody_s_ratings">[15]StandardCostTables!$B$133:$B$154</definedName>
    <definedName name="myRange">'[10]OS 3rd Party'!$A$55:$AB$58</definedName>
    <definedName name="Neg_PCT" localSheetId="9">#REF!</definedName>
    <definedName name="Neg_PCT" localSheetId="11">#REF!</definedName>
    <definedName name="Neg_PCT" localSheetId="12">#REF!</definedName>
    <definedName name="Neg_PCT" localSheetId="1">#REF!</definedName>
    <definedName name="Neg_PCT" localSheetId="0">#REF!</definedName>
    <definedName name="Neg_PCT">#REF!</definedName>
    <definedName name="new">[18]!new</definedName>
    <definedName name="Nov10C">[5]AllInOne!$H:$H</definedName>
    <definedName name="Nov11C">[5]AllInOne!$Y:$Y</definedName>
    <definedName name="Nov12C">[5]AllInOne!$AP:$AP</definedName>
    <definedName name="Nov13C">[5]AllInOne!$BG:$BG</definedName>
    <definedName name="Nov14C">[5]AllInOne!$BX:$BX</definedName>
    <definedName name="Nov15C">[5]AllInOne!$CO:$CO</definedName>
    <definedName name="Nov16C">[5]AllInOne!$DF:$DF</definedName>
    <definedName name="nov17C">[5]AllInOne!$DW:$DW</definedName>
    <definedName name="Nov18C">[5]AllInOne!$EN:$EN</definedName>
    <definedName name="Nov19C">[5]AllInOne!$FE:$FE</definedName>
    <definedName name="Nov20C">[5]AllInOne!$FV:$FV</definedName>
    <definedName name="Nov21C">[5]AllInOne!$GM:$GM</definedName>
    <definedName name="Nov22C">[5]AllInOne!$HD:$HD</definedName>
    <definedName name="NPV_HurdleRate">[15]StandardCostTables!$C$98</definedName>
    <definedName name="Number_of_users_to_be_supported_during_implementation">[24]Assumptions!$D$11</definedName>
    <definedName name="Oct11c">[5]AllInOne!$S:$S</definedName>
    <definedName name="Oct12C">[5]AllInOne!$AJ:$AJ</definedName>
    <definedName name="Oct13C">[5]AllInOne!$BA:$BA</definedName>
    <definedName name="Oct14C">[5]AllInOne!$BR:$BR</definedName>
    <definedName name="Oct15C">[5]AllInOne!$CI:$CI</definedName>
    <definedName name="Oct16C">[5]AllInOne!$CZ:$CZ</definedName>
    <definedName name="Oct17C">[5]AllInOne!$DQ:$DQ</definedName>
    <definedName name="Oct18C">[5]AllInOne!$EH:$EH</definedName>
    <definedName name="Oct19C">[5]AllInOne!$EY:$EY</definedName>
    <definedName name="Oct20C">[5]AllInOne!$FP:$FP</definedName>
    <definedName name="Oct21C">[5]AllInOne!$GG:$GG</definedName>
    <definedName name="Oct22C">[5]AllInOne!$GX:$GX</definedName>
    <definedName name="of_Application_Teams_AD" localSheetId="9">#REF!</definedName>
    <definedName name="of_Application_Teams_AD" localSheetId="1">#REF!</definedName>
    <definedName name="of_Application_Teams_AD" localSheetId="0">#REF!</definedName>
    <definedName name="of_Application_Teams_AD">#REF!</definedName>
    <definedName name="of_Application_Teams_FA" localSheetId="1">#REF!</definedName>
    <definedName name="of_Application_Teams_FA" localSheetId="0">#REF!</definedName>
    <definedName name="of_Application_Teams_FA">#REF!</definedName>
    <definedName name="of_Application_Teams_SF" localSheetId="1">#REF!</definedName>
    <definedName name="of_Application_Teams_SF" localSheetId="0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>'[25]I-EO'!$U$410:$X$411,'[25]I-EO'!$U$414:$X$414</definedName>
    <definedName name="OpenviewStdRates">[15]StandardCostTables!$B$161:$B$162</definedName>
    <definedName name="Organization">[26]Reference!$A$2:$A$15</definedName>
    <definedName name="OS_GoalSeekAllowance">'[10]Goal Seek'!$F$14</definedName>
    <definedName name="OS_Ops_GoalSeekAllowance">'[10]Goal Seek'!$F$12</definedName>
    <definedName name="OS_TargetGM">'[10]Goal Seek'!$H$32</definedName>
    <definedName name="Output_Currency">[15]StandardCostTables!$C$17:$C$34</definedName>
    <definedName name="PCHierarchy">[21]Query!$B$38</definedName>
    <definedName name="PCNode">[21]Query!$B$39</definedName>
    <definedName name="PeopleForm.Revenue">[18]!PeopleForm.Revenue</definedName>
    <definedName name="_xlnm.Print_Area" localSheetId="5">'2a SFY 22-23 Q3 CalSAWS'!#REF!</definedName>
    <definedName name="_xlnm.Print_Area" localSheetId="11">'5a SFY 2122 CalWIN MO Share Tbl'!$A$1:$M$25</definedName>
    <definedName name="_xlnm.Print_Area" localSheetId="12">'5b SFY 2223 CalWIN MO Share Tbl'!$A$1:$M$25</definedName>
    <definedName name="Prior_Flash">'[27]Main Page'!$C$4</definedName>
    <definedName name="Prod">[28]Pricebk!$B$94:$B$400</definedName>
    <definedName name="Prod_Codes">[28]Pricebk!$B$93:$B$399</definedName>
    <definedName name="Prod1">[28]Pricebk!$A$237:$A$271</definedName>
    <definedName name="Product_Codes">[28]Pricebk!$A$236:$A$270</definedName>
    <definedName name="ProductDepMethodInsert">[18]!ProductDepMethodInsert</definedName>
    <definedName name="ProductFamilyInsert">[18]!ProductFamilyInsert</definedName>
    <definedName name="Project_Yr">'[4]Allocation-PY'!$A$13:$M$15</definedName>
    <definedName name="ProjectDiscount" localSheetId="9">#REF!</definedName>
    <definedName name="ProjectDiscount" localSheetId="1">#REF!</definedName>
    <definedName name="ProjectDiscount" localSheetId="0">#REF!</definedName>
    <definedName name="ProjectDiscount">#REF!</definedName>
    <definedName name="PY_Hours">'[4]Allocation-PY'!$A$13:$M$15</definedName>
    <definedName name="PY_Hours_DB">'[29]Allocation-PY'!$A$13:$M$15</definedName>
    <definedName name="PY_Name">'[27]Main Page'!$C$7</definedName>
    <definedName name="PY_Percent_DB" localSheetId="9">#REF!</definedName>
    <definedName name="PY_Percent_DB" localSheetId="1">#REF!</definedName>
    <definedName name="PY_Percent_DB" localSheetId="0">#REF!</definedName>
    <definedName name="PY_Percent_DB">#REF!</definedName>
    <definedName name="QA_Rate">'[2]Cost Summary'!$M$12</definedName>
    <definedName name="QTRALLOC">#N/A</definedName>
    <definedName name="rate100" localSheetId="9">#REF!</definedName>
    <definedName name="rate100" localSheetId="11">#REF!</definedName>
    <definedName name="rate100" localSheetId="12">#REF!</definedName>
    <definedName name="rate100" localSheetId="0">#REF!</definedName>
    <definedName name="rate100">#REF!</definedName>
    <definedName name="rate40" localSheetId="9">#REF!</definedName>
    <definedName name="rate40" localSheetId="11">#REF!</definedName>
    <definedName name="rate40" localSheetId="12">#REF!</definedName>
    <definedName name="rate40" localSheetId="0">#REF!</definedName>
    <definedName name="rate40">#REF!</definedName>
    <definedName name="rate60" localSheetId="9">#REF!</definedName>
    <definedName name="rate60" localSheetId="11">#REF!</definedName>
    <definedName name="rate60" localSheetId="12">#REF!</definedName>
    <definedName name="rate60" localSheetId="0">#REF!</definedName>
    <definedName name="rate60">#REF!</definedName>
    <definedName name="rate80" localSheetId="11">#REF!</definedName>
    <definedName name="rate80" localSheetId="12">#REF!</definedName>
    <definedName name="rate80">#REF!</definedName>
    <definedName name="RateCard">[7]RateCard!$K$21:$T$712</definedName>
    <definedName name="RatesLook">[26]Reference!$A$1:$B$15</definedName>
    <definedName name="_xlnm.Recorder">[28]Pricebk!$D:$D</definedName>
    <definedName name="RevenueCalc">[18]!RevenueCalc</definedName>
    <definedName name="RFPRole">[7]Lookups!$AA$2:$AA$24</definedName>
    <definedName name="rolelookup">'[30]Staff Assignments'!$A$2:$F$260</definedName>
    <definedName name="Rpt_AT_Factor" localSheetId="9">#REF!</definedName>
    <definedName name="Rpt_AT_Factor" localSheetId="1">#REF!</definedName>
    <definedName name="Rpt_AT_Factor" localSheetId="0">#REF!</definedName>
    <definedName name="Rpt_AT_Factor">#REF!</definedName>
    <definedName name="Rule_AT_Factor" localSheetId="1">#REF!</definedName>
    <definedName name="Rule_AT_Factor" localSheetId="0">#REF!</definedName>
    <definedName name="Rule_AT_Factor">#REF!</definedName>
    <definedName name="Rule_DAO_Factor" localSheetId="1">#REF!</definedName>
    <definedName name="Rule_DAO_Factor" localSheetId="0">#REF!</definedName>
    <definedName name="Rule_DAO_Factor">#REF!</definedName>
    <definedName name="Rule_VBean_Factor">#REF!</definedName>
    <definedName name="sacs">#REF!</definedName>
    <definedName name="SalaryLevelInsert">[18]!SalaryLevelInsert</definedName>
    <definedName name="SalaryTable">'[15]StandardLaborCost-code&amp;site'!$A$11:$F$106</definedName>
    <definedName name="SalaryTable_Americas">'[15]Standard-DLCost_InputCurrency'!$D$11:$AG$101</definedName>
    <definedName name="Sales_Tax">'[31]J11 - CO-002'!$K$55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 localSheetId="9">#REF!</definedName>
    <definedName name="Schedule" localSheetId="0">#REF!</definedName>
    <definedName name="Schedule">#REF!</definedName>
    <definedName name="sdd">[32]ReferenceSetUp!$F$41:$F$57</definedName>
    <definedName name="SECAIB">[5]ReferenceSetUp!$D$41:$D$43</definedName>
    <definedName name="Sep17C">[5]AllInOne!$DP:$DP</definedName>
    <definedName name="Sep18C">[5]AllInOne!$EG:$EG</definedName>
    <definedName name="Sep19C">[5]AllInOne!$EX:$EX</definedName>
    <definedName name="Sep20C">[5]AllInOne!$FO:$FO</definedName>
    <definedName name="Sep21C">[5]AllInOne!$GF:$GF</definedName>
    <definedName name="Sep22C">[5]AllInOne!$GW:$GW</definedName>
    <definedName name="Sep23C">[5]AllInOne!$HN:$HN</definedName>
    <definedName name="Serv_Line">'[19]Cover Page'!$C$6</definedName>
    <definedName name="Service_Line">[19]Tables!$B$570:$B$595</definedName>
    <definedName name="ServicesHours">'[33]Cost Categories'!$C$20</definedName>
    <definedName name="ShiftCodeUplift">'[10]Setup Sheet'!$D$30:$D$35</definedName>
    <definedName name="Shipping">'[31]J11 - CO-002'!$K$56</definedName>
    <definedName name="SIFTCAT2">[5]ReferenceSetUp!$F$41:$F$57</definedName>
    <definedName name="SiteLocation">'[15]StandardLaborCost-code&amp;site'!$B$128:$B$131</definedName>
    <definedName name="SO_ALL">[19]Tables!$B$632:$B$926</definedName>
    <definedName name="SO_Tbl">[19]Tables!$F$570:$F$595</definedName>
    <definedName name="Soar_ID">'[10]Setup Sheet'!$D$7</definedName>
    <definedName name="Spec_pct" localSheetId="9">#REF!</definedName>
    <definedName name="Spec_pct" localSheetId="11">#REF!</definedName>
    <definedName name="Spec_pct" localSheetId="12">#REF!</definedName>
    <definedName name="Spec_pct" localSheetId="1">#REF!</definedName>
    <definedName name="Spec_pct" localSheetId="0">#REF!</definedName>
    <definedName name="Spec_pct">#REF!</definedName>
    <definedName name="State">[19]Tables!$B$95:$B$515</definedName>
    <definedName name="StdPaymentOption">[15]StandardCostTables!$C$104</definedName>
    <definedName name="String2">[5]AllInOne!$B:$B</definedName>
    <definedName name="StringA">[5]AllInOne!$A:$A</definedName>
    <definedName name="SubDivisionList">[5]ReferenceSetUp!$E$9:$E$28</definedName>
    <definedName name="SUPPLIES" localSheetId="11">'[16]Monthly Detail'!#REF!</definedName>
    <definedName name="SUPPLIES">'[16]Monthly Detail'!#REF!</definedName>
    <definedName name="SystemData115">'[34]115Data'!$A$4:$G$78</definedName>
    <definedName name="SystemTest" localSheetId="9">#REF!</definedName>
    <definedName name="SystemTest" localSheetId="1">#REF!</definedName>
    <definedName name="SystemTest" localSheetId="0">#REF!</definedName>
    <definedName name="SystemTest">#REF!</definedName>
    <definedName name="t_channels" localSheetId="9">'[35]hw-sw-maintenance'!#REF!</definedName>
    <definedName name="t_channels" localSheetId="0">'[35]hw-sw-maintenance'!#REF!</definedName>
    <definedName name="t_channels">'[35]hw-sw-maintenance'!#REF!</definedName>
    <definedName name="t_seats" localSheetId="9">'[35]hw-sw-maintenance'!#REF!</definedName>
    <definedName name="t_seats" localSheetId="0">'[35]hw-sw-maintenance'!#REF!</definedName>
    <definedName name="t_seats">'[35]hw-sw-maintenance'!#REF!</definedName>
    <definedName name="T1_Install" localSheetId="9">[13]LoE!#REF!</definedName>
    <definedName name="T1_Install" localSheetId="0">[13]LoE!#REF!</definedName>
    <definedName name="T1_Install">[13]LoE!#REF!</definedName>
    <definedName name="T1_Recurring_Cost" localSheetId="9">[13]LoE!#REF!</definedName>
    <definedName name="T1_Recurring_Cost" localSheetId="0">[13]LoE!#REF!</definedName>
    <definedName name="T1_Recurring_Cost">[13]LoE!#REF!</definedName>
    <definedName name="Tables4" localSheetId="9" hidden="1">{"'Sheet1'!$B$2:$F$25"}</definedName>
    <definedName name="Tables4" localSheetId="11" hidden="1">{"'Sheet1'!$B$2:$F$25"}</definedName>
    <definedName name="Tables4" localSheetId="3" hidden="1">{"'Sheet1'!$B$2:$F$25"}</definedName>
    <definedName name="Tables4" localSheetId="1" hidden="1">{"'Sheet1'!$B$2:$F$25"}</definedName>
    <definedName name="Tables4" localSheetId="0" hidden="1">{"'Sheet1'!$B$2:$F$25"}</definedName>
    <definedName name="Tables4" hidden="1">{"'Sheet1'!$B$2:$F$25"}</definedName>
    <definedName name="TagsUsed">'[10]Setup Sheet'!$D$81</definedName>
    <definedName name="Tasks" localSheetId="9">#REF!</definedName>
    <definedName name="Tasks" localSheetId="1">#REF!</definedName>
    <definedName name="Tasks" localSheetId="0">#REF!</definedName>
    <definedName name="Tasks">#REF!</definedName>
    <definedName name="Team" localSheetId="1">#REF!</definedName>
    <definedName name="Team" localSheetId="0">#REF!</definedName>
    <definedName name="Team">#REF!</definedName>
    <definedName name="TestPct" localSheetId="1">#REF!</definedName>
    <definedName name="TestPct" localSheetId="0">#REF!</definedName>
    <definedName name="TestPct">#REF!</definedName>
    <definedName name="Tiers100" localSheetId="11">#REF!</definedName>
    <definedName name="Tiers100" localSheetId="12">#REF!</definedName>
    <definedName name="Tiers100">#REF!</definedName>
    <definedName name="Tiers40" localSheetId="11">#REF!</definedName>
    <definedName name="Tiers40" localSheetId="12">#REF!</definedName>
    <definedName name="Tiers40">#REF!</definedName>
    <definedName name="Tiers60" localSheetId="11">#REF!</definedName>
    <definedName name="Tiers60" localSheetId="12">#REF!</definedName>
    <definedName name="Tiers60">#REF!</definedName>
    <definedName name="Tiers80" localSheetId="11">#REF!</definedName>
    <definedName name="Tiers80" localSheetId="12">#REF!</definedName>
    <definedName name="Tiers80">#REF!</definedName>
    <definedName name="Title">'[27]Main Page'!$C$2</definedName>
    <definedName name="Trans">[18]!Trans</definedName>
    <definedName name="us">1.5037</definedName>
    <definedName name="USASourceList">[7]Lookups!$D$2:$D$4</definedName>
    <definedName name="V" localSheetId="11">[36]Solano!#REF!</definedName>
    <definedName name="V" localSheetId="12">[36]Solano!#REF!</definedName>
    <definedName name="V">[36]Solano!#REF!</definedName>
    <definedName name="ValidResources">'[37]4.  Resource Totals by Year'!$A$5:$A$20</definedName>
    <definedName name="VARTYPE2">[5]ReferenceSetUp!$E$41:$E$46</definedName>
    <definedName name="Version">'[15]COPE MODEL STRUCTURE'!$C$13</definedName>
    <definedName name="WorkforceList" localSheetId="11">[7]Lookups!#REF!</definedName>
    <definedName name="WorkforceList">[7]Lookups!#REF!</definedName>
    <definedName name="xxx" localSheetId="11">[38]Summary!#REF!</definedName>
    <definedName name="xxx" localSheetId="12">[38]Summary!#REF!</definedName>
    <definedName name="xxx">[38]Summary!#REF!</definedName>
    <definedName name="ZLE" localSheetId="9" hidden="1">{"'Overview'!$A$2:$E$37"}</definedName>
    <definedName name="ZLE" localSheetId="11" hidden="1">{"'Overview'!$A$2:$E$37"}</definedName>
    <definedName name="ZLE" localSheetId="12" hidden="1">{"'Overview'!$A$2:$E$37"}</definedName>
    <definedName name="ZLE" localSheetId="3" hidden="1">{"'Overview'!$A$2:$E$37"}</definedName>
    <definedName name="ZLE" localSheetId="1" hidden="1">{"'Overview'!$A$2:$E$37"}</definedName>
    <definedName name="ZLE" localSheetId="0" hidden="1">{"'Overview'!$A$2:$E$37"}</definedName>
    <definedName name="ZLE" hidden="1">{"'Overview'!$A$2:$E$37"}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9" l="1"/>
  <c r="G68" i="19"/>
  <c r="C68" i="19"/>
  <c r="D69" i="19"/>
  <c r="E69" i="19"/>
  <c r="F69" i="19"/>
  <c r="H69" i="19"/>
  <c r="I69" i="19"/>
  <c r="J69" i="19"/>
  <c r="B69" i="19"/>
  <c r="AK69" i="11"/>
  <c r="AK68" i="11"/>
  <c r="L68" i="19" l="1"/>
  <c r="AJ69" i="11"/>
  <c r="CA7" i="11"/>
  <c r="CA8" i="11"/>
  <c r="CA9" i="11"/>
  <c r="CA10" i="11"/>
  <c r="CA11" i="11"/>
  <c r="CA13" i="11"/>
  <c r="CA14" i="11"/>
  <c r="CA16" i="11"/>
  <c r="CA17" i="11"/>
  <c r="CA18" i="11"/>
  <c r="CA19" i="11"/>
  <c r="CA20" i="11"/>
  <c r="CA21" i="11"/>
  <c r="CA22" i="11"/>
  <c r="CA23" i="11"/>
  <c r="CA24" i="11"/>
  <c r="CA25" i="11"/>
  <c r="CA26" i="11"/>
  <c r="CA27" i="11"/>
  <c r="CA28" i="11"/>
  <c r="CA29" i="11"/>
  <c r="CA30" i="11"/>
  <c r="CA31" i="11"/>
  <c r="CA32" i="11"/>
  <c r="CA33" i="11"/>
  <c r="CA34" i="11"/>
  <c r="CA37" i="11"/>
  <c r="CA38" i="11"/>
  <c r="CA40" i="11"/>
  <c r="CA41" i="11"/>
  <c r="CA44" i="11"/>
  <c r="CA50" i="11"/>
  <c r="CA51" i="11"/>
  <c r="CA52" i="11"/>
  <c r="CA55" i="11"/>
  <c r="CA56" i="11"/>
  <c r="CA57" i="11"/>
  <c r="CA58" i="11"/>
  <c r="CA60" i="11"/>
  <c r="CA63" i="11"/>
  <c r="BQ7" i="11" l="1"/>
  <c r="BQ8" i="11"/>
  <c r="BQ9" i="11"/>
  <c r="BQ10" i="11"/>
  <c r="BQ11" i="11"/>
  <c r="BQ13" i="11"/>
  <c r="BQ14" i="11"/>
  <c r="BQ16" i="11"/>
  <c r="BQ17" i="11"/>
  <c r="BQ18" i="11"/>
  <c r="BQ19" i="11"/>
  <c r="BQ20" i="11"/>
  <c r="BQ21" i="11"/>
  <c r="BQ22" i="11"/>
  <c r="BQ23" i="11"/>
  <c r="BQ24" i="11"/>
  <c r="BQ25" i="11"/>
  <c r="BQ26" i="11"/>
  <c r="BQ27" i="11"/>
  <c r="BQ28" i="11"/>
  <c r="BQ29" i="11"/>
  <c r="BQ30" i="11"/>
  <c r="BQ31" i="11"/>
  <c r="BQ32" i="11"/>
  <c r="BQ33" i="11"/>
  <c r="BQ34" i="11"/>
  <c r="BQ37" i="11"/>
  <c r="BQ38" i="11"/>
  <c r="BQ40" i="11"/>
  <c r="BQ41" i="11"/>
  <c r="BQ44" i="11"/>
  <c r="BQ50" i="11"/>
  <c r="BQ51" i="11"/>
  <c r="BQ52" i="11"/>
  <c r="BQ55" i="11"/>
  <c r="BQ56" i="11"/>
  <c r="BQ57" i="11"/>
  <c r="BQ58" i="11"/>
  <c r="BQ60" i="11"/>
  <c r="BQ63" i="11"/>
  <c r="BA62" i="11"/>
  <c r="BB62" i="11"/>
  <c r="BC62" i="11"/>
  <c r="BA36" i="11"/>
  <c r="BB36" i="11"/>
  <c r="BC36" i="11"/>
  <c r="BD36" i="11" l="1"/>
  <c r="BD62" i="11"/>
  <c r="AN12" i="11"/>
  <c r="AO12" i="11"/>
  <c r="AP12" i="11"/>
  <c r="AQ12" i="11"/>
  <c r="AN15" i="11"/>
  <c r="AO15" i="11"/>
  <c r="AP15" i="11"/>
  <c r="AQ15" i="11"/>
  <c r="AN36" i="11"/>
  <c r="AO36" i="11"/>
  <c r="AP36" i="11"/>
  <c r="AQ36" i="11"/>
  <c r="AN46" i="11"/>
  <c r="AO46" i="11"/>
  <c r="AP46" i="11"/>
  <c r="AQ46" i="11"/>
  <c r="AP6" i="11"/>
  <c r="AO6" i="11"/>
  <c r="AN6" i="11"/>
  <c r="AP5" i="11"/>
  <c r="AO5" i="11"/>
  <c r="AN5" i="11"/>
  <c r="BA12" i="11"/>
  <c r="BB12" i="11"/>
  <c r="BC12" i="11"/>
  <c r="BA15" i="11"/>
  <c r="BB15" i="11"/>
  <c r="BC15" i="11"/>
  <c r="BA35" i="11"/>
  <c r="BB35" i="11"/>
  <c r="BC35" i="11"/>
  <c r="BA39" i="11"/>
  <c r="BD39" i="11" s="1"/>
  <c r="BB39" i="11"/>
  <c r="BC39" i="11"/>
  <c r="BA42" i="11"/>
  <c r="BB42" i="11"/>
  <c r="BC42" i="11"/>
  <c r="BA43" i="11"/>
  <c r="BB43" i="11"/>
  <c r="BC43" i="11"/>
  <c r="BA45" i="11"/>
  <c r="BB45" i="11"/>
  <c r="BC45" i="11"/>
  <c r="BA46" i="11"/>
  <c r="BB46" i="11"/>
  <c r="BC46" i="11"/>
  <c r="BA47" i="11"/>
  <c r="BB47" i="11"/>
  <c r="BC47" i="11"/>
  <c r="BA48" i="11"/>
  <c r="BB48" i="11"/>
  <c r="BC48" i="11"/>
  <c r="BA49" i="11"/>
  <c r="BB49" i="11"/>
  <c r="BC49" i="11"/>
  <c r="BA53" i="11"/>
  <c r="BB53" i="11"/>
  <c r="BC53" i="11"/>
  <c r="BA54" i="11"/>
  <c r="BB54" i="11"/>
  <c r="BC54" i="11"/>
  <c r="BA59" i="11"/>
  <c r="BB59" i="11"/>
  <c r="BC59" i="11"/>
  <c r="BA61" i="11"/>
  <c r="BB61" i="11"/>
  <c r="BC61" i="11"/>
  <c r="BD49" i="11" l="1"/>
  <c r="BD59" i="11"/>
  <c r="BD48" i="11"/>
  <c r="BD46" i="11"/>
  <c r="BD15" i="11"/>
  <c r="BD53" i="11"/>
  <c r="BD54" i="11"/>
  <c r="BD43" i="11"/>
  <c r="BD61" i="11"/>
  <c r="BD12" i="11"/>
  <c r="BD42" i="11"/>
  <c r="BD35" i="11"/>
  <c r="BD45" i="11"/>
  <c r="BD47" i="11"/>
  <c r="W17" i="11"/>
  <c r="W9" i="11"/>
  <c r="W41" i="11"/>
  <c r="W50" i="11"/>
  <c r="W38" i="11"/>
  <c r="V24" i="11"/>
  <c r="V38" i="11"/>
  <c r="V41" i="11"/>
  <c r="V55" i="11"/>
  <c r="V58" i="11"/>
  <c r="U58" i="11"/>
  <c r="U56" i="11"/>
  <c r="U63" i="11"/>
  <c r="U41" i="11"/>
  <c r="U18" i="11"/>
  <c r="U13" i="11"/>
  <c r="U9" i="11"/>
  <c r="U50" i="11"/>
  <c r="U30" i="11"/>
  <c r="U23" i="11"/>
  <c r="P59" i="11"/>
  <c r="P42" i="11"/>
  <c r="P21" i="11"/>
  <c r="P25" i="11"/>
  <c r="P41" i="11"/>
  <c r="X9" i="11" l="1"/>
  <c r="C41" i="11"/>
  <c r="C5" i="4" l="1"/>
  <c r="D5" i="4"/>
  <c r="E5" i="4"/>
  <c r="C6" i="4"/>
  <c r="D6" i="4"/>
  <c r="E6" i="4"/>
  <c r="C7" i="4"/>
  <c r="D7" i="4"/>
  <c r="E7" i="4"/>
  <c r="C8" i="4"/>
  <c r="D8" i="4"/>
  <c r="E8" i="4"/>
  <c r="C9" i="4"/>
  <c r="D9" i="4"/>
  <c r="E9" i="4"/>
  <c r="C11" i="4"/>
  <c r="D11" i="4"/>
  <c r="E11" i="4"/>
  <c r="C12" i="4"/>
  <c r="D12" i="4"/>
  <c r="E12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5" i="4"/>
  <c r="D35" i="4"/>
  <c r="E35" i="4"/>
  <c r="C36" i="4"/>
  <c r="D36" i="4"/>
  <c r="E36" i="4"/>
  <c r="C38" i="4"/>
  <c r="D38" i="4"/>
  <c r="E38" i="4"/>
  <c r="C39" i="4"/>
  <c r="D39" i="4"/>
  <c r="E39" i="4"/>
  <c r="C42" i="4"/>
  <c r="D42" i="4"/>
  <c r="E42" i="4"/>
  <c r="C48" i="4"/>
  <c r="D48" i="4"/>
  <c r="E48" i="4"/>
  <c r="C49" i="4"/>
  <c r="D49" i="4"/>
  <c r="E49" i="4"/>
  <c r="C50" i="4"/>
  <c r="D50" i="4"/>
  <c r="E50" i="4"/>
  <c r="C53" i="4"/>
  <c r="D53" i="4"/>
  <c r="E53" i="4"/>
  <c r="C54" i="4"/>
  <c r="D54" i="4"/>
  <c r="E54" i="4"/>
  <c r="C55" i="4"/>
  <c r="D55" i="4"/>
  <c r="E55" i="4"/>
  <c r="C56" i="4"/>
  <c r="D56" i="4"/>
  <c r="E56" i="4"/>
  <c r="C58" i="4"/>
  <c r="D58" i="4"/>
  <c r="E58" i="4"/>
  <c r="W5" i="11" l="1"/>
  <c r="V5" i="11"/>
  <c r="U5" i="11"/>
  <c r="P5" i="11"/>
  <c r="O5" i="11"/>
  <c r="O54" i="11" s="1"/>
  <c r="N52" i="4" s="1"/>
  <c r="N5" i="11"/>
  <c r="N55" i="11" s="1"/>
  <c r="M53" i="4" s="1"/>
  <c r="M5" i="11"/>
  <c r="L5" i="11"/>
  <c r="K5" i="11"/>
  <c r="J5" i="11"/>
  <c r="I5" i="11"/>
  <c r="H5" i="11"/>
  <c r="G5" i="11"/>
  <c r="AT62" i="11"/>
  <c r="AT61" i="11"/>
  <c r="AT59" i="11"/>
  <c r="AT54" i="11"/>
  <c r="AT53" i="11"/>
  <c r="AT46" i="11"/>
  <c r="AT47" i="11"/>
  <c r="AT48" i="11"/>
  <c r="AT49" i="11"/>
  <c r="AT45" i="11"/>
  <c r="AT43" i="11"/>
  <c r="AT42" i="11"/>
  <c r="AT39" i="11"/>
  <c r="AT36" i="11"/>
  <c r="AT35" i="11"/>
  <c r="AT15" i="11"/>
  <c r="AT12" i="11"/>
  <c r="AT6" i="11"/>
  <c r="U55" i="11" l="1"/>
  <c r="U24" i="11"/>
  <c r="U19" i="11"/>
  <c r="V32" i="11"/>
  <c r="V34" i="11"/>
  <c r="V19" i="11"/>
  <c r="V60" i="11"/>
  <c r="W8" i="11"/>
  <c r="W21" i="11"/>
  <c r="W14" i="11"/>
  <c r="G29" i="11"/>
  <c r="F27" i="4" s="1"/>
  <c r="G50" i="11"/>
  <c r="F48" i="4" s="1"/>
  <c r="L62" i="11"/>
  <c r="K60" i="4" s="1"/>
  <c r="L58" i="11"/>
  <c r="K56" i="4" s="1"/>
  <c r="L37" i="11"/>
  <c r="K35" i="4" s="1"/>
  <c r="L27" i="11"/>
  <c r="K25" i="4" s="1"/>
  <c r="H19" i="11"/>
  <c r="G17" i="4" s="1"/>
  <c r="H62" i="11"/>
  <c r="G60" i="4" s="1"/>
  <c r="I59" i="11"/>
  <c r="H57" i="4" s="1"/>
  <c r="I52" i="11"/>
  <c r="H50" i="4" s="1"/>
  <c r="J30" i="11"/>
  <c r="I28" i="4" s="1"/>
  <c r="J27" i="11"/>
  <c r="I25" i="4" s="1"/>
  <c r="J8" i="11"/>
  <c r="I6" i="4" s="1"/>
  <c r="K51" i="11"/>
  <c r="J49" i="4" s="1"/>
  <c r="K16" i="11"/>
  <c r="J14" i="4" s="1"/>
  <c r="K52" i="11"/>
  <c r="J50" i="4" s="1"/>
  <c r="K60" i="11"/>
  <c r="J58" i="4" s="1"/>
  <c r="I25" i="36"/>
  <c r="H25" i="36"/>
  <c r="G25" i="36"/>
  <c r="D25" i="36"/>
  <c r="C25" i="36"/>
  <c r="J24" i="36"/>
  <c r="L24" i="36" s="1"/>
  <c r="E24" i="36"/>
  <c r="F24" i="36" s="1"/>
  <c r="J23" i="36"/>
  <c r="K23" i="36" s="1"/>
  <c r="E23" i="36"/>
  <c r="F23" i="36" s="1"/>
  <c r="L22" i="36"/>
  <c r="M22" i="36" s="1"/>
  <c r="K22" i="36"/>
  <c r="J22" i="36"/>
  <c r="E22" i="36"/>
  <c r="F22" i="36" s="1"/>
  <c r="J21" i="36"/>
  <c r="K21" i="36" s="1"/>
  <c r="F21" i="36"/>
  <c r="E21" i="36"/>
  <c r="J20" i="36"/>
  <c r="L20" i="36" s="1"/>
  <c r="E20" i="36"/>
  <c r="F20" i="36" s="1"/>
  <c r="L19" i="36"/>
  <c r="J19" i="36"/>
  <c r="K19" i="36" s="1"/>
  <c r="M19" i="36" s="1"/>
  <c r="E19" i="36"/>
  <c r="F19" i="36" s="1"/>
  <c r="L18" i="36"/>
  <c r="M18" i="36" s="1"/>
  <c r="K18" i="36"/>
  <c r="J18" i="36"/>
  <c r="E18" i="36"/>
  <c r="F18" i="36" s="1"/>
  <c r="J17" i="36"/>
  <c r="K17" i="36" s="1"/>
  <c r="F17" i="36"/>
  <c r="E17" i="36"/>
  <c r="J16" i="36"/>
  <c r="L16" i="36" s="1"/>
  <c r="E16" i="36"/>
  <c r="F16" i="36" s="1"/>
  <c r="L15" i="36"/>
  <c r="J15" i="36"/>
  <c r="K15" i="36" s="1"/>
  <c r="M15" i="36" s="1"/>
  <c r="E15" i="36"/>
  <c r="F15" i="36" s="1"/>
  <c r="L14" i="36"/>
  <c r="M14" i="36" s="1"/>
  <c r="K14" i="36"/>
  <c r="J14" i="36"/>
  <c r="E14" i="36"/>
  <c r="F14" i="36" s="1"/>
  <c r="J13" i="36"/>
  <c r="K13" i="36" s="1"/>
  <c r="F13" i="36"/>
  <c r="E13" i="36"/>
  <c r="J12" i="36"/>
  <c r="L12" i="36" s="1"/>
  <c r="E12" i="36"/>
  <c r="F12" i="36" s="1"/>
  <c r="L11" i="36"/>
  <c r="J11" i="36"/>
  <c r="K11" i="36" s="1"/>
  <c r="M11" i="36" s="1"/>
  <c r="E11" i="36"/>
  <c r="F11" i="36" s="1"/>
  <c r="L10" i="36"/>
  <c r="K10" i="36"/>
  <c r="M10" i="36" s="1"/>
  <c r="J10" i="36"/>
  <c r="E10" i="36"/>
  <c r="F10" i="36" s="1"/>
  <c r="J9" i="36"/>
  <c r="K9" i="36" s="1"/>
  <c r="F9" i="36"/>
  <c r="E9" i="36"/>
  <c r="J8" i="36"/>
  <c r="L8" i="36" s="1"/>
  <c r="E8" i="36"/>
  <c r="F8" i="36" s="1"/>
  <c r="L7" i="36"/>
  <c r="J7" i="36"/>
  <c r="J25" i="36" s="1"/>
  <c r="E7" i="36"/>
  <c r="F7" i="36" s="1"/>
  <c r="M9" i="36" l="1"/>
  <c r="F25" i="36"/>
  <c r="L23" i="36"/>
  <c r="M23" i="36" s="1"/>
  <c r="E25" i="36"/>
  <c r="L9" i="36"/>
  <c r="L13" i="36"/>
  <c r="M13" i="36" s="1"/>
  <c r="L17" i="36"/>
  <c r="M17" i="36" s="1"/>
  <c r="L21" i="36"/>
  <c r="M21" i="36" s="1"/>
  <c r="K8" i="36"/>
  <c r="M8" i="36" s="1"/>
  <c r="K12" i="36"/>
  <c r="M12" i="36" s="1"/>
  <c r="K16" i="36"/>
  <c r="M16" i="36" s="1"/>
  <c r="K20" i="36"/>
  <c r="M20" i="36" s="1"/>
  <c r="K24" i="36"/>
  <c r="M24" i="36" s="1"/>
  <c r="K7" i="36"/>
  <c r="M7" i="36" s="1"/>
  <c r="AJ5" i="11" l="1"/>
  <c r="BB6" i="11"/>
  <c r="BC6" i="11"/>
  <c r="BA6" i="11"/>
  <c r="AV5" i="11"/>
  <c r="AW5" i="11"/>
  <c r="AU5" i="11"/>
  <c r="AV62" i="11" l="1"/>
  <c r="BH62" i="11" s="1"/>
  <c r="AV15" i="11"/>
  <c r="BH15" i="11" s="1"/>
  <c r="AV59" i="11"/>
  <c r="BH59" i="11" s="1"/>
  <c r="AU54" i="11"/>
  <c r="BG54" i="11" s="1"/>
  <c r="AU43" i="11"/>
  <c r="BG43" i="11" s="1"/>
  <c r="AW48" i="11"/>
  <c r="BI48" i="11" s="1"/>
  <c r="AW42" i="11"/>
  <c r="BI42" i="11" s="1"/>
  <c r="AW15" i="11"/>
  <c r="BI15" i="11" s="1"/>
  <c r="AV53" i="11"/>
  <c r="BH53" i="11" s="1"/>
  <c r="AV54" i="11"/>
  <c r="BH54" i="11" s="1"/>
  <c r="AW6" i="11"/>
  <c r="BI6" i="11" s="1"/>
  <c r="R10" i="4"/>
  <c r="R13" i="4"/>
  <c r="R33" i="4"/>
  <c r="R34" i="4"/>
  <c r="R37" i="4"/>
  <c r="R40" i="4"/>
  <c r="R41" i="4"/>
  <c r="R43" i="4"/>
  <c r="R44" i="4"/>
  <c r="R45" i="4"/>
  <c r="R46" i="4"/>
  <c r="R47" i="4"/>
  <c r="R51" i="4"/>
  <c r="R52" i="4"/>
  <c r="R57" i="4"/>
  <c r="R59" i="4"/>
  <c r="R60" i="4"/>
  <c r="R4" i="4"/>
  <c r="Q4" i="4"/>
  <c r="Q13" i="4"/>
  <c r="Q33" i="4"/>
  <c r="Q34" i="4"/>
  <c r="Q37" i="4"/>
  <c r="Q40" i="4"/>
  <c r="Q41" i="4"/>
  <c r="Q43" i="4"/>
  <c r="Q44" i="4"/>
  <c r="Q45" i="4"/>
  <c r="Q46" i="4"/>
  <c r="Q47" i="4"/>
  <c r="Q51" i="4"/>
  <c r="Q52" i="4"/>
  <c r="Q57" i="4"/>
  <c r="Q59" i="4"/>
  <c r="Q60" i="4"/>
  <c r="Q10" i="4"/>
  <c r="P10" i="4"/>
  <c r="P13" i="4"/>
  <c r="P33" i="4"/>
  <c r="P34" i="4"/>
  <c r="P37" i="4"/>
  <c r="P40" i="4"/>
  <c r="P41" i="4"/>
  <c r="P43" i="4"/>
  <c r="P44" i="4"/>
  <c r="P45" i="4"/>
  <c r="P46" i="4"/>
  <c r="P47" i="4"/>
  <c r="P51" i="4"/>
  <c r="P52" i="4"/>
  <c r="P57" i="4"/>
  <c r="P59" i="4"/>
  <c r="P60" i="4"/>
  <c r="P4" i="4"/>
  <c r="BQ43" i="11" l="1"/>
  <c r="BQ54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P58" i="11" s="1"/>
  <c r="O56" i="4" s="1"/>
  <c r="F59" i="11"/>
  <c r="F60" i="11"/>
  <c r="F61" i="11"/>
  <c r="F62" i="11"/>
  <c r="F63" i="11"/>
  <c r="T8" i="11"/>
  <c r="R6" i="4" s="1"/>
  <c r="T9" i="11"/>
  <c r="T10" i="11"/>
  <c r="W10" i="11" s="1"/>
  <c r="R8" i="4" s="1"/>
  <c r="T11" i="11"/>
  <c r="T13" i="11"/>
  <c r="T14" i="11"/>
  <c r="R12" i="4" s="1"/>
  <c r="T16" i="11"/>
  <c r="T17" i="11"/>
  <c r="T18" i="11"/>
  <c r="T19" i="11"/>
  <c r="T20" i="11"/>
  <c r="T21" i="11"/>
  <c r="R19" i="4" s="1"/>
  <c r="T22" i="11"/>
  <c r="T23" i="11"/>
  <c r="T24" i="11"/>
  <c r="P22" i="4" s="1"/>
  <c r="T25" i="11"/>
  <c r="T26" i="11"/>
  <c r="T27" i="11"/>
  <c r="T28" i="11"/>
  <c r="T29" i="11"/>
  <c r="T30" i="11"/>
  <c r="T31" i="11"/>
  <c r="T32" i="11"/>
  <c r="Q30" i="4" s="1"/>
  <c r="T33" i="11"/>
  <c r="T34" i="11"/>
  <c r="T37" i="11"/>
  <c r="T38" i="11"/>
  <c r="T40" i="11"/>
  <c r="T41" i="11"/>
  <c r="Q39" i="4" s="1"/>
  <c r="T44" i="11"/>
  <c r="W44" i="11" s="1"/>
  <c r="R42" i="4" s="1"/>
  <c r="T50" i="11"/>
  <c r="T51" i="11"/>
  <c r="T52" i="11"/>
  <c r="T55" i="11"/>
  <c r="T56" i="11"/>
  <c r="T57" i="11"/>
  <c r="T58" i="11"/>
  <c r="T60" i="11"/>
  <c r="T63" i="11"/>
  <c r="T7" i="11"/>
  <c r="F6" i="11"/>
  <c r="B8" i="11"/>
  <c r="B9" i="11"/>
  <c r="B10" i="11"/>
  <c r="B11" i="11"/>
  <c r="B13" i="11"/>
  <c r="B14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7" i="11"/>
  <c r="B38" i="11"/>
  <c r="B40" i="11"/>
  <c r="B41" i="11"/>
  <c r="B44" i="11"/>
  <c r="B50" i="11"/>
  <c r="B51" i="11"/>
  <c r="B52" i="11"/>
  <c r="B55" i="11"/>
  <c r="B56" i="11"/>
  <c r="B57" i="11"/>
  <c r="B58" i="11"/>
  <c r="B60" i="11"/>
  <c r="B63" i="11"/>
  <c r="B7" i="11"/>
  <c r="Q58" i="4" l="1"/>
  <c r="U60" i="11"/>
  <c r="P58" i="4" s="1"/>
  <c r="Q53" i="4"/>
  <c r="P53" i="4"/>
  <c r="AQ6" i="11"/>
  <c r="U22" i="11"/>
  <c r="P20" i="4" s="1"/>
  <c r="P61" i="4"/>
  <c r="P54" i="4"/>
  <c r="U10" i="11"/>
  <c r="P8" i="4" s="1"/>
  <c r="U8" i="11"/>
  <c r="P6" i="4" s="1"/>
  <c r="P17" i="4"/>
  <c r="AC5" i="11"/>
  <c r="BR5" i="11" s="1"/>
  <c r="I40" i="11"/>
  <c r="I34" i="11"/>
  <c r="J7" i="11"/>
  <c r="J20" i="11"/>
  <c r="I18" i="4" s="1"/>
  <c r="J15" i="11"/>
  <c r="AD30" i="11"/>
  <c r="BS30" i="11" s="1"/>
  <c r="J12" i="11"/>
  <c r="J24" i="11"/>
  <c r="AD27" i="11"/>
  <c r="BS27" i="11" s="1"/>
  <c r="J6" i="11"/>
  <c r="J16" i="11"/>
  <c r="J59" i="11"/>
  <c r="I57" i="4" s="1"/>
  <c r="AD8" i="11"/>
  <c r="BS8" i="11" s="1"/>
  <c r="O58" i="11"/>
  <c r="O30" i="11"/>
  <c r="P30" i="11"/>
  <c r="O28" i="4" s="1"/>
  <c r="AH55" i="11"/>
  <c r="BW55" i="11" s="1"/>
  <c r="N45" i="11"/>
  <c r="AB62" i="11"/>
  <c r="H16" i="11"/>
  <c r="G14" i="4" s="1"/>
  <c r="AG5" i="11"/>
  <c r="BV5" i="11" s="1"/>
  <c r="M48" i="11"/>
  <c r="R7" i="4"/>
  <c r="AF62" i="11"/>
  <c r="G10" i="11"/>
  <c r="G27" i="11"/>
  <c r="V7" i="11"/>
  <c r="Q5" i="4" s="1"/>
  <c r="V30" i="11"/>
  <c r="Q28" i="4" s="1"/>
  <c r="V63" i="11"/>
  <c r="Q61" i="4" s="1"/>
  <c r="V26" i="11"/>
  <c r="Q24" i="4" s="1"/>
  <c r="Q32" i="4"/>
  <c r="V14" i="11"/>
  <c r="Q12" i="4" s="1"/>
  <c r="V33" i="11"/>
  <c r="Q31" i="4" s="1"/>
  <c r="V13" i="11"/>
  <c r="Q11" i="4" s="1"/>
  <c r="V16" i="11"/>
  <c r="Q14" i="4" s="1"/>
  <c r="Q17" i="4"/>
  <c r="Q22" i="4"/>
  <c r="AE5" i="11"/>
  <c r="BT5" i="11" s="1"/>
  <c r="AE16" i="11"/>
  <c r="BT16" i="11" s="1"/>
  <c r="K8" i="11"/>
  <c r="AE51" i="11"/>
  <c r="BT51" i="11" s="1"/>
  <c r="AE52" i="11"/>
  <c r="BT52" i="11" s="1"/>
  <c r="AE60" i="11"/>
  <c r="BT60" i="11" s="1"/>
  <c r="AB5" i="11"/>
  <c r="P39" i="4"/>
  <c r="P28" i="4"/>
  <c r="P11" i="4"/>
  <c r="U7" i="11"/>
  <c r="P5" i="4" s="1"/>
  <c r="W29" i="11"/>
  <c r="R27" i="4" s="1"/>
  <c r="W11" i="11"/>
  <c r="R9" i="4" s="1"/>
  <c r="V51" i="11"/>
  <c r="Q49" i="4" s="1"/>
  <c r="W57" i="11"/>
  <c r="R55" i="4" s="1"/>
  <c r="W18" i="11"/>
  <c r="R16" i="4" s="1"/>
  <c r="W51" i="11"/>
  <c r="R49" i="4" s="1"/>
  <c r="AF5" i="11"/>
  <c r="W52" i="11"/>
  <c r="R50" i="4" s="1"/>
  <c r="W34" i="11"/>
  <c r="R32" i="4" s="1"/>
  <c r="W25" i="11"/>
  <c r="R23" i="4" s="1"/>
  <c r="AA29" i="11"/>
  <c r="BP29" i="11" s="1"/>
  <c r="G6" i="11"/>
  <c r="I7" i="11"/>
  <c r="AI5" i="11"/>
  <c r="BX5" i="11" s="1"/>
  <c r="G7" i="11"/>
  <c r="G12" i="11"/>
  <c r="AC52" i="11"/>
  <c r="BR52" i="11" s="1"/>
  <c r="AI54" i="11"/>
  <c r="BX54" i="11" s="1"/>
  <c r="G18" i="11"/>
  <c r="AC59" i="11"/>
  <c r="BR59" i="11" s="1"/>
  <c r="L50" i="11"/>
  <c r="K48" i="4" s="1"/>
  <c r="AA5" i="11"/>
  <c r="BP5" i="11" s="1"/>
  <c r="G44" i="11"/>
  <c r="G20" i="11"/>
  <c r="J52" i="11"/>
  <c r="K7" i="11"/>
  <c r="AA50" i="11"/>
  <c r="BP50" i="11" s="1"/>
  <c r="G26" i="11"/>
  <c r="M7" i="11"/>
  <c r="N16" i="11"/>
  <c r="AH5" i="11"/>
  <c r="BW5" i="11" s="1"/>
  <c r="G60" i="11"/>
  <c r="AD5" i="11"/>
  <c r="BS5" i="11" s="1"/>
  <c r="W40" i="11"/>
  <c r="R38" i="4" s="1"/>
  <c r="R15" i="4"/>
  <c r="I6" i="11"/>
  <c r="H23" i="11"/>
  <c r="G21" i="4" s="1"/>
  <c r="W33" i="11"/>
  <c r="R31" i="4" s="1"/>
  <c r="O6" i="11"/>
  <c r="V8" i="11"/>
  <c r="Q6" i="4" s="1"/>
  <c r="U52" i="11"/>
  <c r="P50" i="4" s="1"/>
  <c r="W7" i="11"/>
  <c r="R5" i="4" s="1"/>
  <c r="W26" i="11"/>
  <c r="R24" i="4" s="1"/>
  <c r="M6" i="11"/>
  <c r="P6" i="11"/>
  <c r="O23" i="4"/>
  <c r="P27" i="11"/>
  <c r="O25" i="4" s="1"/>
  <c r="P26" i="11"/>
  <c r="O24" i="4" s="1"/>
  <c r="P7" i="11"/>
  <c r="P8" i="11"/>
  <c r="P9" i="11"/>
  <c r="O7" i="4" s="1"/>
  <c r="P10" i="11"/>
  <c r="P11" i="11"/>
  <c r="O9" i="4" s="1"/>
  <c r="P12" i="11"/>
  <c r="P13" i="11"/>
  <c r="O11" i="4" s="1"/>
  <c r="P14" i="11"/>
  <c r="P15" i="11"/>
  <c r="P16" i="11"/>
  <c r="O14" i="4" s="1"/>
  <c r="P17" i="11"/>
  <c r="O15" i="4" s="1"/>
  <c r="P18" i="11"/>
  <c r="O16" i="4" s="1"/>
  <c r="P19" i="11"/>
  <c r="O17" i="4" s="1"/>
  <c r="P20" i="11"/>
  <c r="O18" i="4" s="1"/>
  <c r="P22" i="11"/>
  <c r="O20" i="4" s="1"/>
  <c r="P23" i="11"/>
  <c r="O21" i="4" s="1"/>
  <c r="P24" i="11"/>
  <c r="O22" i="4" s="1"/>
  <c r="P57" i="11"/>
  <c r="O55" i="4" s="1"/>
  <c r="P49" i="11"/>
  <c r="O39" i="4"/>
  <c r="P33" i="11"/>
  <c r="O31" i="4" s="1"/>
  <c r="P56" i="11"/>
  <c r="O54" i="4" s="1"/>
  <c r="P48" i="11"/>
  <c r="P40" i="11"/>
  <c r="O38" i="4" s="1"/>
  <c r="P32" i="11"/>
  <c r="O30" i="4" s="1"/>
  <c r="P43" i="11"/>
  <c r="P47" i="11"/>
  <c r="P62" i="11"/>
  <c r="P54" i="11"/>
  <c r="P46" i="11"/>
  <c r="P38" i="11"/>
  <c r="O36" i="4" s="1"/>
  <c r="P50" i="11"/>
  <c r="O48" i="4" s="1"/>
  <c r="P39" i="11"/>
  <c r="P61" i="11"/>
  <c r="P53" i="11"/>
  <c r="P45" i="11"/>
  <c r="P37" i="11"/>
  <c r="O35" i="4" s="1"/>
  <c r="P29" i="11"/>
  <c r="O27" i="4" s="1"/>
  <c r="P51" i="11"/>
  <c r="O49" i="4" s="1"/>
  <c r="P35" i="11"/>
  <c r="P34" i="11"/>
  <c r="O32" i="4" s="1"/>
  <c r="P63" i="11"/>
  <c r="O61" i="4" s="1"/>
  <c r="P55" i="11"/>
  <c r="O53" i="4" s="1"/>
  <c r="P31" i="11"/>
  <c r="O29" i="4" s="1"/>
  <c r="P60" i="11"/>
  <c r="O58" i="4" s="1"/>
  <c r="P52" i="11"/>
  <c r="O50" i="4" s="1"/>
  <c r="P44" i="11"/>
  <c r="P36" i="11"/>
  <c r="P28" i="11"/>
  <c r="O26" i="4" s="1"/>
  <c r="K6" i="11"/>
  <c r="O63" i="11"/>
  <c r="N61" i="4" s="1"/>
  <c r="O62" i="11"/>
  <c r="N60" i="4" s="1"/>
  <c r="O61" i="11"/>
  <c r="O60" i="11"/>
  <c r="O59" i="11"/>
  <c r="O57" i="11"/>
  <c r="O56" i="11"/>
  <c r="N54" i="4" s="1"/>
  <c r="O55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29" i="11"/>
  <c r="O28" i="11"/>
  <c r="O27" i="11"/>
  <c r="N25" i="4" s="1"/>
  <c r="O26" i="11"/>
  <c r="O25" i="11"/>
  <c r="O24" i="11"/>
  <c r="N22" i="4" s="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N61" i="11"/>
  <c r="N57" i="11"/>
  <c r="N53" i="11"/>
  <c r="N49" i="11"/>
  <c r="M47" i="4" s="1"/>
  <c r="N42" i="11"/>
  <c r="N38" i="11"/>
  <c r="N36" i="11"/>
  <c r="N32" i="11"/>
  <c r="N30" i="11"/>
  <c r="N28" i="11"/>
  <c r="N26" i="11"/>
  <c r="N24" i="11"/>
  <c r="N22" i="11"/>
  <c r="N21" i="11"/>
  <c r="N20" i="11"/>
  <c r="N19" i="11"/>
  <c r="M17" i="4" s="1"/>
  <c r="N18" i="11"/>
  <c r="N17" i="11"/>
  <c r="N15" i="11"/>
  <c r="N14" i="11"/>
  <c r="N13" i="11"/>
  <c r="N12" i="11"/>
  <c r="N11" i="11"/>
  <c r="N8" i="11"/>
  <c r="M6" i="4" s="1"/>
  <c r="N7" i="11"/>
  <c r="L6" i="11"/>
  <c r="M63" i="11"/>
  <c r="M62" i="11"/>
  <c r="M61" i="11"/>
  <c r="M60" i="11"/>
  <c r="L58" i="4" s="1"/>
  <c r="M59" i="11"/>
  <c r="M58" i="11"/>
  <c r="M57" i="11"/>
  <c r="M56" i="11"/>
  <c r="M55" i="11"/>
  <c r="L53" i="4" s="1"/>
  <c r="M54" i="11"/>
  <c r="M53" i="11"/>
  <c r="L51" i="4" s="1"/>
  <c r="M52" i="11"/>
  <c r="M51" i="11"/>
  <c r="L49" i="4" s="1"/>
  <c r="M50" i="11"/>
  <c r="M49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L24" i="4" s="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N62" i="11"/>
  <c r="M60" i="4" s="1"/>
  <c r="N29" i="11"/>
  <c r="L60" i="11"/>
  <c r="K58" i="4" s="1"/>
  <c r="L59" i="11"/>
  <c r="L57" i="11"/>
  <c r="K55" i="4" s="1"/>
  <c r="L56" i="11"/>
  <c r="K54" i="4" s="1"/>
  <c r="L55" i="11"/>
  <c r="K53" i="4" s="1"/>
  <c r="L54" i="11"/>
  <c r="L53" i="11"/>
  <c r="L52" i="11"/>
  <c r="K50" i="4" s="1"/>
  <c r="L51" i="11"/>
  <c r="K49" i="4" s="1"/>
  <c r="L49" i="11"/>
  <c r="L48" i="11"/>
  <c r="K46" i="4" s="1"/>
  <c r="L47" i="11"/>
  <c r="L46" i="11"/>
  <c r="K44" i="4" s="1"/>
  <c r="L45" i="11"/>
  <c r="K43" i="4" s="1"/>
  <c r="L44" i="11"/>
  <c r="K42" i="4" s="1"/>
  <c r="L43" i="11"/>
  <c r="L42" i="11"/>
  <c r="K40" i="4" s="1"/>
  <c r="L41" i="11"/>
  <c r="K39" i="4" s="1"/>
  <c r="L40" i="11"/>
  <c r="K38" i="4" s="1"/>
  <c r="L39" i="11"/>
  <c r="L38" i="11"/>
  <c r="K36" i="4" s="1"/>
  <c r="L36" i="11"/>
  <c r="K34" i="4" s="1"/>
  <c r="L35" i="11"/>
  <c r="L34" i="11"/>
  <c r="K32" i="4" s="1"/>
  <c r="L33" i="11"/>
  <c r="K31" i="4" s="1"/>
  <c r="L32" i="11"/>
  <c r="K30" i="4" s="1"/>
  <c r="L31" i="11"/>
  <c r="K29" i="4" s="1"/>
  <c r="L30" i="11"/>
  <c r="K28" i="4" s="1"/>
  <c r="L29" i="11"/>
  <c r="K27" i="4" s="1"/>
  <c r="L28" i="11"/>
  <c r="K26" i="4" s="1"/>
  <c r="L26" i="11"/>
  <c r="K24" i="4" s="1"/>
  <c r="L25" i="11"/>
  <c r="K23" i="4" s="1"/>
  <c r="L24" i="11"/>
  <c r="K22" i="4" s="1"/>
  <c r="L23" i="11"/>
  <c r="K21" i="4" s="1"/>
  <c r="L22" i="11"/>
  <c r="K20" i="4" s="1"/>
  <c r="L21" i="11"/>
  <c r="K19" i="4" s="1"/>
  <c r="L20" i="11"/>
  <c r="K18" i="4" s="1"/>
  <c r="L19" i="11"/>
  <c r="K17" i="4" s="1"/>
  <c r="L18" i="11"/>
  <c r="K16" i="4" s="1"/>
  <c r="L17" i="11"/>
  <c r="K15" i="4" s="1"/>
  <c r="L16" i="11"/>
  <c r="K14" i="4" s="1"/>
  <c r="L15" i="11"/>
  <c r="L14" i="11"/>
  <c r="K12" i="4" s="1"/>
  <c r="L13" i="11"/>
  <c r="K11" i="4" s="1"/>
  <c r="L12" i="11"/>
  <c r="L11" i="11"/>
  <c r="K9" i="4" s="1"/>
  <c r="L10" i="11"/>
  <c r="K8" i="4" s="1"/>
  <c r="L9" i="11"/>
  <c r="K7" i="4" s="1"/>
  <c r="L8" i="11"/>
  <c r="K6" i="4" s="1"/>
  <c r="L7" i="11"/>
  <c r="K5" i="4" s="1"/>
  <c r="N60" i="11"/>
  <c r="N51" i="11"/>
  <c r="N47" i="11"/>
  <c r="N44" i="11"/>
  <c r="N41" i="11"/>
  <c r="N39" i="11"/>
  <c r="N37" i="11"/>
  <c r="N33" i="11"/>
  <c r="N31" i="11"/>
  <c r="M29" i="4" s="1"/>
  <c r="N27" i="11"/>
  <c r="N23" i="11"/>
  <c r="N10" i="11"/>
  <c r="L61" i="11"/>
  <c r="N6" i="11"/>
  <c r="K63" i="11"/>
  <c r="K62" i="11"/>
  <c r="K61" i="11"/>
  <c r="K59" i="11"/>
  <c r="K58" i="11"/>
  <c r="K57" i="11"/>
  <c r="K56" i="11"/>
  <c r="K55" i="11"/>
  <c r="K54" i="11"/>
  <c r="K53" i="11"/>
  <c r="K50" i="11"/>
  <c r="K49" i="11"/>
  <c r="K48" i="11"/>
  <c r="J46" i="4" s="1"/>
  <c r="K47" i="11"/>
  <c r="K46" i="11"/>
  <c r="K45" i="11"/>
  <c r="K44" i="11"/>
  <c r="K43" i="11"/>
  <c r="K42" i="11"/>
  <c r="K41" i="11"/>
  <c r="J39" i="4" s="1"/>
  <c r="K40" i="11"/>
  <c r="K39" i="11"/>
  <c r="K38" i="11"/>
  <c r="K37" i="11"/>
  <c r="K36" i="11"/>
  <c r="K35" i="11"/>
  <c r="K34" i="11"/>
  <c r="J32" i="4" s="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J15" i="4" s="1"/>
  <c r="K15" i="11"/>
  <c r="K14" i="11"/>
  <c r="K13" i="11"/>
  <c r="K12" i="11"/>
  <c r="K11" i="11"/>
  <c r="K10" i="11"/>
  <c r="J8" i="4" s="1"/>
  <c r="K9" i="11"/>
  <c r="N58" i="11"/>
  <c r="M56" i="4" s="1"/>
  <c r="N54" i="11"/>
  <c r="N48" i="11"/>
  <c r="N40" i="11"/>
  <c r="N34" i="11"/>
  <c r="M32" i="4" s="1"/>
  <c r="N25" i="11"/>
  <c r="N9" i="11"/>
  <c r="L63" i="11"/>
  <c r="K61" i="4" s="1"/>
  <c r="J63" i="11"/>
  <c r="J62" i="11"/>
  <c r="J61" i="11"/>
  <c r="J60" i="11"/>
  <c r="J58" i="11"/>
  <c r="I56" i="4" s="1"/>
  <c r="J57" i="11"/>
  <c r="J56" i="11"/>
  <c r="J55" i="11"/>
  <c r="J54" i="11"/>
  <c r="J53" i="11"/>
  <c r="J51" i="11"/>
  <c r="I49" i="4" s="1"/>
  <c r="J50" i="11"/>
  <c r="I48" i="4" s="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29" i="11"/>
  <c r="J28" i="11"/>
  <c r="J26" i="11"/>
  <c r="J25" i="11"/>
  <c r="J23" i="11"/>
  <c r="J22" i="11"/>
  <c r="J21" i="11"/>
  <c r="AD20" i="11"/>
  <c r="BS20" i="11" s="1"/>
  <c r="J19" i="11"/>
  <c r="J18" i="11"/>
  <c r="J17" i="11"/>
  <c r="J14" i="11"/>
  <c r="J13" i="11"/>
  <c r="J11" i="11"/>
  <c r="J10" i="11"/>
  <c r="J9" i="11"/>
  <c r="N63" i="11"/>
  <c r="N59" i="11"/>
  <c r="N56" i="11"/>
  <c r="N52" i="11"/>
  <c r="N50" i="11"/>
  <c r="N46" i="11"/>
  <c r="M44" i="4" s="1"/>
  <c r="N43" i="11"/>
  <c r="N35" i="11"/>
  <c r="I63" i="11"/>
  <c r="I62" i="11"/>
  <c r="I61" i="11"/>
  <c r="I60" i="11"/>
  <c r="I58" i="11"/>
  <c r="I57" i="11"/>
  <c r="I56" i="11"/>
  <c r="I55" i="11"/>
  <c r="I54" i="11"/>
  <c r="I53" i="11"/>
  <c r="I51" i="11"/>
  <c r="I50" i="11"/>
  <c r="I49" i="11"/>
  <c r="I48" i="11"/>
  <c r="I47" i="11"/>
  <c r="I46" i="11"/>
  <c r="I45" i="11"/>
  <c r="I44" i="11"/>
  <c r="I43" i="11"/>
  <c r="I42" i="11"/>
  <c r="I41" i="11"/>
  <c r="I39" i="11"/>
  <c r="I38" i="11"/>
  <c r="I37" i="11"/>
  <c r="I36" i="11"/>
  <c r="I35" i="11"/>
  <c r="I33" i="11"/>
  <c r="H31" i="4" s="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H17" i="4" s="1"/>
  <c r="I18" i="11"/>
  <c r="I17" i="11"/>
  <c r="I16" i="11"/>
  <c r="I15" i="11"/>
  <c r="I14" i="11"/>
  <c r="I13" i="11"/>
  <c r="I12" i="11"/>
  <c r="I11" i="11"/>
  <c r="H9" i="4" s="1"/>
  <c r="I10" i="11"/>
  <c r="I9" i="11"/>
  <c r="I8" i="11"/>
  <c r="H12" i="11"/>
  <c r="H46" i="11"/>
  <c r="G52" i="11"/>
  <c r="G47" i="11"/>
  <c r="G28" i="11"/>
  <c r="H63" i="11"/>
  <c r="G61" i="4" s="1"/>
  <c r="H41" i="11"/>
  <c r="G39" i="4" s="1"/>
  <c r="H22" i="11"/>
  <c r="G20" i="4" s="1"/>
  <c r="G45" i="11"/>
  <c r="G23" i="11"/>
  <c r="H39" i="11"/>
  <c r="H17" i="11"/>
  <c r="G15" i="4" s="1"/>
  <c r="G63" i="11"/>
  <c r="G21" i="11"/>
  <c r="H57" i="11"/>
  <c r="G55" i="4" s="1"/>
  <c r="H38" i="11"/>
  <c r="G36" i="4" s="1"/>
  <c r="H15" i="11"/>
  <c r="G61" i="11"/>
  <c r="G39" i="11"/>
  <c r="H55" i="11"/>
  <c r="G53" i="4" s="1"/>
  <c r="H33" i="11"/>
  <c r="G31" i="4" s="1"/>
  <c r="H14" i="11"/>
  <c r="G12" i="4" s="1"/>
  <c r="G37" i="11"/>
  <c r="F35" i="4" s="1"/>
  <c r="G15" i="11"/>
  <c r="H54" i="11"/>
  <c r="H31" i="11"/>
  <c r="G29" i="4" s="1"/>
  <c r="H9" i="11"/>
  <c r="G7" i="4" s="1"/>
  <c r="G55" i="11"/>
  <c r="G36" i="11"/>
  <c r="F34" i="4" s="1"/>
  <c r="G13" i="11"/>
  <c r="H49" i="11"/>
  <c r="H30" i="11"/>
  <c r="G28" i="4" s="1"/>
  <c r="H7" i="11"/>
  <c r="G5" i="4" s="1"/>
  <c r="G53" i="11"/>
  <c r="G31" i="11"/>
  <c r="H47" i="11"/>
  <c r="H25" i="11"/>
  <c r="G23" i="4" s="1"/>
  <c r="G57" i="11"/>
  <c r="G49" i="11"/>
  <c r="G41" i="11"/>
  <c r="G33" i="11"/>
  <c r="G25" i="11"/>
  <c r="G17" i="11"/>
  <c r="G9" i="11"/>
  <c r="H59" i="11"/>
  <c r="H51" i="11"/>
  <c r="G49" i="4" s="1"/>
  <c r="H43" i="11"/>
  <c r="H35" i="11"/>
  <c r="H27" i="11"/>
  <c r="G25" i="4" s="1"/>
  <c r="H11" i="11"/>
  <c r="G9" i="4" s="1"/>
  <c r="G56" i="11"/>
  <c r="G48" i="11"/>
  <c r="F46" i="4" s="1"/>
  <c r="G40" i="11"/>
  <c r="G32" i="11"/>
  <c r="G24" i="11"/>
  <c r="G16" i="11"/>
  <c r="G8" i="11"/>
  <c r="H58" i="11"/>
  <c r="G56" i="4" s="1"/>
  <c r="H50" i="11"/>
  <c r="G48" i="4" s="1"/>
  <c r="H42" i="11"/>
  <c r="H34" i="11"/>
  <c r="G32" i="4" s="1"/>
  <c r="H26" i="11"/>
  <c r="G24" i="4" s="1"/>
  <c r="H18" i="11"/>
  <c r="G16" i="4" s="1"/>
  <c r="H10" i="11"/>
  <c r="G8" i="4" s="1"/>
  <c r="G62" i="11"/>
  <c r="G54" i="11"/>
  <c r="G46" i="11"/>
  <c r="G38" i="11"/>
  <c r="G30" i="11"/>
  <c r="G22" i="11"/>
  <c r="G14" i="11"/>
  <c r="H6" i="11"/>
  <c r="H56" i="11"/>
  <c r="G54" i="4" s="1"/>
  <c r="H48" i="11"/>
  <c r="H40" i="11"/>
  <c r="G38" i="4" s="1"/>
  <c r="H32" i="11"/>
  <c r="G30" i="4" s="1"/>
  <c r="H24" i="11"/>
  <c r="G22" i="4" s="1"/>
  <c r="H8" i="11"/>
  <c r="G6" i="4" s="1"/>
  <c r="G59" i="11"/>
  <c r="G51" i="11"/>
  <c r="F49" i="4" s="1"/>
  <c r="G43" i="11"/>
  <c r="G35" i="11"/>
  <c r="F33" i="4" s="1"/>
  <c r="G19" i="11"/>
  <c r="G11" i="11"/>
  <c r="H61" i="11"/>
  <c r="H53" i="11"/>
  <c r="H45" i="11"/>
  <c r="H37" i="11"/>
  <c r="G35" i="4" s="1"/>
  <c r="H29" i="11"/>
  <c r="G27" i="4" s="1"/>
  <c r="H21" i="11"/>
  <c r="G19" i="4" s="1"/>
  <c r="H13" i="11"/>
  <c r="G11" i="4" s="1"/>
  <c r="G58" i="11"/>
  <c r="G42" i="11"/>
  <c r="G34" i="11"/>
  <c r="H60" i="11"/>
  <c r="G58" i="4" s="1"/>
  <c r="H52" i="11"/>
  <c r="G50" i="4" s="1"/>
  <c r="H44" i="11"/>
  <c r="G42" i="4" s="1"/>
  <c r="H36" i="11"/>
  <c r="H28" i="11"/>
  <c r="G26" i="4" s="1"/>
  <c r="H20" i="11"/>
  <c r="G18" i="4" s="1"/>
  <c r="W63" i="11"/>
  <c r="R61" i="4" s="1"/>
  <c r="R48" i="4"/>
  <c r="W32" i="11"/>
  <c r="R30" i="4" s="1"/>
  <c r="W24" i="11"/>
  <c r="R22" i="4" s="1"/>
  <c r="W16" i="11"/>
  <c r="R14" i="4" s="1"/>
  <c r="W60" i="11"/>
  <c r="R58" i="4" s="1"/>
  <c r="W31" i="11"/>
  <c r="R29" i="4" s="1"/>
  <c r="W23" i="11"/>
  <c r="R21" i="4" s="1"/>
  <c r="W58" i="11"/>
  <c r="R39" i="4"/>
  <c r="W30" i="11"/>
  <c r="R28" i="4" s="1"/>
  <c r="W22" i="11"/>
  <c r="R20" i="4" s="1"/>
  <c r="W13" i="11"/>
  <c r="R11" i="4" s="1"/>
  <c r="W56" i="11"/>
  <c r="R54" i="4" s="1"/>
  <c r="R36" i="4"/>
  <c r="W28" i="11"/>
  <c r="R26" i="4" s="1"/>
  <c r="W20" i="11"/>
  <c r="R18" i="4" s="1"/>
  <c r="W55" i="11"/>
  <c r="R53" i="4" s="1"/>
  <c r="W37" i="11"/>
  <c r="R35" i="4" s="1"/>
  <c r="W27" i="11"/>
  <c r="R25" i="4" s="1"/>
  <c r="W19" i="11"/>
  <c r="R17" i="4" s="1"/>
  <c r="V25" i="11"/>
  <c r="Q23" i="4" s="1"/>
  <c r="V31" i="11"/>
  <c r="Q29" i="4" s="1"/>
  <c r="Q56" i="4"/>
  <c r="V22" i="11"/>
  <c r="Q20" i="4" s="1"/>
  <c r="V57" i="11"/>
  <c r="Q55" i="4" s="1"/>
  <c r="V40" i="11"/>
  <c r="Q38" i="4" s="1"/>
  <c r="V29" i="11"/>
  <c r="Q27" i="4" s="1"/>
  <c r="V21" i="11"/>
  <c r="Q19" i="4" s="1"/>
  <c r="V11" i="11"/>
  <c r="Q9" i="4" s="1"/>
  <c r="V23" i="11"/>
  <c r="Q21" i="4" s="1"/>
  <c r="V56" i="11"/>
  <c r="Q54" i="4" s="1"/>
  <c r="Q36" i="4"/>
  <c r="V28" i="11"/>
  <c r="Q26" i="4" s="1"/>
  <c r="V20" i="11"/>
  <c r="Q18" i="4" s="1"/>
  <c r="V10" i="11"/>
  <c r="Q8" i="4" s="1"/>
  <c r="V44" i="11"/>
  <c r="Q42" i="4" s="1"/>
  <c r="V37" i="11"/>
  <c r="Q35" i="4" s="1"/>
  <c r="V27" i="11"/>
  <c r="Q25" i="4" s="1"/>
  <c r="V9" i="11"/>
  <c r="Q7" i="4" s="1"/>
  <c r="V17" i="11"/>
  <c r="Q15" i="4" s="1"/>
  <c r="V50" i="11"/>
  <c r="Q48" i="4" s="1"/>
  <c r="V52" i="11"/>
  <c r="Q50" i="4" s="1"/>
  <c r="V18" i="11"/>
  <c r="Q16" i="4" s="1"/>
  <c r="U40" i="11"/>
  <c r="P38" i="4" s="1"/>
  <c r="U29" i="11"/>
  <c r="P27" i="4" s="1"/>
  <c r="U21" i="11"/>
  <c r="P19" i="4" s="1"/>
  <c r="U11" i="11"/>
  <c r="P9" i="4" s="1"/>
  <c r="P56" i="4"/>
  <c r="U38" i="11"/>
  <c r="P36" i="4" s="1"/>
  <c r="U28" i="11"/>
  <c r="P26" i="4" s="1"/>
  <c r="U20" i="11"/>
  <c r="P18" i="4" s="1"/>
  <c r="U57" i="11"/>
  <c r="P55" i="4" s="1"/>
  <c r="U37" i="11"/>
  <c r="P35" i="4" s="1"/>
  <c r="U27" i="11"/>
  <c r="P25" i="4" s="1"/>
  <c r="P7" i="4"/>
  <c r="U34" i="11"/>
  <c r="P32" i="4" s="1"/>
  <c r="U26" i="11"/>
  <c r="P24" i="4" s="1"/>
  <c r="P16" i="4"/>
  <c r="U51" i="11"/>
  <c r="P49" i="4" s="1"/>
  <c r="U33" i="11"/>
  <c r="P31" i="4" s="1"/>
  <c r="U25" i="11"/>
  <c r="P23" i="4" s="1"/>
  <c r="U17" i="11"/>
  <c r="P15" i="4" s="1"/>
  <c r="P48" i="4"/>
  <c r="U32" i="11"/>
  <c r="P30" i="4" s="1"/>
  <c r="U16" i="11"/>
  <c r="P14" i="4" s="1"/>
  <c r="U44" i="11"/>
  <c r="P42" i="4" s="1"/>
  <c r="U31" i="11"/>
  <c r="P29" i="4" s="1"/>
  <c r="P21" i="4"/>
  <c r="U14" i="11"/>
  <c r="P12" i="4" s="1"/>
  <c r="T64" i="11"/>
  <c r="X5" i="11"/>
  <c r="U4" i="11" s="1"/>
  <c r="F64" i="11"/>
  <c r="Q5" i="11"/>
  <c r="AA24" i="11" l="1"/>
  <c r="BP24" i="11" s="1"/>
  <c r="F22" i="4"/>
  <c r="AA26" i="11"/>
  <c r="BP26" i="11" s="1"/>
  <c r="F24" i="4"/>
  <c r="AA6" i="11"/>
  <c r="BP6" i="11" s="1"/>
  <c r="F4" i="4"/>
  <c r="AA34" i="11"/>
  <c r="BP34" i="11" s="1"/>
  <c r="F32" i="4"/>
  <c r="AA22" i="11"/>
  <c r="BP22" i="11" s="1"/>
  <c r="F20" i="4"/>
  <c r="AA32" i="11"/>
  <c r="BP32" i="11" s="1"/>
  <c r="F30" i="4"/>
  <c r="AA57" i="11"/>
  <c r="BP57" i="11" s="1"/>
  <c r="F55" i="4"/>
  <c r="AA13" i="11"/>
  <c r="BP13" i="11" s="1"/>
  <c r="F11" i="4"/>
  <c r="AA21" i="11"/>
  <c r="BP21" i="11" s="1"/>
  <c r="F19" i="4"/>
  <c r="AA18" i="11"/>
  <c r="BP18" i="11" s="1"/>
  <c r="F16" i="4"/>
  <c r="AA27" i="11"/>
  <c r="BP27" i="11" s="1"/>
  <c r="F25" i="4"/>
  <c r="AA14" i="11"/>
  <c r="BP14" i="11" s="1"/>
  <c r="F12" i="4"/>
  <c r="AA58" i="11"/>
  <c r="BP58" i="11" s="1"/>
  <c r="F56" i="4"/>
  <c r="AA11" i="11"/>
  <c r="BP11" i="11" s="1"/>
  <c r="F9" i="4"/>
  <c r="AA38" i="11"/>
  <c r="BP38" i="11" s="1"/>
  <c r="F36" i="4"/>
  <c r="AA9" i="11"/>
  <c r="BP9" i="11" s="1"/>
  <c r="F7" i="4"/>
  <c r="AA55" i="11"/>
  <c r="BP55" i="11" s="1"/>
  <c r="F53" i="4"/>
  <c r="AA47" i="11"/>
  <c r="BP47" i="11" s="1"/>
  <c r="F45" i="4"/>
  <c r="AA60" i="11"/>
  <c r="BP60" i="11" s="1"/>
  <c r="F58" i="4"/>
  <c r="AA10" i="11"/>
  <c r="BP10" i="11" s="1"/>
  <c r="F8" i="4"/>
  <c r="AA20" i="11"/>
  <c r="BP20" i="11" s="1"/>
  <c r="F18" i="4"/>
  <c r="AA12" i="11"/>
  <c r="BP12" i="11" s="1"/>
  <c r="F10" i="4"/>
  <c r="AA42" i="11"/>
  <c r="BP42" i="11" s="1"/>
  <c r="F40" i="4"/>
  <c r="AA30" i="11"/>
  <c r="BP30" i="11" s="1"/>
  <c r="F28" i="4"/>
  <c r="AA17" i="11"/>
  <c r="BP17" i="11" s="1"/>
  <c r="F15" i="4"/>
  <c r="AA54" i="11"/>
  <c r="BP54" i="11" s="1"/>
  <c r="F52" i="4"/>
  <c r="AA25" i="11"/>
  <c r="BP25" i="11" s="1"/>
  <c r="F23" i="4"/>
  <c r="AA53" i="11"/>
  <c r="BP53" i="11" s="1"/>
  <c r="F51" i="4"/>
  <c r="AA61" i="11"/>
  <c r="BP61" i="11" s="1"/>
  <c r="F59" i="4"/>
  <c r="AA23" i="11"/>
  <c r="BP23" i="11" s="1"/>
  <c r="F21" i="4"/>
  <c r="AA44" i="11"/>
  <c r="BP44" i="11" s="1"/>
  <c r="F42" i="4"/>
  <c r="AA7" i="11"/>
  <c r="BP7" i="11" s="1"/>
  <c r="F5" i="4"/>
  <c r="AA63" i="11"/>
  <c r="BP63" i="11" s="1"/>
  <c r="F61" i="4"/>
  <c r="AA56" i="11"/>
  <c r="BP56" i="11" s="1"/>
  <c r="F54" i="4"/>
  <c r="AA31" i="11"/>
  <c r="BP31" i="11" s="1"/>
  <c r="F29" i="4"/>
  <c r="AA39" i="11"/>
  <c r="BP39" i="11" s="1"/>
  <c r="F37" i="4"/>
  <c r="AA43" i="11"/>
  <c r="BP43" i="11" s="1"/>
  <c r="F41" i="4"/>
  <c r="AA62" i="11"/>
  <c r="BP62" i="11" s="1"/>
  <c r="F60" i="4"/>
  <c r="AA45" i="11"/>
  <c r="BP45" i="11" s="1"/>
  <c r="F43" i="4"/>
  <c r="AA59" i="11"/>
  <c r="BP59" i="11" s="1"/>
  <c r="F57" i="4"/>
  <c r="AA49" i="11"/>
  <c r="BP49" i="11" s="1"/>
  <c r="F47" i="4"/>
  <c r="AA40" i="11"/>
  <c r="BP40" i="11" s="1"/>
  <c r="F38" i="4"/>
  <c r="AA28" i="11"/>
  <c r="BP28" i="11" s="1"/>
  <c r="F26" i="4"/>
  <c r="AA19" i="11"/>
  <c r="BP19" i="11" s="1"/>
  <c r="F17" i="4"/>
  <c r="AA46" i="11"/>
  <c r="BP46" i="11" s="1"/>
  <c r="F44" i="4"/>
  <c r="AA52" i="11"/>
  <c r="BP52" i="11" s="1"/>
  <c r="F50" i="4"/>
  <c r="AA8" i="11"/>
  <c r="BP8" i="11" s="1"/>
  <c r="F6" i="4"/>
  <c r="AA33" i="11"/>
  <c r="BP33" i="11" s="1"/>
  <c r="F31" i="4"/>
  <c r="AA16" i="11"/>
  <c r="BP16" i="11" s="1"/>
  <c r="F14" i="4"/>
  <c r="AA41" i="11"/>
  <c r="BP41" i="11" s="1"/>
  <c r="F39" i="4"/>
  <c r="AA15" i="11"/>
  <c r="BP15" i="11" s="1"/>
  <c r="F13" i="4"/>
  <c r="AD59" i="11"/>
  <c r="BS59" i="11" s="1"/>
  <c r="AC22" i="11"/>
  <c r="BR22" i="11" s="1"/>
  <c r="H20" i="4"/>
  <c r="AD11" i="11"/>
  <c r="BS11" i="11" s="1"/>
  <c r="I9" i="4"/>
  <c r="AB15" i="11"/>
  <c r="G13" i="4"/>
  <c r="AC23" i="11"/>
  <c r="BR23" i="11" s="1"/>
  <c r="H21" i="4"/>
  <c r="AC41" i="11"/>
  <c r="BR41" i="11" s="1"/>
  <c r="H39" i="4"/>
  <c r="AH50" i="11"/>
  <c r="BW50" i="11" s="1"/>
  <c r="M48" i="4"/>
  <c r="AD34" i="11"/>
  <c r="BS34" i="11" s="1"/>
  <c r="I32" i="4"/>
  <c r="AD60" i="11"/>
  <c r="BS60" i="11" s="1"/>
  <c r="I58" i="4"/>
  <c r="AE22" i="11"/>
  <c r="BT22" i="11" s="1"/>
  <c r="J20" i="4"/>
  <c r="AF61" i="11"/>
  <c r="K59" i="4"/>
  <c r="AC8" i="11"/>
  <c r="BR8" i="11" s="1"/>
  <c r="H6" i="4"/>
  <c r="AC24" i="11"/>
  <c r="BR24" i="11" s="1"/>
  <c r="H22" i="4"/>
  <c r="AC42" i="11"/>
  <c r="BR42" i="11" s="1"/>
  <c r="H40" i="4"/>
  <c r="AC60" i="11"/>
  <c r="BR60" i="11" s="1"/>
  <c r="H58" i="4"/>
  <c r="AD25" i="11"/>
  <c r="BS25" i="11" s="1"/>
  <c r="I23" i="4"/>
  <c r="AE31" i="11"/>
  <c r="BT31" i="11" s="1"/>
  <c r="J29" i="4"/>
  <c r="AB45" i="11"/>
  <c r="G43" i="4"/>
  <c r="AB43" i="11"/>
  <c r="G41" i="4"/>
  <c r="AB49" i="11"/>
  <c r="G47" i="4"/>
  <c r="AC9" i="11"/>
  <c r="BR9" i="11" s="1"/>
  <c r="H7" i="4"/>
  <c r="AC17" i="11"/>
  <c r="BR17" i="11" s="1"/>
  <c r="H15" i="4"/>
  <c r="AC25" i="11"/>
  <c r="BR25" i="11" s="1"/>
  <c r="H23" i="4"/>
  <c r="AC43" i="11"/>
  <c r="BR43" i="11" s="1"/>
  <c r="H41" i="4"/>
  <c r="AC51" i="11"/>
  <c r="BR51" i="11" s="1"/>
  <c r="H49" i="4"/>
  <c r="AC61" i="11"/>
  <c r="BR61" i="11" s="1"/>
  <c r="H59" i="4"/>
  <c r="AH56" i="11"/>
  <c r="BW56" i="11" s="1"/>
  <c r="M54" i="4"/>
  <c r="AD17" i="11"/>
  <c r="BS17" i="11" s="1"/>
  <c r="I15" i="4"/>
  <c r="AD26" i="11"/>
  <c r="BS26" i="11" s="1"/>
  <c r="I24" i="4"/>
  <c r="AD36" i="11"/>
  <c r="BS36" i="11" s="1"/>
  <c r="I34" i="4"/>
  <c r="AD44" i="11"/>
  <c r="BS44" i="11" s="1"/>
  <c r="I42" i="4"/>
  <c r="AD53" i="11"/>
  <c r="BS53" i="11" s="1"/>
  <c r="I51" i="4"/>
  <c r="AD62" i="11"/>
  <c r="BS62" i="11" s="1"/>
  <c r="I60" i="4"/>
  <c r="AH54" i="11"/>
  <c r="BW54" i="11" s="1"/>
  <c r="M52" i="4"/>
  <c r="AE15" i="11"/>
  <c r="BT15" i="11" s="1"/>
  <c r="J13" i="4"/>
  <c r="AE24" i="11"/>
  <c r="BT24" i="11" s="1"/>
  <c r="J22" i="4"/>
  <c r="AE32" i="11"/>
  <c r="BT32" i="11" s="1"/>
  <c r="J30" i="4"/>
  <c r="AE40" i="11"/>
  <c r="BT40" i="11" s="1"/>
  <c r="J38" i="4"/>
  <c r="AE58" i="11"/>
  <c r="BT58" i="11" s="1"/>
  <c r="J56" i="4"/>
  <c r="AH23" i="11"/>
  <c r="BW23" i="11" s="1"/>
  <c r="M21" i="4"/>
  <c r="AH47" i="11"/>
  <c r="BW47" i="11" s="1"/>
  <c r="M45" i="4"/>
  <c r="AF12" i="11"/>
  <c r="K10" i="4"/>
  <c r="AG9" i="11"/>
  <c r="BV9" i="11" s="1"/>
  <c r="L7" i="4"/>
  <c r="AG17" i="11"/>
  <c r="BV17" i="11" s="1"/>
  <c r="L15" i="4"/>
  <c r="AG25" i="11"/>
  <c r="BV25" i="11" s="1"/>
  <c r="L23" i="4"/>
  <c r="AG33" i="11"/>
  <c r="BV33" i="11" s="1"/>
  <c r="L31" i="4"/>
  <c r="AG41" i="11"/>
  <c r="BV41" i="11" s="1"/>
  <c r="L39" i="4"/>
  <c r="AG50" i="11"/>
  <c r="BV50" i="11" s="1"/>
  <c r="L48" i="4"/>
  <c r="AG58" i="11"/>
  <c r="BV58" i="11" s="1"/>
  <c r="L56" i="4"/>
  <c r="AH32" i="11"/>
  <c r="BW32" i="11" s="1"/>
  <c r="M30" i="4"/>
  <c r="AI7" i="11"/>
  <c r="BX7" i="11" s="1"/>
  <c r="N5" i="4"/>
  <c r="AI15" i="11"/>
  <c r="BX15" i="11" s="1"/>
  <c r="N13" i="4"/>
  <c r="AI23" i="11"/>
  <c r="BX23" i="11" s="1"/>
  <c r="N21" i="4"/>
  <c r="AI32" i="11"/>
  <c r="BX32" i="11" s="1"/>
  <c r="N30" i="4"/>
  <c r="AI40" i="11"/>
  <c r="BX40" i="11" s="1"/>
  <c r="N38" i="4"/>
  <c r="AI48" i="11"/>
  <c r="BX48" i="11" s="1"/>
  <c r="N46" i="4"/>
  <c r="AI57" i="11"/>
  <c r="BX57" i="11" s="1"/>
  <c r="N55" i="4"/>
  <c r="AJ36" i="11"/>
  <c r="O34" i="4"/>
  <c r="AJ35" i="11"/>
  <c r="O33" i="4"/>
  <c r="AJ42" i="11"/>
  <c r="O40" i="4"/>
  <c r="AG48" i="11"/>
  <c r="BV48" i="11" s="1"/>
  <c r="L46" i="4"/>
  <c r="AD24" i="11"/>
  <c r="BS24" i="11" s="1"/>
  <c r="I22" i="4"/>
  <c r="AC10" i="11"/>
  <c r="BR10" i="11" s="1"/>
  <c r="H8" i="4"/>
  <c r="AC18" i="11"/>
  <c r="BR18" i="11" s="1"/>
  <c r="H16" i="4"/>
  <c r="AC26" i="11"/>
  <c r="BR26" i="11" s="1"/>
  <c r="H24" i="4"/>
  <c r="AC35" i="11"/>
  <c r="BR35" i="11" s="1"/>
  <c r="H33" i="4"/>
  <c r="AC44" i="11"/>
  <c r="BR44" i="11" s="1"/>
  <c r="H42" i="4"/>
  <c r="AC53" i="11"/>
  <c r="BR53" i="11" s="1"/>
  <c r="H51" i="4"/>
  <c r="AC62" i="11"/>
  <c r="BR62" i="11" s="1"/>
  <c r="H60" i="4"/>
  <c r="AH59" i="11"/>
  <c r="BW59" i="11" s="1"/>
  <c r="M57" i="4"/>
  <c r="AD18" i="11"/>
  <c r="BS18" i="11" s="1"/>
  <c r="I16" i="4"/>
  <c r="AD28" i="11"/>
  <c r="BS28" i="11" s="1"/>
  <c r="I26" i="4"/>
  <c r="AD37" i="11"/>
  <c r="BS37" i="11" s="1"/>
  <c r="I35" i="4"/>
  <c r="AD45" i="11"/>
  <c r="BS45" i="11" s="1"/>
  <c r="I43" i="4"/>
  <c r="AD54" i="11"/>
  <c r="BS54" i="11" s="1"/>
  <c r="I52" i="4"/>
  <c r="AD63" i="11"/>
  <c r="BS63" i="11" s="1"/>
  <c r="I61" i="4"/>
  <c r="AE25" i="11"/>
  <c r="BT25" i="11" s="1"/>
  <c r="J23" i="4"/>
  <c r="AE33" i="11"/>
  <c r="BT33" i="11" s="1"/>
  <c r="J31" i="4"/>
  <c r="AE49" i="11"/>
  <c r="BT49" i="11" s="1"/>
  <c r="J47" i="4"/>
  <c r="AE59" i="11"/>
  <c r="BT59" i="11" s="1"/>
  <c r="J57" i="4"/>
  <c r="AH27" i="11"/>
  <c r="BW27" i="11" s="1"/>
  <c r="M25" i="4"/>
  <c r="AH51" i="11"/>
  <c r="BW51" i="11" s="1"/>
  <c r="M49" i="4"/>
  <c r="AF39" i="11"/>
  <c r="K37" i="4"/>
  <c r="AF47" i="11"/>
  <c r="K45" i="4"/>
  <c r="AG10" i="11"/>
  <c r="BV10" i="11" s="1"/>
  <c r="L8" i="4"/>
  <c r="AG18" i="11"/>
  <c r="BV18" i="11" s="1"/>
  <c r="L16" i="4"/>
  <c r="AG34" i="11"/>
  <c r="BV34" i="11" s="1"/>
  <c r="L32" i="4"/>
  <c r="AG42" i="11"/>
  <c r="BV42" i="11" s="1"/>
  <c r="L40" i="4"/>
  <c r="AG59" i="11"/>
  <c r="BV59" i="11" s="1"/>
  <c r="L57" i="4"/>
  <c r="AH11" i="11"/>
  <c r="BW11" i="11" s="1"/>
  <c r="M9" i="4"/>
  <c r="AH20" i="11"/>
  <c r="BW20" i="11" s="1"/>
  <c r="M18" i="4"/>
  <c r="AH36" i="11"/>
  <c r="BW36" i="11" s="1"/>
  <c r="M34" i="4"/>
  <c r="AI8" i="11"/>
  <c r="BX8" i="11" s="1"/>
  <c r="N6" i="4"/>
  <c r="AI16" i="11"/>
  <c r="BX16" i="11" s="1"/>
  <c r="N14" i="4"/>
  <c r="AI33" i="11"/>
  <c r="BX33" i="11" s="1"/>
  <c r="N31" i="4"/>
  <c r="AI41" i="11"/>
  <c r="BX41" i="11" s="1"/>
  <c r="N39" i="4"/>
  <c r="AI49" i="11"/>
  <c r="BX49" i="11" s="1"/>
  <c r="N47" i="4"/>
  <c r="AI59" i="11"/>
  <c r="BX59" i="11" s="1"/>
  <c r="N57" i="4"/>
  <c r="AJ44" i="11"/>
  <c r="BY44" i="11" s="1"/>
  <c r="O42" i="4"/>
  <c r="AJ8" i="11"/>
  <c r="BY8" i="11" s="1"/>
  <c r="O6" i="4"/>
  <c r="AI30" i="11"/>
  <c r="BX30" i="11" s="1"/>
  <c r="N28" i="4"/>
  <c r="AD12" i="11"/>
  <c r="BS12" i="11" s="1"/>
  <c r="I10" i="4"/>
  <c r="AB53" i="11"/>
  <c r="G51" i="4"/>
  <c r="AC27" i="11"/>
  <c r="BR27" i="11" s="1"/>
  <c r="H25" i="4"/>
  <c r="AC63" i="11"/>
  <c r="BR63" i="11" s="1"/>
  <c r="H61" i="4"/>
  <c r="AD38" i="11"/>
  <c r="BS38" i="11" s="1"/>
  <c r="I36" i="4"/>
  <c r="AE26" i="11"/>
  <c r="BT26" i="11" s="1"/>
  <c r="J24" i="4"/>
  <c r="AE61" i="11"/>
  <c r="BT61" i="11" s="1"/>
  <c r="J59" i="4"/>
  <c r="AG11" i="11"/>
  <c r="BV11" i="11" s="1"/>
  <c r="L9" i="4"/>
  <c r="AG19" i="11"/>
  <c r="BV19" i="11" s="1"/>
  <c r="L17" i="4"/>
  <c r="AG35" i="11"/>
  <c r="BV35" i="11" s="1"/>
  <c r="L33" i="4"/>
  <c r="AG52" i="11"/>
  <c r="BV52" i="11" s="1"/>
  <c r="L50" i="4"/>
  <c r="AH12" i="11"/>
  <c r="BW12" i="11" s="1"/>
  <c r="M10" i="4"/>
  <c r="AH21" i="11"/>
  <c r="BW21" i="11" s="1"/>
  <c r="M19" i="4"/>
  <c r="AH38" i="11"/>
  <c r="BW38" i="11" s="1"/>
  <c r="M36" i="4"/>
  <c r="AI9" i="11"/>
  <c r="BX9" i="11" s="1"/>
  <c r="N7" i="4"/>
  <c r="AI17" i="11"/>
  <c r="BX17" i="11" s="1"/>
  <c r="N15" i="4"/>
  <c r="AI25" i="11"/>
  <c r="BX25" i="11" s="1"/>
  <c r="N23" i="4"/>
  <c r="AI34" i="11"/>
  <c r="BX34" i="11" s="1"/>
  <c r="N32" i="4"/>
  <c r="AI42" i="11"/>
  <c r="BX42" i="11" s="1"/>
  <c r="N40" i="4"/>
  <c r="AI50" i="11"/>
  <c r="BX50" i="11" s="1"/>
  <c r="N48" i="4"/>
  <c r="AI60" i="11"/>
  <c r="BX60" i="11" s="1"/>
  <c r="N58" i="4"/>
  <c r="AJ46" i="11"/>
  <c r="O44" i="4"/>
  <c r="AJ48" i="11"/>
  <c r="O46" i="4"/>
  <c r="AJ15" i="11"/>
  <c r="O13" i="4"/>
  <c r="AJ7" i="11"/>
  <c r="BY7" i="11" s="1"/>
  <c r="O5" i="4"/>
  <c r="AE7" i="11"/>
  <c r="BT7" i="11" s="1"/>
  <c r="J5" i="4"/>
  <c r="AI58" i="11"/>
  <c r="BX58" i="11" s="1"/>
  <c r="N56" i="4"/>
  <c r="AB59" i="11"/>
  <c r="G57" i="4"/>
  <c r="AC45" i="11"/>
  <c r="BR45" i="11" s="1"/>
  <c r="H43" i="4"/>
  <c r="AH63" i="11"/>
  <c r="BW63" i="11" s="1"/>
  <c r="M61" i="4"/>
  <c r="AD29" i="11"/>
  <c r="BS29" i="11" s="1"/>
  <c r="I27" i="4"/>
  <c r="AD55" i="11"/>
  <c r="BS55" i="11" s="1"/>
  <c r="I53" i="4"/>
  <c r="AE18" i="11"/>
  <c r="BT18" i="11" s="1"/>
  <c r="J16" i="4"/>
  <c r="AE42" i="11"/>
  <c r="BT42" i="11" s="1"/>
  <c r="J40" i="4"/>
  <c r="AG27" i="11"/>
  <c r="BV27" i="11" s="1"/>
  <c r="L25" i="4"/>
  <c r="AB42" i="11"/>
  <c r="G40" i="4"/>
  <c r="AC28" i="11"/>
  <c r="BR28" i="11" s="1"/>
  <c r="H26" i="4"/>
  <c r="AC55" i="11"/>
  <c r="BR55" i="11" s="1"/>
  <c r="H53" i="4"/>
  <c r="AD47" i="11"/>
  <c r="BS47" i="11" s="1"/>
  <c r="I45" i="4"/>
  <c r="AH9" i="11"/>
  <c r="BW9" i="11" s="1"/>
  <c r="M7" i="4"/>
  <c r="AE19" i="11"/>
  <c r="BT19" i="11" s="1"/>
  <c r="J17" i="4"/>
  <c r="AE35" i="11"/>
  <c r="BT35" i="11" s="1"/>
  <c r="J33" i="4"/>
  <c r="AE53" i="11"/>
  <c r="BT53" i="11" s="1"/>
  <c r="J51" i="4"/>
  <c r="AH33" i="11"/>
  <c r="BW33" i="11" s="1"/>
  <c r="M31" i="4"/>
  <c r="AF15" i="11"/>
  <c r="K13" i="4"/>
  <c r="AF49" i="11"/>
  <c r="K47" i="4"/>
  <c r="AG12" i="11"/>
  <c r="BV12" i="11" s="1"/>
  <c r="L10" i="4"/>
  <c r="AG28" i="11"/>
  <c r="BV28" i="11" s="1"/>
  <c r="L26" i="4"/>
  <c r="AG44" i="11"/>
  <c r="BV44" i="11" s="1"/>
  <c r="L42" i="4"/>
  <c r="AG61" i="11"/>
  <c r="BV61" i="11" s="1"/>
  <c r="L59" i="4"/>
  <c r="AH13" i="11"/>
  <c r="BW13" i="11" s="1"/>
  <c r="M11" i="4"/>
  <c r="AH22" i="11"/>
  <c r="BW22" i="11" s="1"/>
  <c r="M20" i="4"/>
  <c r="AH42" i="11"/>
  <c r="BW42" i="11" s="1"/>
  <c r="M40" i="4"/>
  <c r="AI10" i="11"/>
  <c r="BX10" i="11" s="1"/>
  <c r="N8" i="4"/>
  <c r="AI26" i="11"/>
  <c r="BX26" i="11" s="1"/>
  <c r="N24" i="4"/>
  <c r="AI35" i="11"/>
  <c r="BX35" i="11" s="1"/>
  <c r="N33" i="4"/>
  <c r="AI43" i="11"/>
  <c r="BX43" i="11" s="1"/>
  <c r="N41" i="4"/>
  <c r="AI51" i="11"/>
  <c r="BX51" i="11" s="1"/>
  <c r="N49" i="4"/>
  <c r="AI61" i="11"/>
  <c r="BX61" i="11" s="1"/>
  <c r="N59" i="4"/>
  <c r="AJ54" i="11"/>
  <c r="O52" i="4"/>
  <c r="AJ14" i="11"/>
  <c r="BY14" i="11" s="1"/>
  <c r="O12" i="4"/>
  <c r="AD52" i="11"/>
  <c r="BS52" i="11" s="1"/>
  <c r="I50" i="4"/>
  <c r="AD15" i="11"/>
  <c r="BS15" i="11" s="1"/>
  <c r="I13" i="4"/>
  <c r="AB61" i="11"/>
  <c r="G59" i="4"/>
  <c r="AC36" i="11"/>
  <c r="BR36" i="11" s="1"/>
  <c r="H34" i="4"/>
  <c r="AC54" i="11"/>
  <c r="BR54" i="11" s="1"/>
  <c r="H52" i="4"/>
  <c r="AD19" i="11"/>
  <c r="BS19" i="11" s="1"/>
  <c r="I17" i="4"/>
  <c r="AD46" i="11"/>
  <c r="BS46" i="11" s="1"/>
  <c r="I44" i="4"/>
  <c r="AE9" i="11"/>
  <c r="BT9" i="11" s="1"/>
  <c r="J7" i="4"/>
  <c r="AE50" i="11"/>
  <c r="BT50" i="11" s="1"/>
  <c r="J48" i="4"/>
  <c r="AH60" i="11"/>
  <c r="BW60" i="11" s="1"/>
  <c r="M58" i="4"/>
  <c r="AG43" i="11"/>
  <c r="BV43" i="11" s="1"/>
  <c r="L41" i="4"/>
  <c r="AB47" i="11"/>
  <c r="G45" i="4"/>
  <c r="AC12" i="11"/>
  <c r="BR12" i="11" s="1"/>
  <c r="H10" i="4"/>
  <c r="AC20" i="11"/>
  <c r="BR20" i="11" s="1"/>
  <c r="H18" i="4"/>
  <c r="AC37" i="11"/>
  <c r="BR37" i="11" s="1"/>
  <c r="H35" i="4"/>
  <c r="AC46" i="11"/>
  <c r="BR46" i="11" s="1"/>
  <c r="H44" i="4"/>
  <c r="AH35" i="11"/>
  <c r="BW35" i="11" s="1"/>
  <c r="M33" i="4"/>
  <c r="AD9" i="11"/>
  <c r="BS9" i="11" s="1"/>
  <c r="I7" i="4"/>
  <c r="AD31" i="11"/>
  <c r="BS31" i="11" s="1"/>
  <c r="I29" i="4"/>
  <c r="AD39" i="11"/>
  <c r="BS39" i="11" s="1"/>
  <c r="I37" i="4"/>
  <c r="AD56" i="11"/>
  <c r="BS56" i="11" s="1"/>
  <c r="I54" i="4"/>
  <c r="AE27" i="11"/>
  <c r="BT27" i="11" s="1"/>
  <c r="J25" i="4"/>
  <c r="AE43" i="11"/>
  <c r="BT43" i="11" s="1"/>
  <c r="J41" i="4"/>
  <c r="AE62" i="11"/>
  <c r="BT62" i="11" s="1"/>
  <c r="J60" i="4"/>
  <c r="AF59" i="11"/>
  <c r="K57" i="4"/>
  <c r="AG20" i="11"/>
  <c r="BV20" i="11" s="1"/>
  <c r="L18" i="4"/>
  <c r="AG36" i="11"/>
  <c r="BV36" i="11" s="1"/>
  <c r="L34" i="4"/>
  <c r="AI18" i="11"/>
  <c r="BX18" i="11" s="1"/>
  <c r="N16" i="4"/>
  <c r="AB39" i="11"/>
  <c r="G37" i="4"/>
  <c r="AC13" i="11"/>
  <c r="BR13" i="11" s="1"/>
  <c r="H11" i="4"/>
  <c r="AC21" i="11"/>
  <c r="BR21" i="11" s="1"/>
  <c r="H19" i="4"/>
  <c r="AC29" i="11"/>
  <c r="BR29" i="11" s="1"/>
  <c r="H27" i="4"/>
  <c r="AC38" i="11"/>
  <c r="BR38" i="11" s="1"/>
  <c r="H36" i="4"/>
  <c r="AC47" i="11"/>
  <c r="BR47" i="11" s="1"/>
  <c r="H45" i="4"/>
  <c r="AC56" i="11"/>
  <c r="BR56" i="11" s="1"/>
  <c r="H54" i="4"/>
  <c r="AH43" i="11"/>
  <c r="BW43" i="11" s="1"/>
  <c r="M41" i="4"/>
  <c r="AD10" i="11"/>
  <c r="BS10" i="11" s="1"/>
  <c r="I8" i="4"/>
  <c r="AD21" i="11"/>
  <c r="BS21" i="11" s="1"/>
  <c r="I19" i="4"/>
  <c r="AD32" i="11"/>
  <c r="BS32" i="11" s="1"/>
  <c r="I30" i="4"/>
  <c r="AD40" i="11"/>
  <c r="BS40" i="11" s="1"/>
  <c r="I38" i="4"/>
  <c r="AD48" i="11"/>
  <c r="BS48" i="11" s="1"/>
  <c r="I46" i="4"/>
  <c r="AD57" i="11"/>
  <c r="BS57" i="11" s="1"/>
  <c r="I55" i="4"/>
  <c r="AH25" i="11"/>
  <c r="BW25" i="11" s="1"/>
  <c r="M23" i="4"/>
  <c r="AE11" i="11"/>
  <c r="BT11" i="11" s="1"/>
  <c r="J9" i="4"/>
  <c r="AE20" i="11"/>
  <c r="BT20" i="11" s="1"/>
  <c r="J18" i="4"/>
  <c r="AE28" i="11"/>
  <c r="BT28" i="11" s="1"/>
  <c r="J26" i="4"/>
  <c r="AE36" i="11"/>
  <c r="BT36" i="11" s="1"/>
  <c r="J34" i="4"/>
  <c r="AE44" i="11"/>
  <c r="BT44" i="11" s="1"/>
  <c r="J42" i="4"/>
  <c r="AE54" i="11"/>
  <c r="BT54" i="11" s="1"/>
  <c r="J52" i="4"/>
  <c r="AE63" i="11"/>
  <c r="BT63" i="11" s="1"/>
  <c r="J61" i="4"/>
  <c r="AH37" i="11"/>
  <c r="BW37" i="11" s="1"/>
  <c r="M35" i="4"/>
  <c r="AG13" i="11"/>
  <c r="BV13" i="11" s="1"/>
  <c r="L11" i="4"/>
  <c r="AG21" i="11"/>
  <c r="BV21" i="11" s="1"/>
  <c r="L19" i="4"/>
  <c r="AG29" i="11"/>
  <c r="BV29" i="11" s="1"/>
  <c r="L27" i="4"/>
  <c r="AG37" i="11"/>
  <c r="BV37" i="11" s="1"/>
  <c r="L35" i="4"/>
  <c r="AG45" i="11"/>
  <c r="BV45" i="11" s="1"/>
  <c r="L43" i="4"/>
  <c r="AG54" i="11"/>
  <c r="BV54" i="11" s="1"/>
  <c r="L52" i="4"/>
  <c r="AG62" i="11"/>
  <c r="BV62" i="11" s="1"/>
  <c r="L60" i="4"/>
  <c r="AH14" i="11"/>
  <c r="BW14" i="11" s="1"/>
  <c r="M12" i="4"/>
  <c r="AH24" i="11"/>
  <c r="BW24" i="11" s="1"/>
  <c r="M22" i="4"/>
  <c r="AI11" i="11"/>
  <c r="BX11" i="11" s="1"/>
  <c r="N9" i="4"/>
  <c r="AI19" i="11"/>
  <c r="BX19" i="11" s="1"/>
  <c r="N17" i="4"/>
  <c r="AI36" i="11"/>
  <c r="BX36" i="11" s="1"/>
  <c r="N34" i="4"/>
  <c r="AI44" i="11"/>
  <c r="BX44" i="11" s="1"/>
  <c r="N42" i="4"/>
  <c r="AI52" i="11"/>
  <c r="BX52" i="11" s="1"/>
  <c r="N50" i="4"/>
  <c r="AJ45" i="11"/>
  <c r="O43" i="4"/>
  <c r="AJ62" i="11"/>
  <c r="O60" i="4"/>
  <c r="AJ21" i="11"/>
  <c r="BY21" i="11" s="1"/>
  <c r="O19" i="4"/>
  <c r="AI6" i="11"/>
  <c r="BX6" i="11" s="1"/>
  <c r="N4" i="4"/>
  <c r="AE8" i="11"/>
  <c r="BT8" i="11" s="1"/>
  <c r="J6" i="4"/>
  <c r="AH45" i="11"/>
  <c r="BW45" i="11" s="1"/>
  <c r="M43" i="4"/>
  <c r="AB36" i="11"/>
  <c r="G34" i="4"/>
  <c r="AC14" i="11"/>
  <c r="BR14" i="11" s="1"/>
  <c r="H12" i="4"/>
  <c r="AC30" i="11"/>
  <c r="BR30" i="11" s="1"/>
  <c r="H28" i="4"/>
  <c r="AC39" i="11"/>
  <c r="BR39" i="11" s="1"/>
  <c r="H37" i="4"/>
  <c r="AC57" i="11"/>
  <c r="BR57" i="11" s="1"/>
  <c r="H55" i="4"/>
  <c r="AD22" i="11"/>
  <c r="BS22" i="11" s="1"/>
  <c r="I20" i="4"/>
  <c r="AD33" i="11"/>
  <c r="BS33" i="11" s="1"/>
  <c r="I31" i="4"/>
  <c r="AD41" i="11"/>
  <c r="BS41" i="11" s="1"/>
  <c r="I39" i="4"/>
  <c r="AD49" i="11"/>
  <c r="BS49" i="11" s="1"/>
  <c r="I47" i="4"/>
  <c r="AE12" i="11"/>
  <c r="BT12" i="11" s="1"/>
  <c r="J10" i="4"/>
  <c r="AE21" i="11"/>
  <c r="BT21" i="11" s="1"/>
  <c r="J19" i="4"/>
  <c r="AE29" i="11"/>
  <c r="BT29" i="11" s="1"/>
  <c r="J27" i="4"/>
  <c r="AE37" i="11"/>
  <c r="BT37" i="11" s="1"/>
  <c r="J35" i="4"/>
  <c r="AE45" i="11"/>
  <c r="BT45" i="11" s="1"/>
  <c r="J43" i="4"/>
  <c r="AE55" i="11"/>
  <c r="BT55" i="11" s="1"/>
  <c r="J53" i="4"/>
  <c r="AH6" i="11"/>
  <c r="BW6" i="11" s="1"/>
  <c r="M4" i="4"/>
  <c r="AH39" i="11"/>
  <c r="BW39" i="11" s="1"/>
  <c r="M37" i="4"/>
  <c r="AF43" i="11"/>
  <c r="K41" i="4"/>
  <c r="AH29" i="11"/>
  <c r="BW29" i="11" s="1"/>
  <c r="M27" i="4"/>
  <c r="AG14" i="11"/>
  <c r="BV14" i="11" s="1"/>
  <c r="L12" i="4"/>
  <c r="AG22" i="11"/>
  <c r="BV22" i="11" s="1"/>
  <c r="L20" i="4"/>
  <c r="AG30" i="11"/>
  <c r="BV30" i="11" s="1"/>
  <c r="L28" i="4"/>
  <c r="AG38" i="11"/>
  <c r="BV38" i="11" s="1"/>
  <c r="L36" i="4"/>
  <c r="AG46" i="11"/>
  <c r="BV46" i="11" s="1"/>
  <c r="L44" i="4"/>
  <c r="AG63" i="11"/>
  <c r="BV63" i="11" s="1"/>
  <c r="L61" i="4"/>
  <c r="AH15" i="11"/>
  <c r="BW15" i="11" s="1"/>
  <c r="M13" i="4"/>
  <c r="AH26" i="11"/>
  <c r="BW26" i="11" s="1"/>
  <c r="M24" i="4"/>
  <c r="AH53" i="11"/>
  <c r="BW53" i="11" s="1"/>
  <c r="M51" i="4"/>
  <c r="AI12" i="11"/>
  <c r="BX12" i="11" s="1"/>
  <c r="N10" i="4"/>
  <c r="AI20" i="11"/>
  <c r="BX20" i="11" s="1"/>
  <c r="N18" i="4"/>
  <c r="AI28" i="11"/>
  <c r="BX28" i="11" s="1"/>
  <c r="N26" i="4"/>
  <c r="AI37" i="11"/>
  <c r="BX37" i="11" s="1"/>
  <c r="N35" i="4"/>
  <c r="AI45" i="11"/>
  <c r="BX45" i="11" s="1"/>
  <c r="N43" i="4"/>
  <c r="AI53" i="11"/>
  <c r="BX53" i="11" s="1"/>
  <c r="N51" i="4"/>
  <c r="AJ53" i="11"/>
  <c r="O51" i="4"/>
  <c r="AJ47" i="11"/>
  <c r="O45" i="4"/>
  <c r="AJ12" i="11"/>
  <c r="O10" i="4"/>
  <c r="AH16" i="11"/>
  <c r="BW16" i="11" s="1"/>
  <c r="M14" i="4"/>
  <c r="AD16" i="11"/>
  <c r="BS16" i="11" s="1"/>
  <c r="I14" i="4"/>
  <c r="AD7" i="11"/>
  <c r="BS7" i="11" s="1"/>
  <c r="I5" i="4"/>
  <c r="AB48" i="11"/>
  <c r="G46" i="4"/>
  <c r="AC48" i="11"/>
  <c r="BR48" i="11" s="1"/>
  <c r="H46" i="4"/>
  <c r="AC15" i="11"/>
  <c r="BR15" i="11" s="1"/>
  <c r="H13" i="4"/>
  <c r="AC49" i="11"/>
  <c r="BR49" i="11" s="1"/>
  <c r="H47" i="4"/>
  <c r="AD13" i="11"/>
  <c r="BS13" i="11" s="1"/>
  <c r="I11" i="4"/>
  <c r="AD42" i="11"/>
  <c r="BS42" i="11" s="1"/>
  <c r="I40" i="4"/>
  <c r="AH40" i="11"/>
  <c r="BW40" i="11" s="1"/>
  <c r="M38" i="4"/>
  <c r="AE30" i="11"/>
  <c r="BT30" i="11" s="1"/>
  <c r="J28" i="4"/>
  <c r="AE46" i="11"/>
  <c r="BT46" i="11" s="1"/>
  <c r="J44" i="4"/>
  <c r="AE56" i="11"/>
  <c r="BT56" i="11" s="1"/>
  <c r="J54" i="4"/>
  <c r="AF35" i="11"/>
  <c r="K33" i="4"/>
  <c r="AF53" i="11"/>
  <c r="K51" i="4"/>
  <c r="AG15" i="11"/>
  <c r="BV15" i="11" s="1"/>
  <c r="L13" i="4"/>
  <c r="AG23" i="11"/>
  <c r="BV23" i="11" s="1"/>
  <c r="L21" i="4"/>
  <c r="AG31" i="11"/>
  <c r="BV31" i="11" s="1"/>
  <c r="L29" i="4"/>
  <c r="AG39" i="11"/>
  <c r="BV39" i="11" s="1"/>
  <c r="L37" i="4"/>
  <c r="AG47" i="11"/>
  <c r="BV47" i="11" s="1"/>
  <c r="L45" i="4"/>
  <c r="AG56" i="11"/>
  <c r="BV56" i="11" s="1"/>
  <c r="L54" i="4"/>
  <c r="AF6" i="11"/>
  <c r="K4" i="4"/>
  <c r="AH17" i="11"/>
  <c r="BW17" i="11" s="1"/>
  <c r="M15" i="4"/>
  <c r="AH28" i="11"/>
  <c r="BW28" i="11" s="1"/>
  <c r="M26" i="4"/>
  <c r="AH57" i="11"/>
  <c r="BW57" i="11" s="1"/>
  <c r="M55" i="4"/>
  <c r="AI13" i="11"/>
  <c r="BX13" i="11" s="1"/>
  <c r="N11" i="4"/>
  <c r="AI21" i="11"/>
  <c r="BX21" i="11" s="1"/>
  <c r="N19" i="4"/>
  <c r="AI29" i="11"/>
  <c r="BX29" i="11" s="1"/>
  <c r="N27" i="4"/>
  <c r="AI38" i="11"/>
  <c r="BX38" i="11" s="1"/>
  <c r="N36" i="4"/>
  <c r="AI46" i="11"/>
  <c r="BX46" i="11" s="1"/>
  <c r="N44" i="4"/>
  <c r="AI55" i="11"/>
  <c r="BX55" i="11" s="1"/>
  <c r="N53" i="4"/>
  <c r="AE6" i="11"/>
  <c r="BT6" i="11" s="1"/>
  <c r="J4" i="4"/>
  <c r="AJ61" i="11"/>
  <c r="O59" i="4"/>
  <c r="AJ43" i="11"/>
  <c r="O41" i="4"/>
  <c r="AJ49" i="11"/>
  <c r="O47" i="4"/>
  <c r="AJ6" i="11"/>
  <c r="O4" i="4"/>
  <c r="AG7" i="11"/>
  <c r="BV7" i="11" s="1"/>
  <c r="L5" i="4"/>
  <c r="AD6" i="11"/>
  <c r="BS6" i="11" s="1"/>
  <c r="I4" i="4"/>
  <c r="AC34" i="11"/>
  <c r="BR34" i="11" s="1"/>
  <c r="H32" i="4"/>
  <c r="AB46" i="11"/>
  <c r="G44" i="4"/>
  <c r="AB54" i="11"/>
  <c r="G52" i="4"/>
  <c r="AB12" i="11"/>
  <c r="G10" i="4"/>
  <c r="AC31" i="11"/>
  <c r="BR31" i="11" s="1"/>
  <c r="H29" i="4"/>
  <c r="AC58" i="11"/>
  <c r="BR58" i="11" s="1"/>
  <c r="H56" i="4"/>
  <c r="AD23" i="11"/>
  <c r="BS23" i="11" s="1"/>
  <c r="I21" i="4"/>
  <c r="AE13" i="11"/>
  <c r="BT13" i="11" s="1"/>
  <c r="J11" i="4"/>
  <c r="AE38" i="11"/>
  <c r="BT38" i="11" s="1"/>
  <c r="J36" i="4"/>
  <c r="AH41" i="11"/>
  <c r="BW41" i="11" s="1"/>
  <c r="M39" i="4"/>
  <c r="AB6" i="11"/>
  <c r="G4" i="4"/>
  <c r="AB35" i="11"/>
  <c r="G33" i="4"/>
  <c r="AC16" i="11"/>
  <c r="BR16" i="11" s="1"/>
  <c r="H14" i="4"/>
  <c r="AC32" i="11"/>
  <c r="BR32" i="11" s="1"/>
  <c r="H30" i="4"/>
  <c r="AC50" i="11"/>
  <c r="BR50" i="11" s="1"/>
  <c r="H48" i="4"/>
  <c r="AH52" i="11"/>
  <c r="BW52" i="11" s="1"/>
  <c r="M50" i="4"/>
  <c r="AD14" i="11"/>
  <c r="BS14" i="11" s="1"/>
  <c r="I12" i="4"/>
  <c r="AD35" i="11"/>
  <c r="BS35" i="11" s="1"/>
  <c r="I33" i="4"/>
  <c r="AD43" i="11"/>
  <c r="BS43" i="11" s="1"/>
  <c r="I41" i="4"/>
  <c r="AD61" i="11"/>
  <c r="BS61" i="11" s="1"/>
  <c r="I59" i="4"/>
  <c r="AH48" i="11"/>
  <c r="BW48" i="11" s="1"/>
  <c r="M46" i="4"/>
  <c r="AE14" i="11"/>
  <c r="BT14" i="11" s="1"/>
  <c r="J12" i="4"/>
  <c r="AE23" i="11"/>
  <c r="BT23" i="11" s="1"/>
  <c r="J21" i="4"/>
  <c r="AE39" i="11"/>
  <c r="BT39" i="11" s="1"/>
  <c r="J37" i="4"/>
  <c r="AE47" i="11"/>
  <c r="BT47" i="11" s="1"/>
  <c r="J45" i="4"/>
  <c r="AE57" i="11"/>
  <c r="BT57" i="11" s="1"/>
  <c r="J55" i="4"/>
  <c r="AH10" i="11"/>
  <c r="BW10" i="11" s="1"/>
  <c r="M8" i="4"/>
  <c r="AH44" i="11"/>
  <c r="BW44" i="11" s="1"/>
  <c r="M42" i="4"/>
  <c r="AF54" i="11"/>
  <c r="K52" i="4"/>
  <c r="AG8" i="11"/>
  <c r="BV8" i="11" s="1"/>
  <c r="L6" i="4"/>
  <c r="AG16" i="11"/>
  <c r="BV16" i="11" s="1"/>
  <c r="L14" i="4"/>
  <c r="AG24" i="11"/>
  <c r="BV24" i="11" s="1"/>
  <c r="L22" i="4"/>
  <c r="AG32" i="11"/>
  <c r="BV32" i="11" s="1"/>
  <c r="L30" i="4"/>
  <c r="AG40" i="11"/>
  <c r="BV40" i="11" s="1"/>
  <c r="L38" i="4"/>
  <c r="AG49" i="11"/>
  <c r="BV49" i="11" s="1"/>
  <c r="L47" i="4"/>
  <c r="AG57" i="11"/>
  <c r="BV57" i="11" s="1"/>
  <c r="L55" i="4"/>
  <c r="AH7" i="11"/>
  <c r="BW7" i="11" s="1"/>
  <c r="M5" i="4"/>
  <c r="AH18" i="11"/>
  <c r="BW18" i="11" s="1"/>
  <c r="M16" i="4"/>
  <c r="AH30" i="11"/>
  <c r="BW30" i="11" s="1"/>
  <c r="M28" i="4"/>
  <c r="AH61" i="11"/>
  <c r="BW61" i="11" s="1"/>
  <c r="M59" i="4"/>
  <c r="AI14" i="11"/>
  <c r="BX14" i="11" s="1"/>
  <c r="N12" i="4"/>
  <c r="AI22" i="11"/>
  <c r="BX22" i="11" s="1"/>
  <c r="N20" i="4"/>
  <c r="AI31" i="11"/>
  <c r="BX31" i="11" s="1"/>
  <c r="N29" i="4"/>
  <c r="AI39" i="11"/>
  <c r="BX39" i="11" s="1"/>
  <c r="N37" i="4"/>
  <c r="AI47" i="11"/>
  <c r="BX47" i="11" s="1"/>
  <c r="N45" i="4"/>
  <c r="AJ39" i="11"/>
  <c r="O37" i="4"/>
  <c r="AJ59" i="11"/>
  <c r="O57" i="4"/>
  <c r="AJ10" i="11"/>
  <c r="BY10" i="11" s="1"/>
  <c r="O8" i="4"/>
  <c r="AG6" i="11"/>
  <c r="BV6" i="11" s="1"/>
  <c r="L4" i="4"/>
  <c r="AC6" i="11"/>
  <c r="BR6" i="11" s="1"/>
  <c r="H4" i="4"/>
  <c r="AC7" i="11"/>
  <c r="BR7" i="11" s="1"/>
  <c r="H5" i="4"/>
  <c r="AC40" i="11"/>
  <c r="BR40" i="11" s="1"/>
  <c r="H38" i="4"/>
  <c r="AJ18" i="11"/>
  <c r="BY18" i="11" s="1"/>
  <c r="AJ29" i="11"/>
  <c r="BY29" i="11" s="1"/>
  <c r="AJ57" i="11"/>
  <c r="BY57" i="11" s="1"/>
  <c r="AJ40" i="11"/>
  <c r="BY40" i="11" s="1"/>
  <c r="AJ17" i="11"/>
  <c r="BY17" i="11" s="1"/>
  <c r="AJ52" i="11"/>
  <c r="BY52" i="11" s="1"/>
  <c r="AJ33" i="11"/>
  <c r="BY33" i="11" s="1"/>
  <c r="AJ25" i="11"/>
  <c r="BY25" i="11" s="1"/>
  <c r="AJ11" i="11"/>
  <c r="BY11" i="11" s="1"/>
  <c r="AJ34" i="11"/>
  <c r="BY34" i="11" s="1"/>
  <c r="AJ9" i="11"/>
  <c r="BY9" i="11" s="1"/>
  <c r="AJ38" i="11"/>
  <c r="BY38" i="11" s="1"/>
  <c r="AJ24" i="11"/>
  <c r="BY24" i="11" s="1"/>
  <c r="AJ16" i="11"/>
  <c r="BY16" i="11" s="1"/>
  <c r="AJ28" i="11"/>
  <c r="BY28" i="11" s="1"/>
  <c r="AJ50" i="11"/>
  <c r="BY50" i="11" s="1"/>
  <c r="AJ32" i="11"/>
  <c r="BY32" i="11" s="1"/>
  <c r="AJ23" i="11"/>
  <c r="BY23" i="11" s="1"/>
  <c r="AJ51" i="11"/>
  <c r="BY51" i="11" s="1"/>
  <c r="AB30" i="11"/>
  <c r="AJ60" i="11"/>
  <c r="BY60" i="11" s="1"/>
  <c r="AJ37" i="11"/>
  <c r="BY37" i="11" s="1"/>
  <c r="AJ56" i="11"/>
  <c r="BY56" i="11" s="1"/>
  <c r="AJ22" i="11"/>
  <c r="BY22" i="11" s="1"/>
  <c r="AJ26" i="11"/>
  <c r="BY26" i="11" s="1"/>
  <c r="AJ30" i="11"/>
  <c r="BY30" i="11" s="1"/>
  <c r="AB22" i="11"/>
  <c r="AJ31" i="11"/>
  <c r="BY31" i="11" s="1"/>
  <c r="AJ13" i="11"/>
  <c r="BY13" i="11" s="1"/>
  <c r="AJ27" i="11"/>
  <c r="BY27" i="11" s="1"/>
  <c r="AJ55" i="11"/>
  <c r="BY55" i="11" s="1"/>
  <c r="AJ41" i="11"/>
  <c r="BY41" i="11" s="1"/>
  <c r="AJ20" i="11"/>
  <c r="BY20" i="11" s="1"/>
  <c r="AJ58" i="11"/>
  <c r="BY58" i="11" s="1"/>
  <c r="R56" i="4"/>
  <c r="AJ63" i="11"/>
  <c r="BY63" i="11" s="1"/>
  <c r="AJ19" i="11"/>
  <c r="BY19" i="11" s="1"/>
  <c r="AF7" i="11"/>
  <c r="BU7" i="11" s="1"/>
  <c r="AB41" i="11"/>
  <c r="AB13" i="11"/>
  <c r="AF8" i="11"/>
  <c r="BU8" i="11" s="1"/>
  <c r="AF51" i="11"/>
  <c r="BU51" i="11" s="1"/>
  <c r="AB7" i="11"/>
  <c r="AF19" i="11"/>
  <c r="BU19" i="11" s="1"/>
  <c r="AB20" i="11"/>
  <c r="AB34" i="11"/>
  <c r="AF13" i="11"/>
  <c r="BU13" i="11" s="1"/>
  <c r="AF21" i="11"/>
  <c r="BU21" i="11" s="1"/>
  <c r="AF30" i="11"/>
  <c r="BU30" i="11" s="1"/>
  <c r="AF20" i="11"/>
  <c r="BU20" i="11" s="1"/>
  <c r="AF29" i="11"/>
  <c r="BU29" i="11" s="1"/>
  <c r="AF38" i="11"/>
  <c r="BU38" i="11" s="1"/>
  <c r="AF56" i="11"/>
  <c r="BU56" i="11" s="1"/>
  <c r="AF50" i="11"/>
  <c r="BU50" i="11" s="1"/>
  <c r="AB32" i="11"/>
  <c r="AB63" i="11"/>
  <c r="AF63" i="11"/>
  <c r="BU63" i="11" s="1"/>
  <c r="AF14" i="11"/>
  <c r="BU14" i="11" s="1"/>
  <c r="AF22" i="11"/>
  <c r="BU22" i="11" s="1"/>
  <c r="AF31" i="11"/>
  <c r="BU31" i="11" s="1"/>
  <c r="AF40" i="11"/>
  <c r="BU40" i="11" s="1"/>
  <c r="AF57" i="11"/>
  <c r="BU57" i="11" s="1"/>
  <c r="AF23" i="11"/>
  <c r="BU23" i="11" s="1"/>
  <c r="AF32" i="11"/>
  <c r="BU32" i="11" s="1"/>
  <c r="AF41" i="11"/>
  <c r="BU41" i="11" s="1"/>
  <c r="AF58" i="11"/>
  <c r="BU58" i="11" s="1"/>
  <c r="AB44" i="11"/>
  <c r="AB29" i="11"/>
  <c r="AB11" i="11"/>
  <c r="AB9" i="11"/>
  <c r="AF16" i="11"/>
  <c r="BU16" i="11" s="1"/>
  <c r="AF24" i="11"/>
  <c r="BU24" i="11" s="1"/>
  <c r="AF33" i="11"/>
  <c r="BU33" i="11" s="1"/>
  <c r="AF60" i="11"/>
  <c r="BU60" i="11" s="1"/>
  <c r="AB52" i="11"/>
  <c r="AB37" i="11"/>
  <c r="AF9" i="11"/>
  <c r="BU9" i="11" s="1"/>
  <c r="AF17" i="11"/>
  <c r="BU17" i="11" s="1"/>
  <c r="AF25" i="11"/>
  <c r="BU25" i="11" s="1"/>
  <c r="AF34" i="11"/>
  <c r="BU34" i="11" s="1"/>
  <c r="AF52" i="11"/>
  <c r="BU52" i="11" s="1"/>
  <c r="AF28" i="11"/>
  <c r="BU28" i="11" s="1"/>
  <c r="AB51" i="11"/>
  <c r="AB60" i="11"/>
  <c r="AB27" i="11"/>
  <c r="AF18" i="11"/>
  <c r="BU18" i="11" s="1"/>
  <c r="AF26" i="11"/>
  <c r="BU26" i="11" s="1"/>
  <c r="AF44" i="11"/>
  <c r="BU44" i="11" s="1"/>
  <c r="AF37" i="11"/>
  <c r="BU37" i="11" s="1"/>
  <c r="AF27" i="11"/>
  <c r="BU27" i="11" s="1"/>
  <c r="AB8" i="11"/>
  <c r="AB18" i="11"/>
  <c r="AB38" i="11"/>
  <c r="AB16" i="11"/>
  <c r="AB26" i="11"/>
  <c r="AB57" i="11"/>
  <c r="AB14" i="11"/>
  <c r="AB33" i="11"/>
  <c r="AB28" i="11"/>
  <c r="AB25" i="11"/>
  <c r="AB21" i="11"/>
  <c r="AB40" i="11"/>
  <c r="AB50" i="11"/>
  <c r="AB55" i="11"/>
  <c r="AB23" i="11"/>
  <c r="AB58" i="11"/>
  <c r="AB56" i="11"/>
  <c r="AB19" i="11"/>
  <c r="AB31" i="11"/>
  <c r="AF45" i="11"/>
  <c r="AB24" i="11"/>
  <c r="AC33" i="11"/>
  <c r="BR33" i="11" s="1"/>
  <c r="AE48" i="11"/>
  <c r="BT48" i="11" s="1"/>
  <c r="AF46" i="11"/>
  <c r="AF55" i="11"/>
  <c r="BU55" i="11" s="1"/>
  <c r="AI56" i="11"/>
  <c r="BX56" i="11" s="1"/>
  <c r="AF10" i="11"/>
  <c r="BU10" i="11" s="1"/>
  <c r="AG55" i="11"/>
  <c r="BV55" i="11" s="1"/>
  <c r="AF11" i="11"/>
  <c r="BU11" i="11" s="1"/>
  <c r="AA48" i="11"/>
  <c r="BP48" i="11" s="1"/>
  <c r="AA36" i="11"/>
  <c r="BP36" i="11" s="1"/>
  <c r="AH58" i="11"/>
  <c r="BW58" i="11" s="1"/>
  <c r="AE17" i="11"/>
  <c r="BT17" i="11" s="1"/>
  <c r="AE41" i="11"/>
  <c r="BT41" i="11" s="1"/>
  <c r="AH8" i="11"/>
  <c r="BW8" i="11" s="1"/>
  <c r="AH19" i="11"/>
  <c r="BW19" i="11" s="1"/>
  <c r="AB17" i="11"/>
  <c r="AC11" i="11"/>
  <c r="BR11" i="11" s="1"/>
  <c r="AC19" i="11"/>
  <c r="BR19" i="11" s="1"/>
  <c r="AE34" i="11"/>
  <c r="BT34" i="11" s="1"/>
  <c r="AH31" i="11"/>
  <c r="BW31" i="11" s="1"/>
  <c r="AF48" i="11"/>
  <c r="AG26" i="11"/>
  <c r="BV26" i="11" s="1"/>
  <c r="AG51" i="11"/>
  <c r="BV51" i="11" s="1"/>
  <c r="AI24" i="11"/>
  <c r="BX24" i="11" s="1"/>
  <c r="AI63" i="11"/>
  <c r="BX63" i="11" s="1"/>
  <c r="AA37" i="11"/>
  <c r="BP37" i="11" s="1"/>
  <c r="AA35" i="11"/>
  <c r="BP35" i="11" s="1"/>
  <c r="AE10" i="11"/>
  <c r="BT10" i="11" s="1"/>
  <c r="AG60" i="11"/>
  <c r="BV60" i="11" s="1"/>
  <c r="AD50" i="11"/>
  <c r="BS50" i="11" s="1"/>
  <c r="AF36" i="11"/>
  <c r="AF42" i="11"/>
  <c r="AG53" i="11"/>
  <c r="BV53" i="11" s="1"/>
  <c r="AH46" i="11"/>
  <c r="BW46" i="11" s="1"/>
  <c r="AD51" i="11"/>
  <c r="BS51" i="11" s="1"/>
  <c r="AH62" i="11"/>
  <c r="BW62" i="11" s="1"/>
  <c r="AA51" i="11"/>
  <c r="BP51" i="11" s="1"/>
  <c r="AB10" i="11"/>
  <c r="AD58" i="11"/>
  <c r="BS58" i="11" s="1"/>
  <c r="AH34" i="11"/>
  <c r="BW34" i="11" s="1"/>
  <c r="AH49" i="11"/>
  <c r="BW49" i="11" s="1"/>
  <c r="AI27" i="11"/>
  <c r="BX27" i="11" s="1"/>
  <c r="AI62" i="11"/>
  <c r="BX62" i="11" s="1"/>
  <c r="V64" i="11"/>
  <c r="V4" i="11"/>
  <c r="W4" i="11"/>
  <c r="W64" i="11"/>
  <c r="W66" i="11" s="1"/>
  <c r="F74" i="30"/>
  <c r="O67" i="30"/>
  <c r="A63" i="30"/>
  <c r="A62" i="30"/>
  <c r="Z60" i="30"/>
  <c r="X60" i="30"/>
  <c r="V60" i="30"/>
  <c r="AE60" i="30"/>
  <c r="AL60" i="30"/>
  <c r="AL59" i="30"/>
  <c r="AJ59" i="30"/>
  <c r="AH59" i="30"/>
  <c r="AE59" i="30"/>
  <c r="AC59" i="30"/>
  <c r="X59" i="30"/>
  <c r="Z59" i="30"/>
  <c r="V59" i="30"/>
  <c r="AL58" i="30"/>
  <c r="AJ58" i="30"/>
  <c r="AH58" i="30"/>
  <c r="AE58" i="30"/>
  <c r="AC58" i="30"/>
  <c r="X58" i="30"/>
  <c r="AL57" i="30"/>
  <c r="AE57" i="30"/>
  <c r="Z57" i="30"/>
  <c r="X57" i="30"/>
  <c r="V57" i="30"/>
  <c r="AC57" i="30"/>
  <c r="AL56" i="30"/>
  <c r="AJ56" i="30"/>
  <c r="AH56" i="30"/>
  <c r="AE56" i="30"/>
  <c r="AC56" i="30"/>
  <c r="Z56" i="30"/>
  <c r="X56" i="30"/>
  <c r="V56" i="30"/>
  <c r="Z55" i="30"/>
  <c r="X55" i="30"/>
  <c r="V55" i="30"/>
  <c r="AE55" i="30"/>
  <c r="AL55" i="30"/>
  <c r="AT55" i="30"/>
  <c r="Z54" i="30"/>
  <c r="X54" i="30"/>
  <c r="V54" i="30"/>
  <c r="AE54" i="30"/>
  <c r="AL54" i="30"/>
  <c r="Z53" i="30"/>
  <c r="X53" i="30"/>
  <c r="V53" i="30"/>
  <c r="AE53" i="30"/>
  <c r="AL53" i="30"/>
  <c r="AT53" i="30"/>
  <c r="Z52" i="30"/>
  <c r="X52" i="30"/>
  <c r="V52" i="30"/>
  <c r="AE52" i="30"/>
  <c r="AL52" i="30"/>
  <c r="AC52" i="30"/>
  <c r="AL51" i="30"/>
  <c r="AJ51" i="30"/>
  <c r="AH51" i="30"/>
  <c r="AE51" i="30"/>
  <c r="AC51" i="30"/>
  <c r="AL50" i="30"/>
  <c r="AJ50" i="30"/>
  <c r="AH50" i="30"/>
  <c r="AE50" i="30"/>
  <c r="AC50" i="30"/>
  <c r="Z49" i="30"/>
  <c r="X49" i="30"/>
  <c r="V49" i="30"/>
  <c r="AE49" i="30"/>
  <c r="AL49" i="30"/>
  <c r="Z48" i="30"/>
  <c r="X48" i="30"/>
  <c r="V48" i="30"/>
  <c r="AE48" i="30"/>
  <c r="AL48" i="30"/>
  <c r="Z47" i="30"/>
  <c r="X47" i="30"/>
  <c r="V47" i="30"/>
  <c r="AE47" i="30"/>
  <c r="AL46" i="30"/>
  <c r="AJ46" i="30"/>
  <c r="AH46" i="30"/>
  <c r="AE46" i="30"/>
  <c r="AC46" i="30"/>
  <c r="AR45" i="30"/>
  <c r="AL45" i="30"/>
  <c r="AJ45" i="30"/>
  <c r="AH45" i="30"/>
  <c r="AE45" i="30"/>
  <c r="AC45" i="30"/>
  <c r="Z45" i="30"/>
  <c r="X45" i="30"/>
  <c r="O45" i="30"/>
  <c r="AX45" i="30" s="1"/>
  <c r="AL44" i="30"/>
  <c r="AJ44" i="30"/>
  <c r="AH44" i="30"/>
  <c r="AE44" i="30"/>
  <c r="AC44" i="30"/>
  <c r="X44" i="30"/>
  <c r="AL43" i="30"/>
  <c r="AJ43" i="30"/>
  <c r="AH43" i="30"/>
  <c r="AE43" i="30"/>
  <c r="AC43" i="30"/>
  <c r="X43" i="30"/>
  <c r="Z43" i="30"/>
  <c r="V43" i="30"/>
  <c r="AL42" i="30"/>
  <c r="AJ42" i="30"/>
  <c r="AH42" i="30"/>
  <c r="AE42" i="30"/>
  <c r="AC42" i="30"/>
  <c r="X42" i="30"/>
  <c r="AL41" i="30"/>
  <c r="AE41" i="30"/>
  <c r="Z41" i="30"/>
  <c r="X41" i="30"/>
  <c r="V41" i="30"/>
  <c r="O41" i="30"/>
  <c r="AL40" i="30"/>
  <c r="AJ40" i="30"/>
  <c r="AH40" i="30"/>
  <c r="AE40" i="30"/>
  <c r="AC40" i="30"/>
  <c r="X40" i="30"/>
  <c r="AL39" i="30"/>
  <c r="AJ39" i="30"/>
  <c r="AH39" i="30"/>
  <c r="AE39" i="30"/>
  <c r="AC39" i="30"/>
  <c r="X39" i="30"/>
  <c r="Z38" i="30"/>
  <c r="X38" i="30"/>
  <c r="V38" i="30"/>
  <c r="Z37" i="30"/>
  <c r="X37" i="30"/>
  <c r="V37" i="30"/>
  <c r="AE37" i="30"/>
  <c r="AL37" i="30"/>
  <c r="AL36" i="30"/>
  <c r="AJ36" i="30"/>
  <c r="AH36" i="30"/>
  <c r="AE36" i="30"/>
  <c r="AC36" i="30"/>
  <c r="X36" i="30"/>
  <c r="AL35" i="30"/>
  <c r="AJ35" i="30"/>
  <c r="AE35" i="30"/>
  <c r="Z35" i="30"/>
  <c r="X35" i="30"/>
  <c r="V35" i="30"/>
  <c r="AX34" i="30"/>
  <c r="Z34" i="30"/>
  <c r="X34" i="30"/>
  <c r="V34" i="30"/>
  <c r="T34" i="30"/>
  <c r="AE34" i="30"/>
  <c r="O34" i="30"/>
  <c r="AL34" i="30"/>
  <c r="AJ34" i="30"/>
  <c r="AL33" i="30"/>
  <c r="AJ33" i="30"/>
  <c r="AH33" i="30"/>
  <c r="AE33" i="30"/>
  <c r="AC33" i="30"/>
  <c r="X33" i="30"/>
  <c r="Z33" i="30"/>
  <c r="AT33" i="30"/>
  <c r="AL32" i="30"/>
  <c r="AJ32" i="30"/>
  <c r="AH32" i="30"/>
  <c r="AE32" i="30"/>
  <c r="AC32" i="30"/>
  <c r="X32" i="30"/>
  <c r="AE31" i="30"/>
  <c r="Z31" i="30"/>
  <c r="X31" i="30"/>
  <c r="V31" i="30"/>
  <c r="T31" i="30"/>
  <c r="AL31" i="30"/>
  <c r="AL30" i="30"/>
  <c r="AE30" i="30"/>
  <c r="Z30" i="30"/>
  <c r="X30" i="30"/>
  <c r="V30" i="30"/>
  <c r="O30" i="30"/>
  <c r="AT30" i="30"/>
  <c r="AE29" i="30"/>
  <c r="AC29" i="30"/>
  <c r="Z29" i="30"/>
  <c r="X29" i="30"/>
  <c r="V29" i="30"/>
  <c r="AT29" i="30"/>
  <c r="AT28" i="30"/>
  <c r="AE28" i="30"/>
  <c r="Z28" i="30"/>
  <c r="X28" i="30"/>
  <c r="V28" i="30"/>
  <c r="AL28" i="30"/>
  <c r="AE27" i="30"/>
  <c r="Z27" i="30"/>
  <c r="X27" i="30"/>
  <c r="V27" i="30"/>
  <c r="AL27" i="30"/>
  <c r="AL26" i="30"/>
  <c r="AE26" i="30"/>
  <c r="Z26" i="30"/>
  <c r="X26" i="30"/>
  <c r="V26" i="30"/>
  <c r="AC26" i="30"/>
  <c r="AT26" i="30"/>
  <c r="AL25" i="30"/>
  <c r="AE25" i="30"/>
  <c r="Z25" i="30"/>
  <c r="X25" i="30"/>
  <c r="V25" i="30"/>
  <c r="AC25" i="30"/>
  <c r="AJ25" i="30"/>
  <c r="AT24" i="30"/>
  <c r="AJ24" i="30"/>
  <c r="AE24" i="30"/>
  <c r="Z24" i="30"/>
  <c r="X24" i="30"/>
  <c r="V24" i="30"/>
  <c r="AL24" i="30"/>
  <c r="Z23" i="30"/>
  <c r="X23" i="30"/>
  <c r="V23" i="30"/>
  <c r="T23" i="30"/>
  <c r="AE23" i="30"/>
  <c r="Z22" i="30"/>
  <c r="X22" i="30"/>
  <c r="V22" i="30"/>
  <c r="AE22" i="30"/>
  <c r="AL22" i="30"/>
  <c r="O22" i="30"/>
  <c r="Z21" i="30"/>
  <c r="X21" i="30"/>
  <c r="V21" i="30"/>
  <c r="T21" i="30"/>
  <c r="S21" i="30"/>
  <c r="S61" i="30" s="1"/>
  <c r="AL20" i="30"/>
  <c r="AE20" i="30"/>
  <c r="Z20" i="30"/>
  <c r="X20" i="30"/>
  <c r="V20" i="30"/>
  <c r="AC20" i="30"/>
  <c r="O20" i="30"/>
  <c r="AT20" i="30"/>
  <c r="AL19" i="30"/>
  <c r="AC19" i="30"/>
  <c r="Z19" i="30"/>
  <c r="X19" i="30"/>
  <c r="V19" i="30"/>
  <c r="AE19" i="30"/>
  <c r="AJ19" i="30"/>
  <c r="AT19" i="30"/>
  <c r="Z18" i="30"/>
  <c r="X18" i="30"/>
  <c r="V18" i="30"/>
  <c r="AE18" i="30"/>
  <c r="AL18" i="30"/>
  <c r="Z17" i="30"/>
  <c r="X17" i="30"/>
  <c r="V17" i="30"/>
  <c r="T17" i="30"/>
  <c r="AE17" i="30"/>
  <c r="AT17" i="30"/>
  <c r="Z16" i="30"/>
  <c r="X16" i="30"/>
  <c r="V16" i="30"/>
  <c r="AE16" i="30"/>
  <c r="AL16" i="30"/>
  <c r="Z15" i="30"/>
  <c r="X15" i="30"/>
  <c r="V15" i="30"/>
  <c r="AE15" i="30"/>
  <c r="AL15" i="30"/>
  <c r="Z14" i="30"/>
  <c r="X14" i="30"/>
  <c r="V14" i="30"/>
  <c r="AE14" i="30"/>
  <c r="AL14" i="30"/>
  <c r="Z13" i="30"/>
  <c r="X13" i="30"/>
  <c r="V13" i="30"/>
  <c r="AE13" i="30"/>
  <c r="AL12" i="30"/>
  <c r="AJ12" i="30"/>
  <c r="AH12" i="30"/>
  <c r="AE12" i="30"/>
  <c r="AC12" i="30"/>
  <c r="X12" i="30"/>
  <c r="V12" i="30"/>
  <c r="AT11" i="30"/>
  <c r="Z11" i="30"/>
  <c r="X11" i="30"/>
  <c r="V11" i="30"/>
  <c r="AJ11" i="30"/>
  <c r="AL11" i="30"/>
  <c r="AE10" i="30"/>
  <c r="Z10" i="30"/>
  <c r="X10" i="30"/>
  <c r="V10" i="30"/>
  <c r="AL10" i="30"/>
  <c r="AL9" i="30"/>
  <c r="AJ9" i="30"/>
  <c r="AH9" i="30"/>
  <c r="AE9" i="30"/>
  <c r="AC9" i="30"/>
  <c r="T9" i="30"/>
  <c r="V9" i="30"/>
  <c r="X9" i="30"/>
  <c r="AL8" i="30"/>
  <c r="AE8" i="30"/>
  <c r="Z8" i="30"/>
  <c r="X8" i="30"/>
  <c r="V8" i="30"/>
  <c r="AJ8" i="30"/>
  <c r="Z7" i="30"/>
  <c r="X7" i="30"/>
  <c r="V7" i="30"/>
  <c r="AE7" i="30"/>
  <c r="AL7" i="30"/>
  <c r="AE6" i="30"/>
  <c r="Z6" i="30"/>
  <c r="X6" i="30"/>
  <c r="V6" i="30"/>
  <c r="T6" i="30"/>
  <c r="AL6" i="30"/>
  <c r="AL5" i="30"/>
  <c r="AE5" i="30"/>
  <c r="AC5" i="30"/>
  <c r="Z5" i="30"/>
  <c r="X5" i="30"/>
  <c r="V5" i="30"/>
  <c r="T5" i="30"/>
  <c r="O5" i="30"/>
  <c r="AE4" i="30"/>
  <c r="AC4" i="30"/>
  <c r="Z4" i="30"/>
  <c r="X4" i="30"/>
  <c r="V4" i="30"/>
  <c r="AT4" i="30"/>
  <c r="AL3" i="30"/>
  <c r="AJ3" i="30"/>
  <c r="AH3" i="30"/>
  <c r="AE3" i="30"/>
  <c r="AC3" i="30"/>
  <c r="Z3" i="30"/>
  <c r="W61" i="30"/>
  <c r="L61" i="30"/>
  <c r="AR41" i="30" l="1"/>
  <c r="AH41" i="30"/>
  <c r="AR5" i="30"/>
  <c r="AH5" i="30"/>
  <c r="AR20" i="30"/>
  <c r="AH20" i="30"/>
  <c r="AT25" i="30"/>
  <c r="V3" i="30"/>
  <c r="AC7" i="30"/>
  <c r="O7" i="30"/>
  <c r="AJ7" i="30"/>
  <c r="O8" i="30"/>
  <c r="AT8" i="30"/>
  <c r="AF16" i="30"/>
  <c r="AC18" i="30"/>
  <c r="O18" i="30"/>
  <c r="AJ18" i="30"/>
  <c r="AT18" i="30"/>
  <c r="AF22" i="30"/>
  <c r="AF30" i="30"/>
  <c r="AX8" i="30"/>
  <c r="AC15" i="30"/>
  <c r="O15" i="30"/>
  <c r="AT15" i="30"/>
  <c r="O25" i="30"/>
  <c r="AT35" i="30"/>
  <c r="O35" i="30"/>
  <c r="AC35" i="30"/>
  <c r="AT7" i="30"/>
  <c r="AT9" i="30"/>
  <c r="AC14" i="30"/>
  <c r="AF23" i="30"/>
  <c r="AX32" i="30"/>
  <c r="V40" i="30"/>
  <c r="O40" i="30"/>
  <c r="AR40" i="30" s="1"/>
  <c r="Z40" i="30"/>
  <c r="AT40" i="30"/>
  <c r="L71" i="30"/>
  <c r="AJ4" i="30"/>
  <c r="AH34" i="30"/>
  <c r="AR34" i="30"/>
  <c r="V51" i="30"/>
  <c r="X51" i="30"/>
  <c r="O51" i="30"/>
  <c r="AR51" i="30" s="1"/>
  <c r="O57" i="30"/>
  <c r="AF5" i="30"/>
  <c r="Z50" i="30"/>
  <c r="X50" i="30"/>
  <c r="F61" i="30"/>
  <c r="AT13" i="30"/>
  <c r="G61" i="30"/>
  <c r="AC8" i="30"/>
  <c r="AF9" i="30"/>
  <c r="AC22" i="30"/>
  <c r="D61" i="30"/>
  <c r="O3" i="30"/>
  <c r="AL4" i="30"/>
  <c r="AX5" i="30"/>
  <c r="N61" i="30"/>
  <c r="O4" i="30"/>
  <c r="AC6" i="30"/>
  <c r="O6" i="30"/>
  <c r="AT6" i="30"/>
  <c r="AJ6" i="30"/>
  <c r="AF6" i="30"/>
  <c r="AX7" i="30"/>
  <c r="AF18" i="30"/>
  <c r="AC27" i="30"/>
  <c r="O27" i="30"/>
  <c r="AT27" i="30"/>
  <c r="AJ27" i="30"/>
  <c r="AX4" i="30"/>
  <c r="X3" i="30"/>
  <c r="AT3" i="30"/>
  <c r="AT5" i="30"/>
  <c r="AC10" i="30"/>
  <c r="AC11" i="30"/>
  <c r="O11" i="30"/>
  <c r="O12" i="30"/>
  <c r="AR12" i="30" s="1"/>
  <c r="AL13" i="30"/>
  <c r="AT16" i="30"/>
  <c r="T55" i="30"/>
  <c r="T50" i="30"/>
  <c r="T45" i="30"/>
  <c r="T51" i="30"/>
  <c r="T46" i="30"/>
  <c r="T39" i="30"/>
  <c r="T56" i="30"/>
  <c r="T52" i="30"/>
  <c r="T47" i="30"/>
  <c r="T53" i="30"/>
  <c r="T48" i="30"/>
  <c r="T37" i="30"/>
  <c r="T59" i="30"/>
  <c r="T54" i="30"/>
  <c r="T49" i="30"/>
  <c r="T43" i="30"/>
  <c r="T38" i="30"/>
  <c r="T60" i="30"/>
  <c r="T44" i="30"/>
  <c r="T32" i="30"/>
  <c r="T28" i="30"/>
  <c r="T24" i="30"/>
  <c r="T40" i="30"/>
  <c r="T36" i="30"/>
  <c r="T35" i="30"/>
  <c r="T33" i="30"/>
  <c r="T29" i="30"/>
  <c r="T25" i="30"/>
  <c r="T57" i="30"/>
  <c r="T18" i="30"/>
  <c r="T41" i="30"/>
  <c r="T19" i="30"/>
  <c r="T26" i="30"/>
  <c r="T20" i="30"/>
  <c r="T15" i="30"/>
  <c r="T11" i="30"/>
  <c r="T58" i="30"/>
  <c r="T7" i="30"/>
  <c r="T3" i="30"/>
  <c r="T4" i="30"/>
  <c r="T30" i="30"/>
  <c r="T16" i="30"/>
  <c r="T42" i="30"/>
  <c r="T27" i="30"/>
  <c r="T22" i="30"/>
  <c r="T12" i="30"/>
  <c r="T8" i="30"/>
  <c r="T13" i="30"/>
  <c r="T14" i="30"/>
  <c r="T10" i="30"/>
  <c r="O26" i="30"/>
  <c r="AR30" i="30"/>
  <c r="AH30" i="30"/>
  <c r="O9" i="30"/>
  <c r="AC16" i="30"/>
  <c r="O16" i="30"/>
  <c r="AR22" i="30"/>
  <c r="AH22" i="30"/>
  <c r="AX22" i="30"/>
  <c r="E61" i="30"/>
  <c r="M61" i="30"/>
  <c r="Z12" i="30"/>
  <c r="AT12" i="30"/>
  <c r="O13" i="30"/>
  <c r="AC13" i="30"/>
  <c r="AJ16" i="30"/>
  <c r="AX25" i="30"/>
  <c r="AC30" i="30"/>
  <c r="AO45" i="30"/>
  <c r="AJ15" i="30"/>
  <c r="O19" i="30"/>
  <c r="AX19" i="30" s="1"/>
  <c r="AC23" i="30"/>
  <c r="O23" i="30"/>
  <c r="AT23" i="30"/>
  <c r="AJ23" i="30"/>
  <c r="V32" i="30"/>
  <c r="O32" i="30"/>
  <c r="AR32" i="30" s="1"/>
  <c r="AT32" i="30"/>
  <c r="Z32" i="30"/>
  <c r="V33" i="30"/>
  <c r="AX40" i="30"/>
  <c r="AX20" i="30"/>
  <c r="AF26" i="30"/>
  <c r="AJ29" i="30"/>
  <c r="AC37" i="30"/>
  <c r="O37" i="30"/>
  <c r="AJ37" i="30"/>
  <c r="AT37" i="30"/>
  <c r="AW61" i="30"/>
  <c r="AJ10" i="30"/>
  <c r="AT10" i="30"/>
  <c r="AJ14" i="30"/>
  <c r="AT14" i="30"/>
  <c r="AC17" i="30"/>
  <c r="O17" i="30"/>
  <c r="AJ17" i="30"/>
  <c r="Q21" i="30"/>
  <c r="O21" i="30"/>
  <c r="AJ21" i="30"/>
  <c r="AT21" i="30"/>
  <c r="AL23" i="30"/>
  <c r="AC28" i="30"/>
  <c r="O28" i="30"/>
  <c r="AL29" i="30"/>
  <c r="AX30" i="30"/>
  <c r="AC41" i="30"/>
  <c r="AF48" i="30"/>
  <c r="I61" i="30"/>
  <c r="J61" i="30"/>
  <c r="AE61" i="30"/>
  <c r="AF4" i="30" s="1"/>
  <c r="AJ5" i="30"/>
  <c r="AJ28" i="30"/>
  <c r="O29" i="30"/>
  <c r="AC31" i="30"/>
  <c r="O31" i="30"/>
  <c r="AT31" i="30"/>
  <c r="AJ31" i="30"/>
  <c r="AC34" i="30"/>
  <c r="O50" i="30"/>
  <c r="AT50" i="30"/>
  <c r="AF57" i="30"/>
  <c r="H61" i="30"/>
  <c r="C61" i="30"/>
  <c r="K61" i="30"/>
  <c r="Z9" i="30"/>
  <c r="O10" i="30"/>
  <c r="AJ13" i="30"/>
  <c r="O14" i="30"/>
  <c r="AL17" i="30"/>
  <c r="AL61" i="30" s="1"/>
  <c r="AL21" i="30"/>
  <c r="AT22" i="30"/>
  <c r="AC24" i="30"/>
  <c r="O24" i="30"/>
  <c r="AX29" i="30"/>
  <c r="AT36" i="30"/>
  <c r="V36" i="30"/>
  <c r="O36" i="30"/>
  <c r="Z36" i="30"/>
  <c r="AF37" i="30"/>
  <c r="AT38" i="30"/>
  <c r="O38" i="30"/>
  <c r="AC38" i="30"/>
  <c r="AL38" i="30"/>
  <c r="V39" i="30"/>
  <c r="AT45" i="30"/>
  <c r="AJ20" i="30"/>
  <c r="O33" i="30"/>
  <c r="AR33" i="30" s="1"/>
  <c r="AT34" i="30"/>
  <c r="AJ38" i="30"/>
  <c r="AT39" i="30"/>
  <c r="AX41" i="30"/>
  <c r="AT46" i="30"/>
  <c r="AC49" i="30"/>
  <c r="O49" i="30"/>
  <c r="AT49" i="30"/>
  <c r="AF52" i="30"/>
  <c r="AC55" i="30"/>
  <c r="O55" i="30"/>
  <c r="AX57" i="30"/>
  <c r="AT41" i="30"/>
  <c r="AT42" i="30"/>
  <c r="Z42" i="30"/>
  <c r="V42" i="30"/>
  <c r="O42" i="30"/>
  <c r="O44" i="30"/>
  <c r="AR44" i="30" s="1"/>
  <c r="AT44" i="30"/>
  <c r="Z44" i="30"/>
  <c r="V44" i="30"/>
  <c r="V45" i="30"/>
  <c r="AF46" i="30"/>
  <c r="AX46" i="30"/>
  <c r="AT48" i="30"/>
  <c r="AT56" i="30"/>
  <c r="AT58" i="30"/>
  <c r="Z58" i="30"/>
  <c r="V58" i="30"/>
  <c r="O58" i="30"/>
  <c r="AC60" i="30"/>
  <c r="O60" i="30"/>
  <c r="AT60" i="30"/>
  <c r="AJ60" i="30"/>
  <c r="V46" i="30"/>
  <c r="X46" i="30"/>
  <c r="AC47" i="30"/>
  <c r="AF55" i="30"/>
  <c r="AF59" i="30"/>
  <c r="AJ22" i="30"/>
  <c r="AJ26" i="30"/>
  <c r="AJ30" i="30"/>
  <c r="AF33" i="30"/>
  <c r="AF39" i="30"/>
  <c r="O43" i="30"/>
  <c r="AT43" i="30"/>
  <c r="AX49" i="30"/>
  <c r="AT51" i="30"/>
  <c r="AC54" i="30"/>
  <c r="O54" i="30"/>
  <c r="AT54" i="30"/>
  <c r="AT57" i="30"/>
  <c r="O59" i="30"/>
  <c r="AT59" i="30"/>
  <c r="O39" i="30"/>
  <c r="AR39" i="30" s="1"/>
  <c r="O46" i="30"/>
  <c r="AR46" i="30" s="1"/>
  <c r="AL47" i="30"/>
  <c r="V50" i="30"/>
  <c r="AF51" i="30"/>
  <c r="AX51" i="30"/>
  <c r="AX55" i="30"/>
  <c r="AF60" i="30"/>
  <c r="AJ41" i="30"/>
  <c r="AJ57" i="30"/>
  <c r="AJ47" i="30"/>
  <c r="AT47" i="30"/>
  <c r="O48" i="30"/>
  <c r="AC48" i="30"/>
  <c r="AJ52" i="30"/>
  <c r="AT52" i="30"/>
  <c r="O53" i="30"/>
  <c r="AC53" i="30"/>
  <c r="Z39" i="30"/>
  <c r="Z46" i="30"/>
  <c r="O47" i="30"/>
  <c r="Z51" i="30"/>
  <c r="O52" i="30"/>
  <c r="AJ55" i="30"/>
  <c r="O56" i="30"/>
  <c r="AR56" i="30" s="1"/>
  <c r="AJ49" i="30"/>
  <c r="AJ54" i="30"/>
  <c r="AJ48" i="30"/>
  <c r="AJ53" i="30"/>
  <c r="AM50" i="30" l="1"/>
  <c r="AM45" i="30"/>
  <c r="AM59" i="30"/>
  <c r="AM43" i="30"/>
  <c r="AM40" i="30"/>
  <c r="AM33" i="30"/>
  <c r="AM36" i="30"/>
  <c r="AM58" i="30"/>
  <c r="AM42" i="30"/>
  <c r="AM37" i="30"/>
  <c r="AM9" i="30"/>
  <c r="AM6" i="30"/>
  <c r="AM27" i="30"/>
  <c r="AM11" i="30"/>
  <c r="AM44" i="30"/>
  <c r="AM39" i="30"/>
  <c r="AM51" i="30"/>
  <c r="AM20" i="30"/>
  <c r="AM34" i="30"/>
  <c r="AM3" i="30"/>
  <c r="AM25" i="30"/>
  <c r="AM57" i="30"/>
  <c r="AM48" i="30"/>
  <c r="AM28" i="30"/>
  <c r="AM24" i="30"/>
  <c r="AM18" i="30"/>
  <c r="AM35" i="30"/>
  <c r="AM52" i="30"/>
  <c r="AM32" i="30"/>
  <c r="AM53" i="30"/>
  <c r="AM54" i="30"/>
  <c r="AM60" i="30"/>
  <c r="AM14" i="30"/>
  <c r="AM10" i="30"/>
  <c r="AM15" i="30"/>
  <c r="AM12" i="30"/>
  <c r="AM31" i="30"/>
  <c r="AM26" i="30"/>
  <c r="AM41" i="30"/>
  <c r="AM46" i="30"/>
  <c r="AM55" i="30"/>
  <c r="AM8" i="30"/>
  <c r="AM49" i="30"/>
  <c r="AM22" i="30"/>
  <c r="AM7" i="30"/>
  <c r="AM56" i="30"/>
  <c r="AM5" i="30"/>
  <c r="AM16" i="30"/>
  <c r="AM19" i="30"/>
  <c r="AM30" i="30"/>
  <c r="I71" i="30"/>
  <c r="AM29" i="30"/>
  <c r="AR21" i="30"/>
  <c r="AH21" i="30"/>
  <c r="M62" i="30"/>
  <c r="M74" i="30" s="1"/>
  <c r="M71" i="30"/>
  <c r="AO22" i="30"/>
  <c r="AR9" i="30"/>
  <c r="AX9" i="30"/>
  <c r="AR26" i="30"/>
  <c r="AH26" i="30"/>
  <c r="AR11" i="30"/>
  <c r="AH11" i="30"/>
  <c r="AU5" i="30"/>
  <c r="O61" i="30"/>
  <c r="N62" i="30" s="1"/>
  <c r="N74" i="30" s="1"/>
  <c r="AR3" i="30"/>
  <c r="AU7" i="30"/>
  <c r="AX15" i="30"/>
  <c r="AR15" i="30"/>
  <c r="AH15" i="30"/>
  <c r="AO20" i="30"/>
  <c r="AK57" i="30"/>
  <c r="AX43" i="30"/>
  <c r="AR43" i="30"/>
  <c r="AX56" i="30"/>
  <c r="AF43" i="30"/>
  <c r="AR58" i="30"/>
  <c r="AX58" i="30"/>
  <c r="AU48" i="30"/>
  <c r="AR42" i="30"/>
  <c r="AX42" i="30"/>
  <c r="K62" i="30"/>
  <c r="K74" i="30" s="1"/>
  <c r="K71" i="30"/>
  <c r="AF31" i="30"/>
  <c r="AX21" i="30"/>
  <c r="AX28" i="30"/>
  <c r="AR28" i="30"/>
  <c r="AH28" i="30"/>
  <c r="Q61" i="30"/>
  <c r="R21" i="30"/>
  <c r="E62" i="30"/>
  <c r="E63" i="30" s="1"/>
  <c r="E74" i="30" s="1"/>
  <c r="E71" i="30"/>
  <c r="AT61" i="30"/>
  <c r="AU37" i="30" s="1"/>
  <c r="AR4" i="30"/>
  <c r="AH4" i="30"/>
  <c r="D62" i="30"/>
  <c r="D74" i="30" s="1"/>
  <c r="D71" i="30"/>
  <c r="AJ61" i="30"/>
  <c r="AK31" i="30" s="1"/>
  <c r="AO51" i="30"/>
  <c r="AO40" i="30"/>
  <c r="AD15" i="30"/>
  <c r="AK48" i="30"/>
  <c r="AD54" i="30"/>
  <c r="AO56" i="30"/>
  <c r="AR53" i="30"/>
  <c r="AH53" i="30"/>
  <c r="AX53" i="30"/>
  <c r="AU34" i="30"/>
  <c r="AD10" i="30"/>
  <c r="N71" i="30"/>
  <c r="AX11" i="30"/>
  <c r="V61" i="30"/>
  <c r="AO5" i="30"/>
  <c r="AX39" i="30"/>
  <c r="AD55" i="30"/>
  <c r="AO33" i="30"/>
  <c r="H62" i="30"/>
  <c r="H74" i="30" s="1"/>
  <c r="H71" i="30"/>
  <c r="AU31" i="30"/>
  <c r="AF56" i="30"/>
  <c r="AF50" i="30"/>
  <c r="AF45" i="30"/>
  <c r="AF38" i="30"/>
  <c r="AF41" i="30"/>
  <c r="AF28" i="30"/>
  <c r="AF24" i="30"/>
  <c r="AF21" i="30"/>
  <c r="AF58" i="30"/>
  <c r="AF42" i="30"/>
  <c r="AF35" i="30"/>
  <c r="AF29" i="30"/>
  <c r="AF25" i="30"/>
  <c r="AF44" i="30"/>
  <c r="AF40" i="30"/>
  <c r="AF11" i="30"/>
  <c r="AF3" i="30"/>
  <c r="AF20" i="30"/>
  <c r="AF53" i="30"/>
  <c r="AF49" i="30"/>
  <c r="AF32" i="30"/>
  <c r="AF10" i="30"/>
  <c r="AF14" i="30"/>
  <c r="AX17" i="30"/>
  <c r="AH17" i="30"/>
  <c r="AR17" i="30"/>
  <c r="AD37" i="30"/>
  <c r="AX33" i="30"/>
  <c r="AF7" i="30"/>
  <c r="AD8" i="30"/>
  <c r="AF34" i="30"/>
  <c r="AR35" i="30"/>
  <c r="AH35" i="30"/>
  <c r="AX35" i="30"/>
  <c r="AU18" i="30"/>
  <c r="AU47" i="30"/>
  <c r="AR54" i="30"/>
  <c r="AH54" i="30"/>
  <c r="AX37" i="30"/>
  <c r="AH37" i="30"/>
  <c r="AR37" i="30"/>
  <c r="X61" i="30"/>
  <c r="Y3" i="30" s="1"/>
  <c r="AO39" i="30"/>
  <c r="AK20" i="30"/>
  <c r="AM17" i="30"/>
  <c r="AX31" i="30"/>
  <c r="AH31" i="30"/>
  <c r="AR31" i="30"/>
  <c r="J62" i="30"/>
  <c r="J74" i="30" s="1"/>
  <c r="J71" i="30"/>
  <c r="AR16" i="30"/>
  <c r="AH16" i="30"/>
  <c r="AX16" i="30"/>
  <c r="AD14" i="30"/>
  <c r="AR8" i="30"/>
  <c r="AH8" i="30"/>
  <c r="AU25" i="30"/>
  <c r="AF19" i="30"/>
  <c r="AX59" i="30"/>
  <c r="AR59" i="30"/>
  <c r="AR55" i="30"/>
  <c r="AH55" i="30"/>
  <c r="AR38" i="30"/>
  <c r="AH38" i="30"/>
  <c r="AX38" i="30"/>
  <c r="AR52" i="30"/>
  <c r="AH52" i="30"/>
  <c r="AX52" i="30"/>
  <c r="AK60" i="30"/>
  <c r="AU58" i="30"/>
  <c r="AD47" i="30"/>
  <c r="AU56" i="30"/>
  <c r="AU41" i="30"/>
  <c r="AF36" i="30"/>
  <c r="AX26" i="30"/>
  <c r="AR14" i="30"/>
  <c r="AH14" i="30"/>
  <c r="AX14" i="30"/>
  <c r="AD31" i="30"/>
  <c r="AX3" i="30"/>
  <c r="AM23" i="30"/>
  <c r="AU14" i="30"/>
  <c r="AF47" i="30"/>
  <c r="AF54" i="30"/>
  <c r="AU32" i="30"/>
  <c r="AH23" i="30"/>
  <c r="AX23" i="30"/>
  <c r="AR23" i="30"/>
  <c r="AR13" i="30"/>
  <c r="AH13" i="30"/>
  <c r="AX13" i="30"/>
  <c r="AO30" i="30"/>
  <c r="T61" i="30"/>
  <c r="AU16" i="30"/>
  <c r="AF8" i="30"/>
  <c r="AU27" i="30"/>
  <c r="AM4" i="30"/>
  <c r="G62" i="30"/>
  <c r="G74" i="30" s="1"/>
  <c r="G71" i="30"/>
  <c r="AO34" i="30"/>
  <c r="AC61" i="30"/>
  <c r="AD24" i="30" s="1"/>
  <c r="AX12" i="30"/>
  <c r="AR25" i="30"/>
  <c r="AH25" i="30"/>
  <c r="AX18" i="30"/>
  <c r="AH18" i="30"/>
  <c r="AR18" i="30"/>
  <c r="AK7" i="30"/>
  <c r="AO41" i="30"/>
  <c r="AU43" i="30"/>
  <c r="AO44" i="30"/>
  <c r="AX54" i="30"/>
  <c r="AM21" i="30"/>
  <c r="C62" i="30"/>
  <c r="C71" i="30"/>
  <c r="Y50" i="30"/>
  <c r="AU42" i="30"/>
  <c r="AX44" i="30"/>
  <c r="AD17" i="30"/>
  <c r="AD48" i="30"/>
  <c r="AM47" i="30"/>
  <c r="AK53" i="30"/>
  <c r="AR47" i="30"/>
  <c r="AH47" i="30"/>
  <c r="AX47" i="30"/>
  <c r="AR48" i="30"/>
  <c r="AH48" i="30"/>
  <c r="AX48" i="30"/>
  <c r="AO46" i="30"/>
  <c r="AU54" i="30"/>
  <c r="AX60" i="30"/>
  <c r="AR60" i="30"/>
  <c r="AH60" i="30"/>
  <c r="AR49" i="30"/>
  <c r="AH49" i="30"/>
  <c r="AM38" i="30"/>
  <c r="AR29" i="30"/>
  <c r="AH29" i="30"/>
  <c r="AU21" i="30"/>
  <c r="AK14" i="30"/>
  <c r="AO32" i="30"/>
  <c r="AF13" i="30"/>
  <c r="AM13" i="30"/>
  <c r="AX27" i="30"/>
  <c r="AR27" i="30"/>
  <c r="AH27" i="30"/>
  <c r="AU6" i="30"/>
  <c r="Z61" i="30"/>
  <c r="AA58" i="30" s="1"/>
  <c r="AF27" i="30"/>
  <c r="AF12" i="30"/>
  <c r="AD18" i="30"/>
  <c r="AR7" i="30"/>
  <c r="AH7" i="30"/>
  <c r="AF17" i="30"/>
  <c r="AD60" i="30"/>
  <c r="AD49" i="30"/>
  <c r="AR36" i="30"/>
  <c r="AX36" i="30"/>
  <c r="AX24" i="30"/>
  <c r="AH24" i="30"/>
  <c r="AR24" i="30"/>
  <c r="AR10" i="30"/>
  <c r="AH10" i="30"/>
  <c r="AX10" i="30"/>
  <c r="AX50" i="30"/>
  <c r="AR50" i="30"/>
  <c r="AK28" i="30"/>
  <c r="AK29" i="30"/>
  <c r="AR19" i="30"/>
  <c r="AH19" i="30"/>
  <c r="AD30" i="30"/>
  <c r="AO12" i="30"/>
  <c r="AD27" i="30"/>
  <c r="AX6" i="30"/>
  <c r="AH6" i="30"/>
  <c r="AR6" i="30"/>
  <c r="F62" i="30"/>
  <c r="F71" i="30"/>
  <c r="AR57" i="30"/>
  <c r="AH57" i="30"/>
  <c r="AU40" i="30"/>
  <c r="AU9" i="30"/>
  <c r="AU15" i="30"/>
  <c r="AD7" i="30"/>
  <c r="AF15" i="30"/>
  <c r="AA42" i="30" l="1"/>
  <c r="AO15" i="30"/>
  <c r="AO19" i="30"/>
  <c r="AI10" i="30"/>
  <c r="AU44" i="30"/>
  <c r="AI29" i="30"/>
  <c r="AA44" i="30"/>
  <c r="AU57" i="30"/>
  <c r="AK52" i="30"/>
  <c r="AI18" i="30"/>
  <c r="AI23" i="30"/>
  <c r="AU60" i="30"/>
  <c r="AO55" i="30"/>
  <c r="AS55" i="30"/>
  <c r="AI16" i="30"/>
  <c r="AO37" i="30"/>
  <c r="AU8" i="30"/>
  <c r="AD35" i="30"/>
  <c r="AK37" i="30"/>
  <c r="AO42" i="30"/>
  <c r="AU59" i="30"/>
  <c r="I62" i="30"/>
  <c r="I74" i="30" s="1"/>
  <c r="AA60" i="30"/>
  <c r="AA41" i="30"/>
  <c r="AA30" i="30"/>
  <c r="AA26" i="30"/>
  <c r="AA47" i="30"/>
  <c r="AA31" i="30"/>
  <c r="AA27" i="30"/>
  <c r="AA21" i="30"/>
  <c r="AA20" i="30"/>
  <c r="AA5" i="30"/>
  <c r="AA14" i="30"/>
  <c r="AA38" i="30"/>
  <c r="AA23" i="30"/>
  <c r="AA52" i="30"/>
  <c r="AA55" i="30"/>
  <c r="AA22" i="30"/>
  <c r="AA16" i="30"/>
  <c r="AA13" i="30"/>
  <c r="AA35" i="30"/>
  <c r="AA56" i="30"/>
  <c r="AA45" i="30"/>
  <c r="AA54" i="30"/>
  <c r="AA59" i="30"/>
  <c r="AA18" i="30"/>
  <c r="AA25" i="30"/>
  <c r="AA43" i="30"/>
  <c r="AA3" i="30"/>
  <c r="AA17" i="30"/>
  <c r="AA49" i="30"/>
  <c r="AA33" i="30"/>
  <c r="AA24" i="30"/>
  <c r="AA57" i="30"/>
  <c r="AA37" i="30"/>
  <c r="AA48" i="30"/>
  <c r="AA4" i="30"/>
  <c r="AA6" i="30"/>
  <c r="AA19" i="30"/>
  <c r="AA15" i="30"/>
  <c r="AA8" i="30"/>
  <c r="AA10" i="30"/>
  <c r="AA11" i="30"/>
  <c r="AA7" i="30"/>
  <c r="AA28" i="30"/>
  <c r="AA34" i="30"/>
  <c r="AA53" i="30"/>
  <c r="AA29" i="30"/>
  <c r="AI37" i="30"/>
  <c r="AH61" i="30"/>
  <c r="AI8" i="30" s="1"/>
  <c r="AU12" i="30"/>
  <c r="AU50" i="30"/>
  <c r="AS60" i="30"/>
  <c r="AO60" i="30"/>
  <c r="AK17" i="30"/>
  <c r="AK47" i="30"/>
  <c r="AD16" i="30"/>
  <c r="AS14" i="30"/>
  <c r="AO14" i="30"/>
  <c r="AK30" i="30"/>
  <c r="AO52" i="30"/>
  <c r="AK18" i="30"/>
  <c r="AD13" i="30"/>
  <c r="AU51" i="30"/>
  <c r="AK16" i="30"/>
  <c r="AU38" i="30"/>
  <c r="AU52" i="30"/>
  <c r="AS4" i="30"/>
  <c r="AO4" i="30"/>
  <c r="AD53" i="30"/>
  <c r="AA40" i="30"/>
  <c r="AI26" i="30"/>
  <c r="AK15" i="30"/>
  <c r="AD34" i="30"/>
  <c r="AO49" i="30"/>
  <c r="AS49" i="30"/>
  <c r="AO10" i="30"/>
  <c r="AO59" i="30"/>
  <c r="AO16" i="30"/>
  <c r="Y51" i="30"/>
  <c r="AS53" i="30"/>
  <c r="AO53" i="30"/>
  <c r="AO11" i="30"/>
  <c r="AI57" i="30"/>
  <c r="AU10" i="30"/>
  <c r="AO24" i="30"/>
  <c r="AS24" i="30"/>
  <c r="AU13" i="30"/>
  <c r="AI48" i="30"/>
  <c r="AS57" i="30"/>
  <c r="AO57" i="30"/>
  <c r="AK21" i="30"/>
  <c r="AI24" i="30"/>
  <c r="AI7" i="30"/>
  <c r="AD22" i="30"/>
  <c r="AD23" i="30"/>
  <c r="AK13" i="30"/>
  <c r="AO48" i="30"/>
  <c r="AU23" i="30"/>
  <c r="AK22" i="30"/>
  <c r="AS25" i="30"/>
  <c r="AO25" i="30"/>
  <c r="AK6" i="30"/>
  <c r="AA51" i="30"/>
  <c r="AK5" i="30"/>
  <c r="AK41" i="30"/>
  <c r="AU35" i="30"/>
  <c r="AD28" i="30"/>
  <c r="AI35" i="30"/>
  <c r="AK23" i="30"/>
  <c r="AK55" i="30"/>
  <c r="AU3" i="30"/>
  <c r="R60" i="30"/>
  <c r="R44" i="30"/>
  <c r="R55" i="30"/>
  <c r="R50" i="30"/>
  <c r="R45" i="30"/>
  <c r="R51" i="30"/>
  <c r="R46" i="30"/>
  <c r="R57" i="30"/>
  <c r="R41" i="30"/>
  <c r="R36" i="30"/>
  <c r="R58" i="30"/>
  <c r="R42" i="30"/>
  <c r="R59" i="30"/>
  <c r="R54" i="30"/>
  <c r="R49" i="30"/>
  <c r="R43" i="30"/>
  <c r="R38" i="30"/>
  <c r="R31" i="30"/>
  <c r="R27" i="30"/>
  <c r="R37" i="30"/>
  <c r="R20" i="30"/>
  <c r="R32" i="30"/>
  <c r="R28" i="30"/>
  <c r="R24" i="30"/>
  <c r="R56" i="30"/>
  <c r="R52" i="30"/>
  <c r="R40" i="30"/>
  <c r="R35" i="30"/>
  <c r="R33" i="30"/>
  <c r="R53" i="30"/>
  <c r="R29" i="30"/>
  <c r="R25" i="30"/>
  <c r="R47" i="30"/>
  <c r="R34" i="30"/>
  <c r="R30" i="30"/>
  <c r="R26" i="30"/>
  <c r="R22" i="30"/>
  <c r="R23" i="30"/>
  <c r="R6" i="30"/>
  <c r="R3" i="30"/>
  <c r="R4" i="30"/>
  <c r="R48" i="30"/>
  <c r="R39" i="30"/>
  <c r="R15" i="30"/>
  <c r="R11" i="30"/>
  <c r="R7" i="30"/>
  <c r="R19" i="30"/>
  <c r="R18" i="30"/>
  <c r="R16" i="30"/>
  <c r="R12" i="30"/>
  <c r="R8" i="30"/>
  <c r="R17" i="30"/>
  <c r="R9" i="30"/>
  <c r="R5" i="30"/>
  <c r="R14" i="30"/>
  <c r="R13" i="30"/>
  <c r="R10" i="30"/>
  <c r="AU22" i="30"/>
  <c r="AO58" i="30"/>
  <c r="AK49" i="30"/>
  <c r="AK4" i="30"/>
  <c r="AS26" i="30"/>
  <c r="AO26" i="30"/>
  <c r="AM61" i="30"/>
  <c r="AI19" i="30"/>
  <c r="AO29" i="30"/>
  <c r="AI14" i="30"/>
  <c r="AO7" i="30"/>
  <c r="AS7" i="30"/>
  <c r="Y46" i="30"/>
  <c r="AS35" i="30"/>
  <c r="AO35" i="30"/>
  <c r="AA9" i="30"/>
  <c r="AU4" i="30"/>
  <c r="AU24" i="30"/>
  <c r="AU28" i="30"/>
  <c r="AU33" i="30"/>
  <c r="AU11" i="30"/>
  <c r="AU26" i="30"/>
  <c r="AU29" i="30"/>
  <c r="AU17" i="30"/>
  <c r="AU30" i="30"/>
  <c r="AU19" i="30"/>
  <c r="AU20" i="30"/>
  <c r="AU55" i="30"/>
  <c r="AU53" i="30"/>
  <c r="AI28" i="30"/>
  <c r="AU36" i="30"/>
  <c r="AR61" i="30"/>
  <c r="AS19" i="30" s="1"/>
  <c r="AO3" i="30"/>
  <c r="AK10" i="30"/>
  <c r="AK54" i="30"/>
  <c r="AI6" i="30"/>
  <c r="AS18" i="30"/>
  <c r="AO18" i="30"/>
  <c r="AI60" i="30"/>
  <c r="AS8" i="30"/>
  <c r="AO8" i="30"/>
  <c r="AA36" i="30"/>
  <c r="O62" i="30"/>
  <c r="O74" i="30" s="1"/>
  <c r="C74" i="30"/>
  <c r="AI13" i="30"/>
  <c r="AA32" i="30"/>
  <c r="AA46" i="30"/>
  <c r="AA39" i="30"/>
  <c r="AA12" i="30"/>
  <c r="AS50" i="30"/>
  <c r="AO50" i="30"/>
  <c r="AI27" i="30"/>
  <c r="AK26" i="30"/>
  <c r="AI47" i="30"/>
  <c r="AU45" i="30"/>
  <c r="AD50" i="30"/>
  <c r="AD45" i="30"/>
  <c r="AD43" i="30"/>
  <c r="AD33" i="30"/>
  <c r="AD36" i="30"/>
  <c r="AD58" i="30"/>
  <c r="AD42" i="30"/>
  <c r="AD21" i="30"/>
  <c r="AD9" i="30"/>
  <c r="AD20" i="30"/>
  <c r="AD25" i="30"/>
  <c r="AD3" i="30"/>
  <c r="AD5" i="30"/>
  <c r="AD12" i="30"/>
  <c r="AD32" i="30"/>
  <c r="AD56" i="30"/>
  <c r="AD4" i="30"/>
  <c r="AD29" i="30"/>
  <c r="AD40" i="30"/>
  <c r="AD52" i="30"/>
  <c r="AD46" i="30"/>
  <c r="AD59" i="30"/>
  <c r="AD26" i="30"/>
  <c r="AD39" i="30"/>
  <c r="AD51" i="30"/>
  <c r="AD44" i="30"/>
  <c r="AD19" i="30"/>
  <c r="AD57" i="30"/>
  <c r="AS13" i="30"/>
  <c r="AO13" i="30"/>
  <c r="AU49" i="30"/>
  <c r="AD41" i="30"/>
  <c r="AI38" i="30"/>
  <c r="AK27" i="30"/>
  <c r="AS31" i="30"/>
  <c r="AO31" i="30"/>
  <c r="AI54" i="30"/>
  <c r="AO17" i="30"/>
  <c r="AU46" i="30"/>
  <c r="AU39" i="30"/>
  <c r="AD11" i="30"/>
  <c r="AO28" i="30"/>
  <c r="AS28" i="30"/>
  <c r="AD38" i="30"/>
  <c r="AW62" i="30"/>
  <c r="AW63" i="30" s="1"/>
  <c r="O71" i="30"/>
  <c r="L62" i="30"/>
  <c r="L74" i="30" s="1"/>
  <c r="AS9" i="30"/>
  <c r="AO9" i="30"/>
  <c r="AI21" i="30"/>
  <c r="AS6" i="30"/>
  <c r="AO6" i="30"/>
  <c r="AS36" i="30"/>
  <c r="AO36" i="30"/>
  <c r="AS27" i="30"/>
  <c r="AO27" i="30"/>
  <c r="AI49" i="30"/>
  <c r="AO47" i="30"/>
  <c r="AS47" i="30"/>
  <c r="AS23" i="30"/>
  <c r="AO23" i="30"/>
  <c r="AX61" i="30"/>
  <c r="AS38" i="30"/>
  <c r="AO38" i="30"/>
  <c r="AI31" i="30"/>
  <c r="Y57" i="30"/>
  <c r="Y41" i="30"/>
  <c r="Y29" i="30"/>
  <c r="Y25" i="30"/>
  <c r="Y38" i="30"/>
  <c r="Y30" i="30"/>
  <c r="Y26" i="30"/>
  <c r="Y19" i="30"/>
  <c r="Y54" i="30"/>
  <c r="Y55" i="30"/>
  <c r="Y35" i="30"/>
  <c r="Y22" i="30"/>
  <c r="Y18" i="30"/>
  <c r="Y8" i="30"/>
  <c r="Y4" i="30"/>
  <c r="Y61" i="30" s="1"/>
  <c r="Y21" i="30"/>
  <c r="Y49" i="30"/>
  <c r="Y15" i="30"/>
  <c r="Y20" i="30"/>
  <c r="Y32" i="30"/>
  <c r="Y16" i="30"/>
  <c r="Y12" i="30"/>
  <c r="Y11" i="30"/>
  <c r="Y6" i="30"/>
  <c r="Y39" i="30"/>
  <c r="Y59" i="30"/>
  <c r="Y33" i="30"/>
  <c r="Y17" i="30"/>
  <c r="Y7" i="30"/>
  <c r="Y31" i="30"/>
  <c r="Y44" i="30"/>
  <c r="Y34" i="30"/>
  <c r="Y36" i="30"/>
  <c r="Y28" i="30"/>
  <c r="Y13" i="30"/>
  <c r="Y37" i="30"/>
  <c r="Y60" i="30"/>
  <c r="Y43" i="30"/>
  <c r="Y45" i="30"/>
  <c r="Y52" i="30"/>
  <c r="Y42" i="30"/>
  <c r="Y48" i="30"/>
  <c r="Y5" i="30"/>
  <c r="Y40" i="30"/>
  <c r="Y9" i="30"/>
  <c r="Y53" i="30"/>
  <c r="Y58" i="30"/>
  <c r="Y14" i="30"/>
  <c r="Y23" i="30"/>
  <c r="Y24" i="30"/>
  <c r="Y56" i="30"/>
  <c r="Y47" i="30"/>
  <c r="Y10" i="30"/>
  <c r="Y27" i="30"/>
  <c r="AO54" i="30"/>
  <c r="AS54" i="30"/>
  <c r="AA50" i="30"/>
  <c r="AI17" i="30"/>
  <c r="AF61" i="30"/>
  <c r="AK59" i="30"/>
  <c r="AK43" i="30"/>
  <c r="AK32" i="30"/>
  <c r="AK51" i="30"/>
  <c r="AK36" i="30"/>
  <c r="AK33" i="30"/>
  <c r="AK46" i="30"/>
  <c r="AK39" i="30"/>
  <c r="AK12" i="30"/>
  <c r="AK9" i="30"/>
  <c r="AK24" i="30"/>
  <c r="AK8" i="30"/>
  <c r="AK45" i="30"/>
  <c r="AK35" i="30"/>
  <c r="AK58" i="30"/>
  <c r="AK56" i="30"/>
  <c r="AK25" i="30"/>
  <c r="AK40" i="30"/>
  <c r="AK34" i="30"/>
  <c r="AK44" i="30"/>
  <c r="AK19" i="30"/>
  <c r="AK50" i="30"/>
  <c r="AK42" i="30"/>
  <c r="AK11" i="30"/>
  <c r="AK3" i="30"/>
  <c r="AK38" i="30"/>
  <c r="AS43" i="30"/>
  <c r="AO43" i="30"/>
  <c r="AI15" i="30"/>
  <c r="AD6" i="30"/>
  <c r="AS21" i="30"/>
  <c r="AP27" i="30" l="1"/>
  <c r="AP42" i="30"/>
  <c r="AS3" i="30"/>
  <c r="R61" i="30"/>
  <c r="AU61" i="30"/>
  <c r="AS16" i="30"/>
  <c r="AS42" i="30"/>
  <c r="AP36" i="30"/>
  <c r="AP17" i="30"/>
  <c r="AS45" i="30"/>
  <c r="AS22" i="30"/>
  <c r="AS20" i="30"/>
  <c r="AS5" i="30"/>
  <c r="AS41" i="30"/>
  <c r="AS33" i="30"/>
  <c r="AS39" i="30"/>
  <c r="AS51" i="30"/>
  <c r="AS32" i="30"/>
  <c r="AS12" i="30"/>
  <c r="AS30" i="30"/>
  <c r="AS44" i="30"/>
  <c r="AS40" i="30"/>
  <c r="AS56" i="30"/>
  <c r="AS46" i="30"/>
  <c r="AS34" i="30"/>
  <c r="AP7" i="30"/>
  <c r="AP59" i="30"/>
  <c r="AI58" i="30"/>
  <c r="AI40" i="30"/>
  <c r="AI46" i="30"/>
  <c r="AI44" i="30"/>
  <c r="AI51" i="30"/>
  <c r="AI33" i="30"/>
  <c r="AI32" i="30"/>
  <c r="AI39" i="30"/>
  <c r="AI12" i="30"/>
  <c r="AI56" i="30"/>
  <c r="AI36" i="30"/>
  <c r="AI42" i="30"/>
  <c r="AI59" i="30"/>
  <c r="AI43" i="30"/>
  <c r="AI3" i="30"/>
  <c r="AI9" i="30"/>
  <c r="AI50" i="30"/>
  <c r="AI45" i="30"/>
  <c r="AI30" i="30"/>
  <c r="AI41" i="30"/>
  <c r="AI20" i="30"/>
  <c r="AI22" i="30"/>
  <c r="AI5" i="30"/>
  <c r="AI34" i="30"/>
  <c r="AI53" i="30"/>
  <c r="AS15" i="30"/>
  <c r="AA61" i="30"/>
  <c r="AP6" i="30"/>
  <c r="AS17" i="30"/>
  <c r="AP13" i="30"/>
  <c r="AS48" i="30"/>
  <c r="AP57" i="30"/>
  <c r="AS11" i="30"/>
  <c r="AS59" i="30"/>
  <c r="AI25" i="30"/>
  <c r="AI4" i="30"/>
  <c r="AP15" i="30"/>
  <c r="AO61" i="30"/>
  <c r="AP8" i="30" s="1"/>
  <c r="AP3" i="30"/>
  <c r="AP29" i="30"/>
  <c r="AP58" i="30"/>
  <c r="AP11" i="30"/>
  <c r="AP10" i="30"/>
  <c r="AP47" i="30"/>
  <c r="AP28" i="30"/>
  <c r="AP31" i="30"/>
  <c r="AD61" i="30"/>
  <c r="AP35" i="30"/>
  <c r="AS29" i="30"/>
  <c r="AS58" i="30"/>
  <c r="AP53" i="30"/>
  <c r="AS10" i="30"/>
  <c r="AP4" i="30"/>
  <c r="AS52" i="30"/>
  <c r="AI52" i="30"/>
  <c r="AI11" i="30"/>
  <c r="AS37" i="30"/>
  <c r="AI55" i="30"/>
  <c r="AK61" i="30"/>
  <c r="AP43" i="30"/>
  <c r="AP54" i="30"/>
  <c r="AP38" i="30"/>
  <c r="AP9" i="30"/>
  <c r="AP50" i="30"/>
  <c r="AP25" i="30"/>
  <c r="AP52" i="30"/>
  <c r="AP60" i="30"/>
  <c r="AP37" i="30"/>
  <c r="AP23" i="30" l="1"/>
  <c r="AP16" i="30"/>
  <c r="AP26" i="30"/>
  <c r="AP55" i="30"/>
  <c r="AS61" i="30"/>
  <c r="AP21" i="30"/>
  <c r="AP45" i="30"/>
  <c r="AP30" i="30"/>
  <c r="AP40" i="30"/>
  <c r="AP33" i="30"/>
  <c r="AP5" i="30"/>
  <c r="AP61" i="30" s="1"/>
  <c r="AP32" i="30"/>
  <c r="AP20" i="30"/>
  <c r="AP34" i="30"/>
  <c r="AP22" i="30"/>
  <c r="AP46" i="30"/>
  <c r="AP12" i="30"/>
  <c r="AP56" i="30"/>
  <c r="AP39" i="30"/>
  <c r="AP44" i="30"/>
  <c r="AP41" i="30"/>
  <c r="AP51" i="30"/>
  <c r="AP18" i="30"/>
  <c r="AP14" i="30"/>
  <c r="AP19" i="30"/>
  <c r="AI61" i="30"/>
  <c r="AP48" i="30"/>
  <c r="AP24" i="30"/>
  <c r="AP49" i="30"/>
  <c r="C5" i="11" l="1"/>
  <c r="C34" i="11" l="1"/>
  <c r="C22" i="11"/>
  <c r="C44" i="11"/>
  <c r="C10" i="11"/>
  <c r="C23" i="11"/>
  <c r="C25" i="11"/>
  <c r="C33" i="11"/>
  <c r="C51" i="11"/>
  <c r="C58" i="11"/>
  <c r="C24" i="11"/>
  <c r="C20" i="11"/>
  <c r="C55" i="11"/>
  <c r="C21" i="11"/>
  <c r="BA5" i="11"/>
  <c r="BG5" i="11" s="1"/>
  <c r="BQ5" i="11" s="1"/>
  <c r="X60" i="11" l="1"/>
  <c r="X23" i="11"/>
  <c r="X18" i="11"/>
  <c r="X50" i="11"/>
  <c r="X16" i="11"/>
  <c r="AN64" i="11"/>
  <c r="AO64" i="11"/>
  <c r="AP64" i="11"/>
  <c r="AP66" i="11" s="1"/>
  <c r="BM62" i="11"/>
  <c r="BM61" i="11"/>
  <c r="BM59" i="11"/>
  <c r="BM54" i="11"/>
  <c r="BM53" i="11"/>
  <c r="BM49" i="11"/>
  <c r="BM48" i="11"/>
  <c r="BM47" i="11"/>
  <c r="BM46" i="11"/>
  <c r="BM45" i="11"/>
  <c r="BM43" i="11"/>
  <c r="BM42" i="11"/>
  <c r="BM39" i="11"/>
  <c r="BM36" i="11"/>
  <c r="BM35" i="11"/>
  <c r="BM15" i="11"/>
  <c r="BM12" i="11"/>
  <c r="BM6" i="11"/>
  <c r="X51" i="11" l="1"/>
  <c r="X38" i="11"/>
  <c r="X57" i="11"/>
  <c r="X24" i="11"/>
  <c r="X31" i="11"/>
  <c r="X22" i="11"/>
  <c r="X27" i="11"/>
  <c r="X17" i="11"/>
  <c r="X21" i="11"/>
  <c r="X32" i="11"/>
  <c r="X8" i="11"/>
  <c r="X44" i="11"/>
  <c r="X20" i="11"/>
  <c r="X58" i="11"/>
  <c r="X33" i="11"/>
  <c r="X40" i="11"/>
  <c r="X28" i="11"/>
  <c r="X19" i="11"/>
  <c r="V66" i="11"/>
  <c r="X63" i="11"/>
  <c r="X10" i="11"/>
  <c r="X41" i="11"/>
  <c r="X55" i="11"/>
  <c r="X29" i="11"/>
  <c r="X34" i="11"/>
  <c r="X30" i="11"/>
  <c r="X52" i="11"/>
  <c r="X7" i="11"/>
  <c r="U64" i="11"/>
  <c r="U66" i="11" s="1"/>
  <c r="X14" i="11"/>
  <c r="X13" i="11"/>
  <c r="X37" i="11"/>
  <c r="X26" i="11"/>
  <c r="X25" i="11"/>
  <c r="X11" i="11"/>
  <c r="X56" i="11"/>
  <c r="AO66" i="11"/>
  <c r="AN66" i="11"/>
  <c r="AQ64" i="11"/>
  <c r="AQ5" i="11"/>
  <c r="BM64" i="11"/>
  <c r="AP4" i="11" l="1"/>
  <c r="X64" i="11"/>
  <c r="X66" i="11" s="1"/>
  <c r="AN4" i="11"/>
  <c r="AQ66" i="11"/>
  <c r="AO4" i="11"/>
  <c r="AQ4" i="11" l="1"/>
  <c r="AW39" i="11"/>
  <c r="BI39" i="11" s="1"/>
  <c r="AV6" i="11"/>
  <c r="BH6" i="11" s="1"/>
  <c r="D4" i="4" l="1"/>
  <c r="BU6" i="11"/>
  <c r="E37" i="4"/>
  <c r="BY39" i="11"/>
  <c r="D13" i="4"/>
  <c r="BU15" i="11"/>
  <c r="E46" i="4"/>
  <c r="BY48" i="11"/>
  <c r="E40" i="4"/>
  <c r="BY42" i="11"/>
  <c r="AU35" i="11"/>
  <c r="BG35" i="11" s="1"/>
  <c r="AW35" i="11"/>
  <c r="BI35" i="11" s="1"/>
  <c r="AU15" i="11"/>
  <c r="BG15" i="11" s="1"/>
  <c r="G25" i="28"/>
  <c r="D25" i="28"/>
  <c r="C25" i="28"/>
  <c r="H24" i="28"/>
  <c r="E24" i="28"/>
  <c r="F24" i="28" s="1"/>
  <c r="I24" i="28" s="1"/>
  <c r="H23" i="28"/>
  <c r="E23" i="28"/>
  <c r="F23" i="28" s="1"/>
  <c r="I23" i="28" s="1"/>
  <c r="H22" i="28"/>
  <c r="E22" i="28"/>
  <c r="F22" i="28" s="1"/>
  <c r="I22" i="28" s="1"/>
  <c r="H21" i="28"/>
  <c r="E21" i="28"/>
  <c r="F21" i="28" s="1"/>
  <c r="I21" i="28" s="1"/>
  <c r="H20" i="28"/>
  <c r="E20" i="28"/>
  <c r="F20" i="28" s="1"/>
  <c r="I20" i="28" s="1"/>
  <c r="H19" i="28"/>
  <c r="E19" i="28"/>
  <c r="F19" i="28" s="1"/>
  <c r="I19" i="28" s="1"/>
  <c r="H18" i="28"/>
  <c r="E18" i="28"/>
  <c r="F18" i="28" s="1"/>
  <c r="I18" i="28" s="1"/>
  <c r="H17" i="28"/>
  <c r="E17" i="28"/>
  <c r="F17" i="28" s="1"/>
  <c r="I17" i="28" s="1"/>
  <c r="H16" i="28"/>
  <c r="E16" i="28"/>
  <c r="F16" i="28" s="1"/>
  <c r="I16" i="28" s="1"/>
  <c r="H15" i="28"/>
  <c r="E15" i="28"/>
  <c r="F15" i="28" s="1"/>
  <c r="I15" i="28" s="1"/>
  <c r="H14" i="28"/>
  <c r="E14" i="28"/>
  <c r="F14" i="28" s="1"/>
  <c r="I14" i="28" s="1"/>
  <c r="H13" i="28"/>
  <c r="E13" i="28"/>
  <c r="F13" i="28" s="1"/>
  <c r="I13" i="28" s="1"/>
  <c r="H12" i="28"/>
  <c r="E12" i="28"/>
  <c r="F12" i="28" s="1"/>
  <c r="I12" i="28" s="1"/>
  <c r="H11" i="28"/>
  <c r="E11" i="28"/>
  <c r="F11" i="28" s="1"/>
  <c r="I11" i="28" s="1"/>
  <c r="H10" i="28"/>
  <c r="E10" i="28"/>
  <c r="F10" i="28" s="1"/>
  <c r="I10" i="28" s="1"/>
  <c r="H9" i="28"/>
  <c r="E9" i="28"/>
  <c r="F9" i="28" s="1"/>
  <c r="I9" i="28" s="1"/>
  <c r="H8" i="28"/>
  <c r="J8" i="28" s="1"/>
  <c r="E8" i="28"/>
  <c r="F8" i="28" s="1"/>
  <c r="I8" i="28" s="1"/>
  <c r="H7" i="28"/>
  <c r="E7" i="28"/>
  <c r="E25" i="28" s="1"/>
  <c r="BQ15" i="11" l="1"/>
  <c r="BJ15" i="11"/>
  <c r="BQ35" i="11"/>
  <c r="C13" i="4"/>
  <c r="E33" i="4"/>
  <c r="BY35" i="11"/>
  <c r="C33" i="4"/>
  <c r="K11" i="28"/>
  <c r="M11" i="28" s="1"/>
  <c r="J18" i="28"/>
  <c r="L18" i="28" s="1"/>
  <c r="K19" i="28"/>
  <c r="K23" i="28"/>
  <c r="M23" i="28" s="1"/>
  <c r="L9" i="28"/>
  <c r="K12" i="28"/>
  <c r="J15" i="28"/>
  <c r="L15" i="28" s="1"/>
  <c r="J19" i="28"/>
  <c r="L19" i="28" s="1"/>
  <c r="L23" i="28"/>
  <c r="L8" i="28"/>
  <c r="L11" i="28"/>
  <c r="J22" i="28"/>
  <c r="K22" i="28" s="1"/>
  <c r="J11" i="28"/>
  <c r="J9" i="28"/>
  <c r="K9" i="28" s="1"/>
  <c r="M9" i="28" s="1"/>
  <c r="K20" i="28"/>
  <c r="K24" i="28"/>
  <c r="K14" i="28"/>
  <c r="L14" i="28"/>
  <c r="J14" i="28"/>
  <c r="H25" i="28"/>
  <c r="K10" i="28"/>
  <c r="J12" i="28"/>
  <c r="L12" i="28" s="1"/>
  <c r="J16" i="28"/>
  <c r="K16" i="28" s="1"/>
  <c r="M16" i="28" s="1"/>
  <c r="L16" i="28"/>
  <c r="J20" i="28"/>
  <c r="L20" i="28" s="1"/>
  <c r="K18" i="28"/>
  <c r="L10" i="28"/>
  <c r="K13" i="28"/>
  <c r="K17" i="28"/>
  <c r="M17" i="28" s="1"/>
  <c r="K8" i="28"/>
  <c r="J10" i="28"/>
  <c r="J13" i="28"/>
  <c r="L13" i="28" s="1"/>
  <c r="L17" i="28"/>
  <c r="J17" i="28"/>
  <c r="J21" i="28"/>
  <c r="L21" i="28" s="1"/>
  <c r="J23" i="28"/>
  <c r="J24" i="28"/>
  <c r="L24" i="28" s="1"/>
  <c r="F7" i="28"/>
  <c r="M22" i="28" l="1"/>
  <c r="K21" i="28"/>
  <c r="M21" i="28" s="1"/>
  <c r="M12" i="28"/>
  <c r="M13" i="28"/>
  <c r="M24" i="28"/>
  <c r="M20" i="28"/>
  <c r="F25" i="28"/>
  <c r="I7" i="28"/>
  <c r="K15" i="28"/>
  <c r="M15" i="28" s="1"/>
  <c r="M14" i="28"/>
  <c r="L22" i="28"/>
  <c r="M10" i="28"/>
  <c r="M18" i="28"/>
  <c r="M19" i="28"/>
  <c r="M8" i="28"/>
  <c r="I25" i="28" l="1"/>
  <c r="J7" i="28"/>
  <c r="J25" i="28" l="1"/>
  <c r="L7" i="28"/>
  <c r="K7" i="28"/>
  <c r="M7" i="28" s="1"/>
  <c r="E61" i="4" l="1"/>
  <c r="D61" i="4"/>
  <c r="C61" i="4"/>
  <c r="B10" i="4"/>
  <c r="B13" i="4"/>
  <c r="B33" i="4"/>
  <c r="B34" i="4"/>
  <c r="B37" i="4"/>
  <c r="B40" i="4"/>
  <c r="B41" i="4"/>
  <c r="B43" i="4"/>
  <c r="B44" i="4"/>
  <c r="B45" i="4"/>
  <c r="B46" i="4"/>
  <c r="B47" i="4"/>
  <c r="B51" i="4"/>
  <c r="B52" i="4"/>
  <c r="B57" i="4"/>
  <c r="B59" i="4"/>
  <c r="B60" i="4"/>
  <c r="B4" i="4"/>
  <c r="BN61" i="11" l="1"/>
  <c r="AB35" i="4" l="1"/>
  <c r="AB49" i="4"/>
  <c r="C9" i="11"/>
  <c r="C7" i="11"/>
  <c r="AB29" i="4" l="1"/>
  <c r="AB48" i="4"/>
  <c r="Q45" i="11"/>
  <c r="Q15" i="11"/>
  <c r="Q31" i="11"/>
  <c r="Q46" i="11"/>
  <c r="O64" i="11"/>
  <c r="O66" i="11" s="1"/>
  <c r="Q30" i="11"/>
  <c r="Q59" i="11"/>
  <c r="Q47" i="11"/>
  <c r="Q40" i="11"/>
  <c r="J64" i="11"/>
  <c r="J66" i="11" s="1"/>
  <c r="Q18" i="11"/>
  <c r="Q53" i="11"/>
  <c r="Q11" i="11"/>
  <c r="Q13" i="11"/>
  <c r="Q20" i="11"/>
  <c r="Q17" i="11"/>
  <c r="Q54" i="11"/>
  <c r="Q7" i="11"/>
  <c r="G64" i="11"/>
  <c r="G66" i="11" s="1"/>
  <c r="Q6" i="11"/>
  <c r="Q33" i="11"/>
  <c r="Q51" i="11"/>
  <c r="Q55" i="11"/>
  <c r="Q52" i="11"/>
  <c r="Q37" i="11"/>
  <c r="Q8" i="11"/>
  <c r="L64" i="11"/>
  <c r="L66" i="11" s="1"/>
  <c r="P64" i="11"/>
  <c r="P66" i="11" s="1"/>
  <c r="Q44" i="11"/>
  <c r="Q9" i="11"/>
  <c r="Q10" i="11"/>
  <c r="Q42" i="11"/>
  <c r="Q60" i="11"/>
  <c r="Q14" i="11"/>
  <c r="Q38" i="11"/>
  <c r="Q29" i="11"/>
  <c r="Q39" i="11"/>
  <c r="Q32" i="11"/>
  <c r="N64" i="11"/>
  <c r="N66" i="11" s="1"/>
  <c r="M64" i="11"/>
  <c r="M66" i="11" s="1"/>
  <c r="Q61" i="11"/>
  <c r="Q57" i="11"/>
  <c r="Q58" i="11"/>
  <c r="Q27" i="11"/>
  <c r="Q35" i="11"/>
  <c r="Q43" i="11"/>
  <c r="Q12" i="11"/>
  <c r="Q41" i="11"/>
  <c r="Q62" i="11"/>
  <c r="Q23" i="11"/>
  <c r="Q63" i="11"/>
  <c r="Q16" i="11"/>
  <c r="Q48" i="11"/>
  <c r="Q56" i="11"/>
  <c r="K64" i="11"/>
  <c r="K66" i="11" s="1"/>
  <c r="Q49" i="11"/>
  <c r="Q21" i="11"/>
  <c r="Q26" i="11"/>
  <c r="Q19" i="11"/>
  <c r="Q28" i="11"/>
  <c r="I64" i="11"/>
  <c r="I66" i="11" s="1"/>
  <c r="Q25" i="11"/>
  <c r="Q22" i="11"/>
  <c r="Q24" i="11"/>
  <c r="H64" i="11"/>
  <c r="H66" i="11" s="1"/>
  <c r="Q34" i="11"/>
  <c r="Q50" i="11"/>
  <c r="Q36" i="11"/>
  <c r="F74" i="24"/>
  <c r="J71" i="24"/>
  <c r="I71" i="24"/>
  <c r="H71" i="24"/>
  <c r="G71" i="24"/>
  <c r="O67" i="24"/>
  <c r="A63" i="24"/>
  <c r="A62" i="24"/>
  <c r="AW61" i="24"/>
  <c r="W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AT60" i="24"/>
  <c r="AL60" i="24"/>
  <c r="AJ60" i="24"/>
  <c r="AE60" i="24"/>
  <c r="AC60" i="24"/>
  <c r="Z60" i="24"/>
  <c r="X60" i="24"/>
  <c r="V60" i="24"/>
  <c r="O60" i="24"/>
  <c r="AT59" i="24"/>
  <c r="AR59" i="24"/>
  <c r="AO59" i="24"/>
  <c r="AL59" i="24"/>
  <c r="AJ59" i="24"/>
  <c r="AH59" i="24"/>
  <c r="AE59" i="24"/>
  <c r="AC59" i="24"/>
  <c r="Z59" i="24"/>
  <c r="X59" i="24"/>
  <c r="V59" i="24"/>
  <c r="O59" i="24"/>
  <c r="AX59" i="24" s="1"/>
  <c r="AT58" i="24"/>
  <c r="AR58" i="24"/>
  <c r="AO58" i="24"/>
  <c r="AL58" i="24"/>
  <c r="AJ58" i="24"/>
  <c r="AH58" i="24"/>
  <c r="AE58" i="24"/>
  <c r="AC58" i="24"/>
  <c r="Z58" i="24"/>
  <c r="X58" i="24"/>
  <c r="V58" i="24"/>
  <c r="O58" i="24"/>
  <c r="AX58" i="24" s="1"/>
  <c r="AT57" i="24"/>
  <c r="AR57" i="24"/>
  <c r="AO57" i="24" s="1"/>
  <c r="AL57" i="24"/>
  <c r="AJ57" i="24"/>
  <c r="AH57" i="24"/>
  <c r="AE57" i="24"/>
  <c r="AC57" i="24"/>
  <c r="Z57" i="24"/>
  <c r="X57" i="24"/>
  <c r="V57" i="24"/>
  <c r="O57" i="24"/>
  <c r="AX57" i="24" s="1"/>
  <c r="AT56" i="24"/>
  <c r="AR56" i="24"/>
  <c r="AO56" i="24" s="1"/>
  <c r="AL56" i="24"/>
  <c r="AJ56" i="24"/>
  <c r="AH56" i="24"/>
  <c r="AE56" i="24"/>
  <c r="AC56" i="24"/>
  <c r="Z56" i="24"/>
  <c r="X56" i="24"/>
  <c r="V56" i="24"/>
  <c r="O56" i="24"/>
  <c r="AX56" i="24" s="1"/>
  <c r="AT55" i="24"/>
  <c r="AL55" i="24"/>
  <c r="AJ55" i="24"/>
  <c r="AE55" i="24"/>
  <c r="AC55" i="24"/>
  <c r="Z55" i="24"/>
  <c r="X55" i="24"/>
  <c r="V55" i="24"/>
  <c r="O55" i="24"/>
  <c r="AX55" i="24" s="1"/>
  <c r="AT54" i="24"/>
  <c r="AL54" i="24"/>
  <c r="AJ54" i="24"/>
  <c r="AE54" i="24"/>
  <c r="AC54" i="24"/>
  <c r="Z54" i="24"/>
  <c r="X54" i="24"/>
  <c r="V54" i="24"/>
  <c r="O54" i="24"/>
  <c r="AT53" i="24"/>
  <c r="AL53" i="24"/>
  <c r="AJ53" i="24"/>
  <c r="AE53" i="24"/>
  <c r="AC53" i="24"/>
  <c r="Z53" i="24"/>
  <c r="X53" i="24"/>
  <c r="V53" i="24"/>
  <c r="O53" i="24"/>
  <c r="AX52" i="24"/>
  <c r="AT52" i="24"/>
  <c r="AL52" i="24"/>
  <c r="AJ52" i="24"/>
  <c r="AE52" i="24"/>
  <c r="AC52" i="24"/>
  <c r="Z52" i="24"/>
  <c r="X52" i="24"/>
  <c r="V52" i="24"/>
  <c r="O52" i="24"/>
  <c r="AT51" i="24"/>
  <c r="AR51" i="24"/>
  <c r="AO51" i="24"/>
  <c r="AL51" i="24"/>
  <c r="AJ51" i="24"/>
  <c r="AH51" i="24"/>
  <c r="AE51" i="24"/>
  <c r="AC51" i="24"/>
  <c r="Z51" i="24"/>
  <c r="X51" i="24"/>
  <c r="V51" i="24"/>
  <c r="O51" i="24"/>
  <c r="AX51" i="24" s="1"/>
  <c r="AT50" i="24"/>
  <c r="AR50" i="24"/>
  <c r="AL50" i="24"/>
  <c r="AJ50" i="24"/>
  <c r="AH50" i="24"/>
  <c r="AE50" i="24"/>
  <c r="AC50" i="24"/>
  <c r="Z50" i="24"/>
  <c r="X50" i="24"/>
  <c r="V50" i="24"/>
  <c r="O50" i="24"/>
  <c r="AX50" i="24" s="1"/>
  <c r="AT49" i="24"/>
  <c r="AR49" i="24"/>
  <c r="AL49" i="24"/>
  <c r="AJ49" i="24"/>
  <c r="AH49" i="24"/>
  <c r="AE49" i="24"/>
  <c r="AC49" i="24"/>
  <c r="Z49" i="24"/>
  <c r="X49" i="24"/>
  <c r="V49" i="24"/>
  <c r="O49" i="24"/>
  <c r="AX49" i="24" s="1"/>
  <c r="AT48" i="24"/>
  <c r="AR48" i="24"/>
  <c r="AL48" i="24"/>
  <c r="AJ48" i="24"/>
  <c r="AH48" i="24"/>
  <c r="AE48" i="24"/>
  <c r="AC48" i="24"/>
  <c r="Z48" i="24"/>
  <c r="X48" i="24"/>
  <c r="V48" i="24"/>
  <c r="O48" i="24"/>
  <c r="AX48" i="24" s="1"/>
  <c r="AT47" i="24"/>
  <c r="AL47" i="24"/>
  <c r="AJ47" i="24"/>
  <c r="AE47" i="24"/>
  <c r="AC47" i="24"/>
  <c r="Z47" i="24"/>
  <c r="X47" i="24"/>
  <c r="V47" i="24"/>
  <c r="O47" i="24"/>
  <c r="AX47" i="24" s="1"/>
  <c r="AT46" i="24"/>
  <c r="AL46" i="24"/>
  <c r="AJ46" i="24"/>
  <c r="AH46" i="24"/>
  <c r="AE46" i="24"/>
  <c r="AC46" i="24"/>
  <c r="Z46" i="24"/>
  <c r="X46" i="24"/>
  <c r="V46" i="24"/>
  <c r="O46" i="24"/>
  <c r="AT45" i="24"/>
  <c r="AL45" i="24"/>
  <c r="AJ45" i="24"/>
  <c r="AH45" i="24"/>
  <c r="AE45" i="24"/>
  <c r="AC45" i="24"/>
  <c r="Z45" i="24"/>
  <c r="X45" i="24"/>
  <c r="V45" i="24"/>
  <c r="O45" i="24"/>
  <c r="AR45" i="24" s="1"/>
  <c r="AT44" i="24"/>
  <c r="AO44" i="24"/>
  <c r="AL44" i="24"/>
  <c r="AJ44" i="24"/>
  <c r="AH44" i="24"/>
  <c r="AE44" i="24"/>
  <c r="AC44" i="24"/>
  <c r="Z44" i="24"/>
  <c r="X44" i="24"/>
  <c r="V44" i="24"/>
  <c r="O44" i="24"/>
  <c r="AR44" i="24" s="1"/>
  <c r="AT43" i="24"/>
  <c r="AR43" i="24"/>
  <c r="AO43" i="24"/>
  <c r="AL43" i="24"/>
  <c r="AJ43" i="24"/>
  <c r="AH43" i="24"/>
  <c r="AE43" i="24"/>
  <c r="AC43" i="24"/>
  <c r="Z43" i="24"/>
  <c r="X43" i="24"/>
  <c r="V43" i="24"/>
  <c r="O43" i="24"/>
  <c r="AX43" i="24" s="1"/>
  <c r="AT42" i="24"/>
  <c r="AR42" i="24"/>
  <c r="AL42" i="24"/>
  <c r="AJ42" i="24"/>
  <c r="AH42" i="24"/>
  <c r="AE42" i="24"/>
  <c r="AC42" i="24"/>
  <c r="Z42" i="24"/>
  <c r="X42" i="24"/>
  <c r="V42" i="24"/>
  <c r="O42" i="24"/>
  <c r="AX42" i="24" s="1"/>
  <c r="AT41" i="24"/>
  <c r="AR41" i="24"/>
  <c r="AL41" i="24"/>
  <c r="AJ41" i="24"/>
  <c r="AH41" i="24"/>
  <c r="AE41" i="24"/>
  <c r="AC41" i="24"/>
  <c r="Z41" i="24"/>
  <c r="X41" i="24"/>
  <c r="V41" i="24"/>
  <c r="O41" i="24"/>
  <c r="AX41" i="24" s="1"/>
  <c r="AT40" i="24"/>
  <c r="AR40" i="24"/>
  <c r="AL40" i="24"/>
  <c r="AJ40" i="24"/>
  <c r="AH40" i="24"/>
  <c r="AE40" i="24"/>
  <c r="AC40" i="24"/>
  <c r="Z40" i="24"/>
  <c r="X40" i="24"/>
  <c r="V40" i="24"/>
  <c r="O40" i="24"/>
  <c r="AX40" i="24" s="1"/>
  <c r="AT39" i="24"/>
  <c r="AL39" i="24"/>
  <c r="AJ39" i="24"/>
  <c r="AH39" i="24"/>
  <c r="AE39" i="24"/>
  <c r="AC39" i="24"/>
  <c r="Z39" i="24"/>
  <c r="X39" i="24"/>
  <c r="V39" i="24"/>
  <c r="O39" i="24"/>
  <c r="AT38" i="24"/>
  <c r="AL38" i="24"/>
  <c r="AJ38" i="24"/>
  <c r="AC38" i="24"/>
  <c r="Z38" i="24"/>
  <c r="X38" i="24"/>
  <c r="V38" i="24"/>
  <c r="O38" i="24"/>
  <c r="AT37" i="24"/>
  <c r="AL37" i="24"/>
  <c r="AJ37" i="24"/>
  <c r="AE37" i="24"/>
  <c r="AC37" i="24"/>
  <c r="Z37" i="24"/>
  <c r="X37" i="24"/>
  <c r="V37" i="24"/>
  <c r="O37" i="24"/>
  <c r="AT36" i="24"/>
  <c r="AL36" i="24"/>
  <c r="AJ36" i="24"/>
  <c r="AH36" i="24"/>
  <c r="AE36" i="24"/>
  <c r="AC36" i="24"/>
  <c r="Z36" i="24"/>
  <c r="X36" i="24"/>
  <c r="V36" i="24"/>
  <c r="O36" i="24"/>
  <c r="AT35" i="24"/>
  <c r="AL35" i="24"/>
  <c r="AJ35" i="24"/>
  <c r="AE35" i="24"/>
  <c r="AC35" i="24"/>
  <c r="Z35" i="24"/>
  <c r="X35" i="24"/>
  <c r="V35" i="24"/>
  <c r="T35" i="24"/>
  <c r="O35" i="24"/>
  <c r="AT34" i="24"/>
  <c r="AR34" i="24"/>
  <c r="AO34" i="24"/>
  <c r="AL34" i="24"/>
  <c r="AJ34" i="24"/>
  <c r="AH34" i="24"/>
  <c r="AE34" i="24"/>
  <c r="AC34" i="24"/>
  <c r="Z34" i="24"/>
  <c r="X34" i="24"/>
  <c r="V34" i="24"/>
  <c r="O34" i="24"/>
  <c r="AX34" i="24" s="1"/>
  <c r="AX33" i="24"/>
  <c r="AT33" i="24"/>
  <c r="AR33" i="24"/>
  <c r="AL33" i="24"/>
  <c r="AJ33" i="24"/>
  <c r="AH33" i="24"/>
  <c r="AE33" i="24"/>
  <c r="AC33" i="24"/>
  <c r="Z33" i="24"/>
  <c r="X33" i="24"/>
  <c r="V33" i="24"/>
  <c r="O33" i="24"/>
  <c r="AT32" i="24"/>
  <c r="AR32" i="24"/>
  <c r="AO32" i="24" s="1"/>
  <c r="AL32" i="24"/>
  <c r="AJ32" i="24"/>
  <c r="AH32" i="24"/>
  <c r="AE32" i="24"/>
  <c r="AC32" i="24"/>
  <c r="Z32" i="24"/>
  <c r="X32" i="24"/>
  <c r="V32" i="24"/>
  <c r="O32" i="24"/>
  <c r="AX32" i="24" s="1"/>
  <c r="AT31" i="24"/>
  <c r="AR31" i="24"/>
  <c r="AO31" i="24" s="1"/>
  <c r="AL31" i="24"/>
  <c r="AJ31" i="24"/>
  <c r="AH31" i="24"/>
  <c r="AE31" i="24"/>
  <c r="AC31" i="24"/>
  <c r="Z31" i="24"/>
  <c r="X31" i="24"/>
  <c r="V31" i="24"/>
  <c r="O31" i="24"/>
  <c r="AX31" i="24" s="1"/>
  <c r="AX30" i="24"/>
  <c r="AT30" i="24"/>
  <c r="AL30" i="24"/>
  <c r="AJ30" i="24"/>
  <c r="AE30" i="24"/>
  <c r="AC30" i="24"/>
  <c r="Z30" i="24"/>
  <c r="X30" i="24"/>
  <c r="V30" i="24"/>
  <c r="O30" i="24"/>
  <c r="AX29" i="24"/>
  <c r="AT29" i="24"/>
  <c r="AL29" i="24"/>
  <c r="AJ29" i="24"/>
  <c r="AH29" i="24"/>
  <c r="AE29" i="24"/>
  <c r="AC29" i="24"/>
  <c r="Z29" i="24"/>
  <c r="X29" i="24"/>
  <c r="V29" i="24"/>
  <c r="O29" i="24"/>
  <c r="AR29" i="24" s="1"/>
  <c r="AT28" i="24"/>
  <c r="AL28" i="24"/>
  <c r="AJ28" i="24"/>
  <c r="AE28" i="24"/>
  <c r="AC28" i="24"/>
  <c r="Z28" i="24"/>
  <c r="X28" i="24"/>
  <c r="V28" i="24"/>
  <c r="O28" i="24"/>
  <c r="AT27" i="24"/>
  <c r="AL27" i="24"/>
  <c r="AJ27" i="24"/>
  <c r="AE27" i="24"/>
  <c r="AC27" i="24"/>
  <c r="Z27" i="24"/>
  <c r="X27" i="24"/>
  <c r="V27" i="24"/>
  <c r="O27" i="24"/>
  <c r="AT26" i="24"/>
  <c r="AR26" i="24"/>
  <c r="AO26" i="24"/>
  <c r="AL26" i="24"/>
  <c r="AJ26" i="24"/>
  <c r="AH26" i="24"/>
  <c r="AE26" i="24"/>
  <c r="AC26" i="24"/>
  <c r="Z26" i="24"/>
  <c r="X26" i="24"/>
  <c r="V26" i="24"/>
  <c r="O26" i="24"/>
  <c r="AX26" i="24" s="1"/>
  <c r="AX25" i="24"/>
  <c r="AT25" i="24"/>
  <c r="AR25" i="24"/>
  <c r="AL25" i="24"/>
  <c r="AJ25" i="24"/>
  <c r="AH25" i="24"/>
  <c r="AE25" i="24"/>
  <c r="AC25" i="24"/>
  <c r="Z25" i="24"/>
  <c r="X25" i="24"/>
  <c r="V25" i="24"/>
  <c r="O25" i="24"/>
  <c r="AT24" i="24"/>
  <c r="AL24" i="24"/>
  <c r="AJ24" i="24"/>
  <c r="AH24" i="24"/>
  <c r="AE24" i="24"/>
  <c r="AC24" i="24"/>
  <c r="Z24" i="24"/>
  <c r="X24" i="24"/>
  <c r="V24" i="24"/>
  <c r="O24" i="24"/>
  <c r="AX24" i="24" s="1"/>
  <c r="AT23" i="24"/>
  <c r="AR23" i="24"/>
  <c r="AO23" i="24" s="1"/>
  <c r="AL23" i="24"/>
  <c r="AJ23" i="24"/>
  <c r="AE23" i="24"/>
  <c r="AC23" i="24"/>
  <c r="Z23" i="24"/>
  <c r="X23" i="24"/>
  <c r="V23" i="24"/>
  <c r="O23" i="24"/>
  <c r="AX23" i="24" s="1"/>
  <c r="AT22" i="24"/>
  <c r="AL22" i="24"/>
  <c r="AJ22" i="24"/>
  <c r="AE22" i="24"/>
  <c r="AC22" i="24"/>
  <c r="Z22" i="24"/>
  <c r="X22" i="24"/>
  <c r="V22" i="24"/>
  <c r="O22" i="24"/>
  <c r="AH22" i="24" s="1"/>
  <c r="AT21" i="24"/>
  <c r="AR21" i="24"/>
  <c r="AL21" i="24"/>
  <c r="AJ21" i="24"/>
  <c r="Z21" i="24"/>
  <c r="X21" i="24"/>
  <c r="V21" i="24"/>
  <c r="S21" i="24"/>
  <c r="S61" i="24" s="1"/>
  <c r="T23" i="24" s="1"/>
  <c r="Q21" i="24"/>
  <c r="O21" i="24"/>
  <c r="AX21" i="24" s="1"/>
  <c r="AT20" i="24"/>
  <c r="AR20" i="24"/>
  <c r="AO20" i="24"/>
  <c r="AL20" i="24"/>
  <c r="AJ20" i="24"/>
  <c r="AH20" i="24"/>
  <c r="AE20" i="24"/>
  <c r="AC20" i="24"/>
  <c r="Z20" i="24"/>
  <c r="X20" i="24"/>
  <c r="V20" i="24"/>
  <c r="O20" i="24"/>
  <c r="AX20" i="24" s="1"/>
  <c r="AT19" i="24"/>
  <c r="AL19" i="24"/>
  <c r="AJ19" i="24"/>
  <c r="AE19" i="24"/>
  <c r="AC19" i="24"/>
  <c r="Z19" i="24"/>
  <c r="X19" i="24"/>
  <c r="V19" i="24"/>
  <c r="O19" i="24"/>
  <c r="AX19" i="24" s="1"/>
  <c r="AT18" i="24"/>
  <c r="AR18" i="24"/>
  <c r="AL18" i="24"/>
  <c r="AJ18" i="24"/>
  <c r="AH18" i="24"/>
  <c r="AE18" i="24"/>
  <c r="AC18" i="24"/>
  <c r="Z18" i="24"/>
  <c r="X18" i="24"/>
  <c r="V18" i="24"/>
  <c r="O18" i="24"/>
  <c r="AX18" i="24" s="1"/>
  <c r="AT17" i="24"/>
  <c r="AL17" i="24"/>
  <c r="AJ17" i="24"/>
  <c r="AE17" i="24"/>
  <c r="AC17" i="24"/>
  <c r="Z17" i="24"/>
  <c r="X17" i="24"/>
  <c r="V17" i="24"/>
  <c r="O17" i="24"/>
  <c r="AR17" i="24" s="1"/>
  <c r="AX16" i="24"/>
  <c r="AT16" i="24"/>
  <c r="AL16" i="24"/>
  <c r="AJ16" i="24"/>
  <c r="AE16" i="24"/>
  <c r="AC16" i="24"/>
  <c r="Z16" i="24"/>
  <c r="X16" i="24"/>
  <c r="V16" i="24"/>
  <c r="O16" i="24"/>
  <c r="AT15" i="24"/>
  <c r="AR15" i="24"/>
  <c r="AO15" i="24"/>
  <c r="AL15" i="24"/>
  <c r="AJ15" i="24"/>
  <c r="AH15" i="24"/>
  <c r="AE15" i="24"/>
  <c r="AC15" i="24"/>
  <c r="Z15" i="24"/>
  <c r="X15" i="24"/>
  <c r="V15" i="24"/>
  <c r="T15" i="24"/>
  <c r="O15" i="24"/>
  <c r="AX15" i="24" s="1"/>
  <c r="AT14" i="24"/>
  <c r="AR14" i="24"/>
  <c r="AO14" i="24"/>
  <c r="AL14" i="24"/>
  <c r="AJ14" i="24"/>
  <c r="AE14" i="24"/>
  <c r="AC14" i="24"/>
  <c r="Z14" i="24"/>
  <c r="X14" i="24"/>
  <c r="V14" i="24"/>
  <c r="O14" i="24"/>
  <c r="AX14" i="24" s="1"/>
  <c r="AX13" i="24"/>
  <c r="AT13" i="24"/>
  <c r="AL13" i="24"/>
  <c r="AJ13" i="24"/>
  <c r="AH13" i="24"/>
  <c r="AE13" i="24"/>
  <c r="AC13" i="24"/>
  <c r="Z13" i="24"/>
  <c r="X13" i="24"/>
  <c r="V13" i="24"/>
  <c r="O13" i="24"/>
  <c r="AR13" i="24" s="1"/>
  <c r="AO13" i="24" s="1"/>
  <c r="AT12" i="24"/>
  <c r="AR12" i="24"/>
  <c r="AO12" i="24"/>
  <c r="AL12" i="24"/>
  <c r="AJ12" i="24"/>
  <c r="AH12" i="24"/>
  <c r="AE12" i="24"/>
  <c r="AC12" i="24"/>
  <c r="Z12" i="24"/>
  <c r="X12" i="24"/>
  <c r="V12" i="24"/>
  <c r="O12" i="24"/>
  <c r="AX12" i="24" s="1"/>
  <c r="AT11" i="24"/>
  <c r="AL11" i="24"/>
  <c r="AJ11" i="24"/>
  <c r="AC11" i="24"/>
  <c r="Z11" i="24"/>
  <c r="X11" i="24"/>
  <c r="V11" i="24"/>
  <c r="O11" i="24"/>
  <c r="AT10" i="24"/>
  <c r="AL10" i="24"/>
  <c r="AJ10" i="24"/>
  <c r="AE10" i="24"/>
  <c r="AC10" i="24"/>
  <c r="Z10" i="24"/>
  <c r="X10" i="24"/>
  <c r="V10" i="24"/>
  <c r="O10" i="24"/>
  <c r="AX10" i="24" s="1"/>
  <c r="AX9" i="24"/>
  <c r="AT9" i="24"/>
  <c r="AL9" i="24"/>
  <c r="AJ9" i="24"/>
  <c r="AH9" i="24"/>
  <c r="AE9" i="24"/>
  <c r="AC9" i="24"/>
  <c r="Z9" i="24"/>
  <c r="X9" i="24"/>
  <c r="V9" i="24"/>
  <c r="T9" i="24"/>
  <c r="O9" i="24"/>
  <c r="AR9" i="24" s="1"/>
  <c r="AT8" i="24"/>
  <c r="AL8" i="24"/>
  <c r="AJ8" i="24"/>
  <c r="AE8" i="24"/>
  <c r="AC8" i="24"/>
  <c r="Z8" i="24"/>
  <c r="X8" i="24"/>
  <c r="V8" i="24"/>
  <c r="O8" i="24"/>
  <c r="AX7" i="24"/>
  <c r="AT7" i="24"/>
  <c r="AL7" i="24"/>
  <c r="AJ7" i="24"/>
  <c r="AE7" i="24"/>
  <c r="AC7" i="24"/>
  <c r="Z7" i="24"/>
  <c r="X7" i="24"/>
  <c r="V7" i="24"/>
  <c r="O7" i="24"/>
  <c r="AH7" i="24" s="1"/>
  <c r="AT6" i="24"/>
  <c r="AR6" i="24"/>
  <c r="AO6" i="24" s="1"/>
  <c r="AL6" i="24"/>
  <c r="AJ6" i="24"/>
  <c r="AH6" i="24"/>
  <c r="AE6" i="24"/>
  <c r="AC6" i="24"/>
  <c r="Z6" i="24"/>
  <c r="X6" i="24"/>
  <c r="V6" i="24"/>
  <c r="O6" i="24"/>
  <c r="AX6" i="24" s="1"/>
  <c r="AT5" i="24"/>
  <c r="AR5" i="24"/>
  <c r="AO5" i="24" s="1"/>
  <c r="AL5" i="24"/>
  <c r="AJ5" i="24"/>
  <c r="AH5" i="24"/>
  <c r="AE5" i="24"/>
  <c r="AC5" i="24"/>
  <c r="Z5" i="24"/>
  <c r="X5" i="24"/>
  <c r="V5" i="24"/>
  <c r="O5" i="24"/>
  <c r="AX5" i="24" s="1"/>
  <c r="AT4" i="24"/>
  <c r="AL4" i="24"/>
  <c r="AJ4" i="24"/>
  <c r="AE4" i="24"/>
  <c r="AC4" i="24"/>
  <c r="Z4" i="24"/>
  <c r="X4" i="24"/>
  <c r="V4" i="24"/>
  <c r="O4" i="24"/>
  <c r="AR4" i="24" s="1"/>
  <c r="AO4" i="24" s="1"/>
  <c r="AT3" i="24"/>
  <c r="AL3" i="24"/>
  <c r="AJ3" i="24"/>
  <c r="AH3" i="24"/>
  <c r="AE3" i="24"/>
  <c r="AC3" i="24"/>
  <c r="Z3" i="24"/>
  <c r="X3" i="24"/>
  <c r="V3" i="24"/>
  <c r="O3" i="24"/>
  <c r="AX3" i="24" s="1"/>
  <c r="Q64" i="11" l="1"/>
  <c r="AU9" i="24"/>
  <c r="AK10" i="24"/>
  <c r="AK4" i="24"/>
  <c r="AO18" i="24"/>
  <c r="AO17" i="24"/>
  <c r="Y46" i="24"/>
  <c r="AO9" i="24"/>
  <c r="AK12" i="24"/>
  <c r="AF16" i="24"/>
  <c r="AF37" i="24"/>
  <c r="Y44" i="24"/>
  <c r="AF10" i="24"/>
  <c r="AL61" i="24"/>
  <c r="AM3" i="24"/>
  <c r="Y11" i="24"/>
  <c r="AC61" i="24"/>
  <c r="AD28" i="24" s="1"/>
  <c r="AK9" i="24"/>
  <c r="Y13" i="24"/>
  <c r="AR16" i="24"/>
  <c r="AH16" i="24"/>
  <c r="AD22" i="24"/>
  <c r="AK37" i="24"/>
  <c r="Y40" i="24"/>
  <c r="AK41" i="24"/>
  <c r="AU46" i="24"/>
  <c r="AD48" i="24"/>
  <c r="AD5" i="24"/>
  <c r="AX17" i="24"/>
  <c r="AU30" i="24"/>
  <c r="AU32" i="24"/>
  <c r="AD42" i="24"/>
  <c r="AU5" i="24"/>
  <c r="AU6" i="24"/>
  <c r="Z61" i="24"/>
  <c r="AA4" i="24" s="1"/>
  <c r="AT61" i="24"/>
  <c r="AU19" i="24" s="1"/>
  <c r="O61" i="24"/>
  <c r="AR3" i="24"/>
  <c r="AX8" i="24"/>
  <c r="AX61" i="24" s="1"/>
  <c r="AH8" i="24"/>
  <c r="AR8" i="24"/>
  <c r="AX11" i="24"/>
  <c r="AR11" i="24"/>
  <c r="AH11" i="24"/>
  <c r="AD13" i="24"/>
  <c r="AF14" i="24"/>
  <c r="AF17" i="24"/>
  <c r="T56" i="24"/>
  <c r="T48" i="24"/>
  <c r="T40" i="24"/>
  <c r="T55" i="24"/>
  <c r="T47" i="24"/>
  <c r="T39" i="24"/>
  <c r="T38" i="24"/>
  <c r="T30" i="24"/>
  <c r="T54" i="24"/>
  <c r="T46" i="24"/>
  <c r="T37" i="24"/>
  <c r="T29" i="24"/>
  <c r="T53" i="24"/>
  <c r="T45" i="24"/>
  <c r="T57" i="24"/>
  <c r="T49" i="24"/>
  <c r="T41" i="24"/>
  <c r="T32" i="24"/>
  <c r="T24" i="24"/>
  <c r="T43" i="24"/>
  <c r="T42" i="24"/>
  <c r="T59" i="24"/>
  <c r="T58" i="24"/>
  <c r="T52" i="24"/>
  <c r="T34" i="24"/>
  <c r="T26" i="24"/>
  <c r="T18" i="24"/>
  <c r="T17" i="24"/>
  <c r="T8" i="24"/>
  <c r="T51" i="24"/>
  <c r="T50" i="24"/>
  <c r="T36" i="24"/>
  <c r="T31" i="24"/>
  <c r="T28" i="24"/>
  <c r="T16" i="24"/>
  <c r="T44" i="24"/>
  <c r="T22" i="24"/>
  <c r="T13" i="24"/>
  <c r="T7" i="24"/>
  <c r="T6" i="24"/>
  <c r="T4" i="24"/>
  <c r="T11" i="24"/>
  <c r="T12" i="24"/>
  <c r="T5" i="24"/>
  <c r="T3" i="24"/>
  <c r="T25" i="24"/>
  <c r="T20" i="24"/>
  <c r="T10" i="24"/>
  <c r="T33" i="24"/>
  <c r="T19" i="24"/>
  <c r="T14" i="24"/>
  <c r="T27" i="24"/>
  <c r="AK24" i="24"/>
  <c r="AD25" i="24"/>
  <c r="AD36" i="24"/>
  <c r="AU48" i="24"/>
  <c r="AD50" i="24"/>
  <c r="Y58" i="24"/>
  <c r="AF59" i="24"/>
  <c r="T60" i="24"/>
  <c r="AA15" i="24"/>
  <c r="AU3" i="24"/>
  <c r="AM7" i="24"/>
  <c r="AJ61" i="24"/>
  <c r="AD6" i="24"/>
  <c r="AD7" i="24"/>
  <c r="AH17" i="24"/>
  <c r="T21" i="24"/>
  <c r="AF25" i="24"/>
  <c r="AK35" i="24"/>
  <c r="AX39" i="24"/>
  <c r="AR39" i="24"/>
  <c r="AD52" i="24"/>
  <c r="AU24" i="24"/>
  <c r="AK27" i="24"/>
  <c r="AO29" i="24"/>
  <c r="Y34" i="24"/>
  <c r="AM35" i="24"/>
  <c r="AD38" i="24"/>
  <c r="Y41" i="24"/>
  <c r="AO41" i="24"/>
  <c r="AD44" i="24"/>
  <c r="AF48" i="24"/>
  <c r="AO49" i="24"/>
  <c r="AR53" i="24"/>
  <c r="AH53" i="24"/>
  <c r="AD54" i="24"/>
  <c r="AM55" i="24"/>
  <c r="AD58" i="24"/>
  <c r="AU60" i="24"/>
  <c r="AM9" i="24"/>
  <c r="AH14" i="24"/>
  <c r="AF20" i="24"/>
  <c r="AR22" i="24"/>
  <c r="Y26" i="24"/>
  <c r="AM27" i="24"/>
  <c r="AU35" i="24"/>
  <c r="AR37" i="24"/>
  <c r="AX37" i="24"/>
  <c r="AH37" i="24"/>
  <c r="AM37" i="24"/>
  <c r="AU47" i="24"/>
  <c r="AU49" i="24"/>
  <c r="Y60" i="24"/>
  <c r="AE61" i="24"/>
  <c r="AR7" i="24"/>
  <c r="AF12" i="24"/>
  <c r="AM17" i="24"/>
  <c r="AU20" i="24"/>
  <c r="AU21" i="24"/>
  <c r="AU23" i="24"/>
  <c r="AU27" i="24"/>
  <c r="AM29" i="24"/>
  <c r="AR36" i="24"/>
  <c r="AX36" i="24"/>
  <c r="AM42" i="24"/>
  <c r="AM45" i="24"/>
  <c r="AK56" i="24"/>
  <c r="Y59" i="24"/>
  <c r="AX4" i="24"/>
  <c r="AK16" i="24"/>
  <c r="AF7" i="24"/>
  <c r="AU12" i="24"/>
  <c r="AM18" i="24"/>
  <c r="AX22" i="24"/>
  <c r="AF23" i="24"/>
  <c r="AR28" i="24"/>
  <c r="AH28" i="24"/>
  <c r="AX28" i="24"/>
  <c r="AU31" i="24"/>
  <c r="Y33" i="24"/>
  <c r="AO33" i="24"/>
  <c r="Y37" i="24"/>
  <c r="AM38" i="24"/>
  <c r="AF43" i="24"/>
  <c r="AX53" i="24"/>
  <c r="AD60" i="24"/>
  <c r="Y9" i="24"/>
  <c r="V61" i="24"/>
  <c r="AF3" i="24"/>
  <c r="X61" i="24"/>
  <c r="Y23" i="24" s="1"/>
  <c r="AD9" i="24"/>
  <c r="Y3" i="24"/>
  <c r="AH4" i="24"/>
  <c r="AU7" i="24"/>
  <c r="AM14" i="24"/>
  <c r="AF15" i="24"/>
  <c r="AU16" i="24"/>
  <c r="AD17" i="24"/>
  <c r="AK20" i="24"/>
  <c r="Q61" i="24"/>
  <c r="AH21" i="24"/>
  <c r="AH23" i="24"/>
  <c r="Y25" i="24"/>
  <c r="AO25" i="24"/>
  <c r="AM28" i="24"/>
  <c r="AD31" i="24"/>
  <c r="AR38" i="24"/>
  <c r="AH38" i="24"/>
  <c r="AX38" i="24"/>
  <c r="AU38" i="24"/>
  <c r="AO40" i="24"/>
  <c r="AO42" i="24"/>
  <c r="AR46" i="24"/>
  <c r="AX46" i="24"/>
  <c r="AM46" i="24"/>
  <c r="AO48" i="24"/>
  <c r="AO50" i="24"/>
  <c r="AR54" i="24"/>
  <c r="AH54" i="24"/>
  <c r="AX54" i="24"/>
  <c r="AH10" i="24"/>
  <c r="AR10" i="24"/>
  <c r="AH19" i="24"/>
  <c r="AR19" i="24"/>
  <c r="AR27" i="24"/>
  <c r="AH27" i="24"/>
  <c r="AX27" i="24"/>
  <c r="AR30" i="24"/>
  <c r="AH30" i="24"/>
  <c r="AR35" i="24"/>
  <c r="AH35" i="24"/>
  <c r="AX35" i="24"/>
  <c r="AK40" i="24"/>
  <c r="Y42" i="24"/>
  <c r="Y43" i="24"/>
  <c r="AK44" i="24"/>
  <c r="AM47" i="24"/>
  <c r="AU52" i="24"/>
  <c r="AF54" i="24"/>
  <c r="AF28" i="24"/>
  <c r="AM39" i="24"/>
  <c r="AD47" i="24"/>
  <c r="AR52" i="24"/>
  <c r="AH52" i="24"/>
  <c r="AF52" i="24"/>
  <c r="AM54" i="24"/>
  <c r="AD56" i="24"/>
  <c r="AU56" i="24"/>
  <c r="AU57" i="24"/>
  <c r="C71" i="24"/>
  <c r="C62" i="24"/>
  <c r="K71" i="24"/>
  <c r="K62" i="24"/>
  <c r="K74" i="24" s="1"/>
  <c r="AM25" i="24"/>
  <c r="Y27" i="24"/>
  <c r="AM30" i="24"/>
  <c r="AM33" i="24"/>
  <c r="Y35" i="24"/>
  <c r="AD40" i="24"/>
  <c r="AU40" i="24"/>
  <c r="AU41" i="24"/>
  <c r="AU44" i="24"/>
  <c r="AD46" i="24"/>
  <c r="AK49" i="24"/>
  <c r="AM50" i="24"/>
  <c r="Y54" i="24"/>
  <c r="AF56" i="24"/>
  <c r="D71" i="24"/>
  <c r="D62" i="24"/>
  <c r="D74" i="24" s="1"/>
  <c r="L71" i="24"/>
  <c r="L62" i="24"/>
  <c r="L74" i="24" s="1"/>
  <c r="AR24" i="24"/>
  <c r="AD39" i="24"/>
  <c r="AF40" i="24"/>
  <c r="AX44" i="24"/>
  <c r="AF46" i="24"/>
  <c r="AK48" i="24"/>
  <c r="Y50" i="24"/>
  <c r="Y51" i="24"/>
  <c r="AD55" i="24"/>
  <c r="AR60" i="24"/>
  <c r="AH60" i="24"/>
  <c r="AX60" i="24"/>
  <c r="AF60" i="24"/>
  <c r="E62" i="24"/>
  <c r="E63" i="24" s="1"/>
  <c r="E74" i="24" s="1"/>
  <c r="M62" i="24"/>
  <c r="M74" i="24" s="1"/>
  <c r="AF29" i="24"/>
  <c r="AD30" i="24"/>
  <c r="AD33" i="24"/>
  <c r="AF44" i="24"/>
  <c r="AO45" i="24"/>
  <c r="AF45" i="24"/>
  <c r="AX45" i="24"/>
  <c r="AK57" i="24"/>
  <c r="AM58" i="24"/>
  <c r="F62" i="24"/>
  <c r="N62" i="24"/>
  <c r="N74" i="24" s="1"/>
  <c r="AH47" i="24"/>
  <c r="AR47" i="24"/>
  <c r="AH55" i="24"/>
  <c r="AR55" i="24"/>
  <c r="E71" i="24"/>
  <c r="M71" i="24"/>
  <c r="F71" i="24"/>
  <c r="N71" i="24"/>
  <c r="Q66" i="11" l="1"/>
  <c r="AI4" i="24"/>
  <c r="AI8" i="24"/>
  <c r="AA3" i="24"/>
  <c r="AA18" i="24"/>
  <c r="AA50" i="24"/>
  <c r="AA7" i="24"/>
  <c r="AS22" i="24"/>
  <c r="AO22" i="24"/>
  <c r="AO54" i="24"/>
  <c r="AS54" i="24"/>
  <c r="AA37" i="24"/>
  <c r="AK59" i="24"/>
  <c r="AK51" i="24"/>
  <c r="AK43" i="24"/>
  <c r="AK58" i="24"/>
  <c r="AK50" i="24"/>
  <c r="AK42" i="24"/>
  <c r="AK33" i="24"/>
  <c r="AK25" i="24"/>
  <c r="AK31" i="24"/>
  <c r="AK28" i="24"/>
  <c r="AK23" i="24"/>
  <c r="AK22" i="24"/>
  <c r="AK13" i="24"/>
  <c r="AK53" i="24"/>
  <c r="AK34" i="24"/>
  <c r="AK26" i="24"/>
  <c r="AK36" i="24"/>
  <c r="AK8" i="24"/>
  <c r="AK14" i="24"/>
  <c r="AK38" i="24"/>
  <c r="AK18" i="24"/>
  <c r="AK11" i="24"/>
  <c r="AK45" i="24"/>
  <c r="AK29" i="24"/>
  <c r="AK17" i="24"/>
  <c r="AK3" i="24"/>
  <c r="AK15" i="24"/>
  <c r="AK47" i="24"/>
  <c r="AK55" i="24"/>
  <c r="AR61" i="24"/>
  <c r="AS3" i="24"/>
  <c r="AO3" i="24"/>
  <c r="AK6" i="24"/>
  <c r="AI47" i="24"/>
  <c r="AA27" i="24"/>
  <c r="AA44" i="24"/>
  <c r="AO19" i="24"/>
  <c r="AS19" i="24"/>
  <c r="AK32" i="24"/>
  <c r="AH61" i="24"/>
  <c r="AF55" i="24"/>
  <c r="AF47" i="24"/>
  <c r="AF39" i="24"/>
  <c r="AF38" i="24"/>
  <c r="AF32" i="24"/>
  <c r="AF34" i="24"/>
  <c r="AF26" i="24"/>
  <c r="AF42" i="24"/>
  <c r="AF41" i="24"/>
  <c r="AF57" i="24"/>
  <c r="AF30" i="24"/>
  <c r="AF49" i="24"/>
  <c r="AF24" i="24"/>
  <c r="AF22" i="24"/>
  <c r="AF21" i="24"/>
  <c r="AF50" i="24"/>
  <c r="AF8" i="24"/>
  <c r="AF35" i="24"/>
  <c r="AF13" i="24"/>
  <c r="AF11" i="24"/>
  <c r="AF51" i="24"/>
  <c r="AF18" i="24"/>
  <c r="AF6" i="24"/>
  <c r="AF27" i="24"/>
  <c r="AF9" i="24"/>
  <c r="AI14" i="24"/>
  <c r="AA24" i="24"/>
  <c r="AW62" i="24"/>
  <c r="AW63" i="24" s="1"/>
  <c r="H62" i="24"/>
  <c r="H74" i="24" s="1"/>
  <c r="J62" i="24"/>
  <c r="J74" i="24" s="1"/>
  <c r="O71" i="24"/>
  <c r="I62" i="24"/>
  <c r="I74" i="24" s="1"/>
  <c r="AD18" i="24"/>
  <c r="AA56" i="24"/>
  <c r="AF4" i="24"/>
  <c r="AM57" i="24"/>
  <c r="AM49" i="24"/>
  <c r="AM41" i="24"/>
  <c r="AM56" i="24"/>
  <c r="AM48" i="24"/>
  <c r="AM40" i="24"/>
  <c r="AM31" i="24"/>
  <c r="AM53" i="24"/>
  <c r="AM52" i="24"/>
  <c r="AM51" i="24"/>
  <c r="AM19" i="24"/>
  <c r="AM11" i="24"/>
  <c r="AM32" i="24"/>
  <c r="AM24" i="24"/>
  <c r="AM60" i="24"/>
  <c r="AM59" i="24"/>
  <c r="AM5" i="24"/>
  <c r="AM10" i="24"/>
  <c r="AM16" i="24"/>
  <c r="AM13" i="24"/>
  <c r="AM26" i="24"/>
  <c r="AM15" i="24"/>
  <c r="AM34" i="24"/>
  <c r="AM44" i="24"/>
  <c r="AM43" i="24"/>
  <c r="AM12" i="24"/>
  <c r="AM22" i="24"/>
  <c r="AM36" i="24"/>
  <c r="AM23" i="24"/>
  <c r="AM20" i="24"/>
  <c r="AM8" i="24"/>
  <c r="AF33" i="24"/>
  <c r="AD8" i="24"/>
  <c r="AU18" i="24"/>
  <c r="AS52" i="24"/>
  <c r="AO52" i="24"/>
  <c r="AO55" i="24"/>
  <c r="AS55" i="24"/>
  <c r="AA21" i="24"/>
  <c r="AA5" i="24"/>
  <c r="AO46" i="24"/>
  <c r="AS46" i="24"/>
  <c r="AO38" i="24"/>
  <c r="AS38" i="24"/>
  <c r="AA6" i="24"/>
  <c r="AS27" i="24"/>
  <c r="AO27" i="24"/>
  <c r="T61" i="24"/>
  <c r="AA20" i="24"/>
  <c r="AA40" i="24"/>
  <c r="AA52" i="24"/>
  <c r="Y53" i="24"/>
  <c r="Y45" i="24"/>
  <c r="Y36" i="24"/>
  <c r="Y31" i="24"/>
  <c r="Y28" i="24"/>
  <c r="Y49" i="24"/>
  <c r="Y15" i="24"/>
  <c r="Y38" i="24"/>
  <c r="Y30" i="24"/>
  <c r="Y47" i="24"/>
  <c r="Y19" i="24"/>
  <c r="Y57" i="24"/>
  <c r="Y16" i="24"/>
  <c r="Y8" i="24"/>
  <c r="Y55" i="24"/>
  <c r="Y39" i="24"/>
  <c r="Y56" i="24"/>
  <c r="Y48" i="24"/>
  <c r="Y12" i="24"/>
  <c r="Y7" i="24"/>
  <c r="Y61" i="24" s="1"/>
  <c r="Y6" i="24"/>
  <c r="Y32" i="24"/>
  <c r="Y10" i="24"/>
  <c r="Y24" i="24"/>
  <c r="Y20" i="24"/>
  <c r="Y4" i="24"/>
  <c r="AK46" i="24"/>
  <c r="AA60" i="24"/>
  <c r="Y21" i="24"/>
  <c r="AD19" i="24"/>
  <c r="AK54" i="24"/>
  <c r="AO11" i="24"/>
  <c r="AS11" i="24"/>
  <c r="AM6" i="24"/>
  <c r="AM61" i="24" s="1"/>
  <c r="AU11" i="24"/>
  <c r="G62" i="24"/>
  <c r="G74" i="24" s="1"/>
  <c r="AF31" i="24"/>
  <c r="AD3" i="24"/>
  <c r="AK39" i="24"/>
  <c r="Y5" i="24"/>
  <c r="AO30" i="24"/>
  <c r="AS30" i="24"/>
  <c r="R57" i="24"/>
  <c r="R49" i="24"/>
  <c r="R41" i="24"/>
  <c r="R56" i="24"/>
  <c r="R48" i="24"/>
  <c r="R40" i="24"/>
  <c r="R31" i="24"/>
  <c r="R55" i="24"/>
  <c r="R47" i="24"/>
  <c r="R39" i="24"/>
  <c r="R38" i="24"/>
  <c r="R30" i="24"/>
  <c r="R54" i="24"/>
  <c r="R46" i="24"/>
  <c r="R58" i="24"/>
  <c r="R50" i="24"/>
  <c r="R42" i="24"/>
  <c r="R33" i="24"/>
  <c r="R25" i="24"/>
  <c r="R60" i="24"/>
  <c r="R32" i="24"/>
  <c r="R43" i="24"/>
  <c r="R19" i="24"/>
  <c r="R59" i="24"/>
  <c r="R52" i="24"/>
  <c r="R34" i="24"/>
  <c r="R26" i="24"/>
  <c r="R18" i="24"/>
  <c r="R9" i="24"/>
  <c r="R53" i="24"/>
  <c r="R17" i="24"/>
  <c r="R37" i="24"/>
  <c r="R23" i="24"/>
  <c r="R14" i="24"/>
  <c r="R44" i="24"/>
  <c r="R28" i="24"/>
  <c r="R24" i="24"/>
  <c r="R22" i="24"/>
  <c r="R15" i="24"/>
  <c r="R5" i="24"/>
  <c r="R36" i="24"/>
  <c r="R7" i="24"/>
  <c r="R6" i="24"/>
  <c r="R4" i="24"/>
  <c r="R12" i="24"/>
  <c r="R45" i="24"/>
  <c r="R29" i="24"/>
  <c r="R20" i="24"/>
  <c r="R10" i="24"/>
  <c r="R35" i="24"/>
  <c r="R11" i="24"/>
  <c r="R8" i="24"/>
  <c r="R3" i="24"/>
  <c r="R51" i="24"/>
  <c r="R13" i="24"/>
  <c r="R16" i="24"/>
  <c r="R27" i="24"/>
  <c r="AA19" i="24"/>
  <c r="AA55" i="24"/>
  <c r="AA57" i="24"/>
  <c r="AI53" i="24"/>
  <c r="AO47" i="24"/>
  <c r="AS47" i="24"/>
  <c r="AA49" i="24"/>
  <c r="AA33" i="24"/>
  <c r="AO37" i="24"/>
  <c r="AS37" i="24"/>
  <c r="AS53" i="24"/>
  <c r="AO53" i="24"/>
  <c r="AI60" i="24"/>
  <c r="AS60" i="24"/>
  <c r="AO60" i="24"/>
  <c r="AA25" i="24"/>
  <c r="AA48" i="24"/>
  <c r="AS35" i="24"/>
  <c r="AO35" i="24"/>
  <c r="AS10" i="24"/>
  <c r="AO10" i="24"/>
  <c r="AK30" i="24"/>
  <c r="AA11" i="24"/>
  <c r="AA31" i="24"/>
  <c r="AA16" i="24"/>
  <c r="AK19" i="24"/>
  <c r="AA41" i="24"/>
  <c r="AI17" i="24"/>
  <c r="AK5" i="24"/>
  <c r="AF5" i="24"/>
  <c r="AF61" i="24" s="1"/>
  <c r="Y52" i="24"/>
  <c r="AF53" i="24"/>
  <c r="AD57" i="24"/>
  <c r="AD49" i="24"/>
  <c r="AD41" i="24"/>
  <c r="AD37" i="24"/>
  <c r="AD29" i="24"/>
  <c r="AD32" i="24"/>
  <c r="AD24" i="24"/>
  <c r="AD43" i="24"/>
  <c r="AD34" i="24"/>
  <c r="AD26" i="24"/>
  <c r="AD51" i="24"/>
  <c r="AD23" i="24"/>
  <c r="AD21" i="24"/>
  <c r="AD35" i="24"/>
  <c r="AD15" i="24"/>
  <c r="AD20" i="24"/>
  <c r="AD12" i="24"/>
  <c r="AD10" i="24"/>
  <c r="AD16" i="24"/>
  <c r="AD59" i="24"/>
  <c r="AD11" i="24"/>
  <c r="AD53" i="24"/>
  <c r="AD27" i="24"/>
  <c r="AK21" i="24"/>
  <c r="Y22" i="24"/>
  <c r="AA10" i="24"/>
  <c r="AO39" i="24"/>
  <c r="AS39" i="24"/>
  <c r="AA59" i="24"/>
  <c r="AA51" i="24"/>
  <c r="AA43" i="24"/>
  <c r="AA54" i="24"/>
  <c r="AA38" i="24"/>
  <c r="AA30" i="24"/>
  <c r="AA22" i="24"/>
  <c r="AA13" i="24"/>
  <c r="AA45" i="24"/>
  <c r="AA36" i="24"/>
  <c r="AA28" i="24"/>
  <c r="AA53" i="24"/>
  <c r="AA8" i="24"/>
  <c r="AA26" i="24"/>
  <c r="AA17" i="24"/>
  <c r="AA47" i="24"/>
  <c r="AA34" i="24"/>
  <c r="AA9" i="24"/>
  <c r="AA23" i="24"/>
  <c r="AA14" i="24"/>
  <c r="AO16" i="24"/>
  <c r="AS16" i="24"/>
  <c r="AA35" i="24"/>
  <c r="AA58" i="24"/>
  <c r="AI55" i="24"/>
  <c r="AO28" i="24"/>
  <c r="AS28" i="24"/>
  <c r="AS7" i="24"/>
  <c r="AO7" i="24"/>
  <c r="AK60" i="24"/>
  <c r="AO24" i="24"/>
  <c r="AS24" i="24"/>
  <c r="AK52" i="24"/>
  <c r="C74" i="24"/>
  <c r="AF36" i="24"/>
  <c r="AI30" i="24"/>
  <c r="AI10" i="24"/>
  <c r="AA29" i="24"/>
  <c r="R21" i="24"/>
  <c r="Y29" i="24"/>
  <c r="Y14" i="24"/>
  <c r="AS36" i="24"/>
  <c r="AO36" i="24"/>
  <c r="Y18" i="24"/>
  <c r="AF58" i="24"/>
  <c r="AA39" i="24"/>
  <c r="AA32" i="24"/>
  <c r="AA12" i="24"/>
  <c r="AA46" i="24"/>
  <c r="AO8" i="24"/>
  <c r="AS8" i="24"/>
  <c r="AD4" i="24"/>
  <c r="AU59" i="24"/>
  <c r="AU51" i="24"/>
  <c r="AU43" i="24"/>
  <c r="AU58" i="24"/>
  <c r="AU50" i="24"/>
  <c r="AU42" i="24"/>
  <c r="AU33" i="24"/>
  <c r="AU25" i="24"/>
  <c r="AU39" i="24"/>
  <c r="AU29" i="24"/>
  <c r="AU55" i="24"/>
  <c r="AU54" i="24"/>
  <c r="AU45" i="24"/>
  <c r="AU36" i="24"/>
  <c r="AU22" i="24"/>
  <c r="AU13" i="24"/>
  <c r="AU28" i="24"/>
  <c r="AU53" i="24"/>
  <c r="AU34" i="24"/>
  <c r="AU37" i="24"/>
  <c r="AU8" i="24"/>
  <c r="AU14" i="24"/>
  <c r="AU26" i="24"/>
  <c r="AU10" i="24"/>
  <c r="AU17" i="24"/>
  <c r="AU15" i="24"/>
  <c r="AD14" i="24"/>
  <c r="AA42" i="24"/>
  <c r="AK7" i="24"/>
  <c r="AF19" i="24"/>
  <c r="Y17" i="24"/>
  <c r="AD45" i="24"/>
  <c r="AM4" i="24"/>
  <c r="AM21" i="24"/>
  <c r="AU4" i="24"/>
  <c r="AU61" i="24" s="1"/>
  <c r="AP16" i="24" l="1"/>
  <c r="AP52" i="24"/>
  <c r="AP53" i="24"/>
  <c r="AP27" i="24"/>
  <c r="AI45" i="24"/>
  <c r="AI56" i="24"/>
  <c r="AI41" i="24"/>
  <c r="AI36" i="24"/>
  <c r="AI15" i="24"/>
  <c r="AI39" i="24"/>
  <c r="AI20" i="24"/>
  <c r="AI40" i="24"/>
  <c r="AI7" i="24"/>
  <c r="AI49" i="24"/>
  <c r="AI59" i="24"/>
  <c r="AI50" i="24"/>
  <c r="AI18" i="24"/>
  <c r="AI25" i="24"/>
  <c r="AI57" i="24"/>
  <c r="AI42" i="24"/>
  <c r="AI6" i="24"/>
  <c r="AI51" i="24"/>
  <c r="AI29" i="24"/>
  <c r="AI9" i="24"/>
  <c r="AI5" i="24"/>
  <c r="AI22" i="24"/>
  <c r="AI48" i="24"/>
  <c r="AI44" i="24"/>
  <c r="AI32" i="24"/>
  <c r="AI24" i="24"/>
  <c r="AI58" i="24"/>
  <c r="AI34" i="24"/>
  <c r="AI46" i="24"/>
  <c r="AI13" i="24"/>
  <c r="AI33" i="24"/>
  <c r="AI43" i="24"/>
  <c r="AI31" i="24"/>
  <c r="AI12" i="24"/>
  <c r="AI3" i="24"/>
  <c r="AI26" i="24"/>
  <c r="AK61" i="24"/>
  <c r="AI27" i="24"/>
  <c r="AI16" i="24"/>
  <c r="AI52" i="24"/>
  <c r="R61" i="24"/>
  <c r="AI23" i="24"/>
  <c r="AI54" i="24"/>
  <c r="AI37" i="24"/>
  <c r="AD61" i="24"/>
  <c r="AI19" i="24"/>
  <c r="AO61" i="24"/>
  <c r="AP22" i="24" s="1"/>
  <c r="AI38" i="24"/>
  <c r="O62" i="24"/>
  <c r="O74" i="24" s="1"/>
  <c r="AP37" i="24"/>
  <c r="AI28" i="24"/>
  <c r="AI35" i="24"/>
  <c r="AP39" i="24"/>
  <c r="AI21" i="24"/>
  <c r="AI11" i="24"/>
  <c r="AP19" i="24"/>
  <c r="AS32" i="24"/>
  <c r="AS15" i="24"/>
  <c r="AS31" i="24"/>
  <c r="AS12" i="24"/>
  <c r="AS56" i="24"/>
  <c r="AS5" i="24"/>
  <c r="AS4" i="24"/>
  <c r="AS61" i="24" s="1"/>
  <c r="AS6" i="24"/>
  <c r="AS57" i="24"/>
  <c r="AS17" i="24"/>
  <c r="AS58" i="24"/>
  <c r="AS44" i="24"/>
  <c r="AS14" i="24"/>
  <c r="AS48" i="24"/>
  <c r="AS41" i="24"/>
  <c r="AS18" i="24"/>
  <c r="AS9" i="24"/>
  <c r="AS40" i="24"/>
  <c r="AS50" i="24"/>
  <c r="AS26" i="24"/>
  <c r="AS51" i="24"/>
  <c r="AS34" i="24"/>
  <c r="AS23" i="24"/>
  <c r="AS25" i="24"/>
  <c r="AS59" i="24"/>
  <c r="AS49" i="24"/>
  <c r="AS42" i="24"/>
  <c r="AS43" i="24"/>
  <c r="AS21" i="24"/>
  <c r="AS20" i="24"/>
  <c r="AS33" i="24"/>
  <c r="AS13" i="24"/>
  <c r="AS29" i="24"/>
  <c r="AS45" i="24"/>
  <c r="AP54" i="24"/>
  <c r="AA61" i="24"/>
  <c r="AP11" i="24" l="1"/>
  <c r="AP38" i="24"/>
  <c r="AP8" i="24"/>
  <c r="AP28" i="24"/>
  <c r="AI61" i="24"/>
  <c r="AP30" i="24"/>
  <c r="AP24" i="24"/>
  <c r="AP3" i="24"/>
  <c r="AP35" i="24"/>
  <c r="AP47" i="24"/>
  <c r="AP21" i="24"/>
  <c r="AP6" i="24"/>
  <c r="AP44" i="24"/>
  <c r="AP26" i="24"/>
  <c r="AP59" i="24"/>
  <c r="AP12" i="24"/>
  <c r="AP56" i="24"/>
  <c r="AP31" i="24"/>
  <c r="AP14" i="24"/>
  <c r="AP51" i="24"/>
  <c r="AP58" i="24"/>
  <c r="AP23" i="24"/>
  <c r="AP34" i="24"/>
  <c r="AP13" i="24"/>
  <c r="AP15" i="24"/>
  <c r="AP43" i="24"/>
  <c r="AP57" i="24"/>
  <c r="AP32" i="24"/>
  <c r="AP4" i="24"/>
  <c r="AP5" i="24"/>
  <c r="AP20" i="24"/>
  <c r="AP25" i="24"/>
  <c r="AP41" i="24"/>
  <c r="AP9" i="24"/>
  <c r="AP33" i="24"/>
  <c r="AP49" i="24"/>
  <c r="AP42" i="24"/>
  <c r="AP50" i="24"/>
  <c r="AP17" i="24"/>
  <c r="AP29" i="24"/>
  <c r="AP45" i="24"/>
  <c r="AP40" i="24"/>
  <c r="AP18" i="24"/>
  <c r="AP48" i="24"/>
  <c r="AP7" i="24"/>
  <c r="AP10" i="24"/>
  <c r="AP55" i="24"/>
  <c r="AP46" i="24"/>
  <c r="AP36" i="24"/>
  <c r="AP60" i="24"/>
  <c r="AP61" i="24" l="1"/>
  <c r="AT64" i="11" l="1"/>
  <c r="B64" i="11"/>
  <c r="B22" i="4"/>
  <c r="C63" i="11"/>
  <c r="C60" i="11"/>
  <c r="B56" i="4"/>
  <c r="C57" i="11"/>
  <c r="C56" i="11"/>
  <c r="B53" i="4"/>
  <c r="C52" i="11"/>
  <c r="B49" i="4"/>
  <c r="C50" i="11"/>
  <c r="B42" i="4"/>
  <c r="B39" i="4"/>
  <c r="C40" i="11"/>
  <c r="C38" i="11"/>
  <c r="C37" i="11"/>
  <c r="B32" i="4"/>
  <c r="B31" i="4"/>
  <c r="C32" i="11"/>
  <c r="C31" i="11"/>
  <c r="C30" i="11"/>
  <c r="C29" i="11"/>
  <c r="C28" i="11"/>
  <c r="C27" i="11"/>
  <c r="C26" i="11"/>
  <c r="B23" i="4"/>
  <c r="B21" i="4"/>
  <c r="B20" i="4"/>
  <c r="B19" i="4"/>
  <c r="B18" i="4"/>
  <c r="C19" i="11"/>
  <c r="C18" i="11"/>
  <c r="C17" i="11"/>
  <c r="C16" i="11"/>
  <c r="C14" i="11"/>
  <c r="C13" i="11"/>
  <c r="C11" i="11"/>
  <c r="B8" i="4"/>
  <c r="B7" i="4"/>
  <c r="C8" i="11"/>
  <c r="B5" i="4"/>
  <c r="B27" i="4" l="1"/>
  <c r="B38" i="4"/>
  <c r="B55" i="4"/>
  <c r="B9" i="4"/>
  <c r="B28" i="4"/>
  <c r="B11" i="4"/>
  <c r="B29" i="4"/>
  <c r="B12" i="4"/>
  <c r="B30" i="4"/>
  <c r="B48" i="4"/>
  <c r="B61" i="4"/>
  <c r="B14" i="4"/>
  <c r="B58" i="4"/>
  <c r="B15" i="4"/>
  <c r="B24" i="4"/>
  <c r="B50" i="4"/>
  <c r="B6" i="4"/>
  <c r="B16" i="4"/>
  <c r="B25" i="4"/>
  <c r="B35" i="4"/>
  <c r="B17" i="4"/>
  <c r="B26" i="4"/>
  <c r="B36" i="4"/>
  <c r="B54" i="4"/>
  <c r="C64" i="11"/>
  <c r="C66" i="11" l="1"/>
  <c r="AW62" i="11" l="1"/>
  <c r="BI62" i="11" s="1"/>
  <c r="AU62" i="11"/>
  <c r="BG62" i="11" s="1"/>
  <c r="AW61" i="11"/>
  <c r="BI61" i="11" s="1"/>
  <c r="AV61" i="11"/>
  <c r="BH61" i="11" s="1"/>
  <c r="AW59" i="11"/>
  <c r="BI59" i="11" s="1"/>
  <c r="AU59" i="11"/>
  <c r="BG59" i="11" s="1"/>
  <c r="AW54" i="11"/>
  <c r="BI54" i="11" s="1"/>
  <c r="BJ54" i="11" s="1"/>
  <c r="AW53" i="11"/>
  <c r="BI53" i="11" s="1"/>
  <c r="AW49" i="11"/>
  <c r="BI49" i="11" s="1"/>
  <c r="AV49" i="11"/>
  <c r="BH49" i="11" s="1"/>
  <c r="AU49" i="11"/>
  <c r="BG49" i="11" s="1"/>
  <c r="AV48" i="11"/>
  <c r="BH48" i="11" s="1"/>
  <c r="AW47" i="11"/>
  <c r="BI47" i="11" s="1"/>
  <c r="AV47" i="11"/>
  <c r="BH47" i="11" s="1"/>
  <c r="AW46" i="11"/>
  <c r="BI46" i="11" s="1"/>
  <c r="AV46" i="11"/>
  <c r="BH46" i="11" s="1"/>
  <c r="AU46" i="11"/>
  <c r="BG46" i="11" s="1"/>
  <c r="AW45" i="11"/>
  <c r="BI45" i="11" s="1"/>
  <c r="AV45" i="11"/>
  <c r="BH45" i="11" s="1"/>
  <c r="AW43" i="11"/>
  <c r="BI43" i="11" s="1"/>
  <c r="AV43" i="11"/>
  <c r="BH43" i="11" s="1"/>
  <c r="AV42" i="11"/>
  <c r="BH42" i="11" s="1"/>
  <c r="AU42" i="11"/>
  <c r="BG42" i="11" s="1"/>
  <c r="AV39" i="11"/>
  <c r="BH39" i="11" s="1"/>
  <c r="AW36" i="11"/>
  <c r="BI36" i="11" s="1"/>
  <c r="AV36" i="11"/>
  <c r="BH36" i="11" s="1"/>
  <c r="AU36" i="11"/>
  <c r="BG36" i="11" s="1"/>
  <c r="AV35" i="11"/>
  <c r="BH35" i="11" s="1"/>
  <c r="BJ35" i="11" s="1"/>
  <c r="AW12" i="11"/>
  <c r="BI12" i="11" s="1"/>
  <c r="AV12" i="11"/>
  <c r="BH12" i="11" s="1"/>
  <c r="AU12" i="11"/>
  <c r="BG12" i="11" s="1"/>
  <c r="AU48" i="11"/>
  <c r="BG48" i="11" s="1"/>
  <c r="BJ43" i="11" l="1"/>
  <c r="BJ59" i="11"/>
  <c r="BQ59" i="11"/>
  <c r="BQ48" i="11"/>
  <c r="BJ48" i="11"/>
  <c r="BJ12" i="11"/>
  <c r="BQ12" i="11"/>
  <c r="BJ36" i="11"/>
  <c r="BQ36" i="11"/>
  <c r="BQ49" i="11"/>
  <c r="BJ49" i="11"/>
  <c r="BQ62" i="11"/>
  <c r="BJ62" i="11"/>
  <c r="BJ42" i="11"/>
  <c r="BQ42" i="11"/>
  <c r="BQ46" i="11"/>
  <c r="BJ46" i="11"/>
  <c r="C46" i="4"/>
  <c r="E4" i="4"/>
  <c r="BY6" i="11"/>
  <c r="E43" i="4"/>
  <c r="BY45" i="11"/>
  <c r="D47" i="4"/>
  <c r="BU49" i="11"/>
  <c r="C44" i="4"/>
  <c r="E57" i="4"/>
  <c r="BY59" i="11"/>
  <c r="C57" i="4"/>
  <c r="C40" i="4"/>
  <c r="D44" i="4"/>
  <c r="BU46" i="11"/>
  <c r="D51" i="4"/>
  <c r="BU53" i="11"/>
  <c r="D59" i="4"/>
  <c r="BU61" i="11"/>
  <c r="D43" i="4"/>
  <c r="BU45" i="11"/>
  <c r="E47" i="4"/>
  <c r="AB47" i="4" s="1"/>
  <c r="BY49" i="11"/>
  <c r="E10" i="4"/>
  <c r="BY12" i="11"/>
  <c r="D40" i="4"/>
  <c r="BU42" i="11"/>
  <c r="E44" i="4"/>
  <c r="BY46" i="11"/>
  <c r="E51" i="4"/>
  <c r="AB51" i="4" s="1"/>
  <c r="BY53" i="11"/>
  <c r="E59" i="4"/>
  <c r="BY61" i="11"/>
  <c r="D37" i="4"/>
  <c r="BU39" i="11"/>
  <c r="D45" i="4"/>
  <c r="BU47" i="11"/>
  <c r="C60" i="4"/>
  <c r="C47" i="4"/>
  <c r="E34" i="4"/>
  <c r="AB34" i="4" s="1"/>
  <c r="BY36" i="11"/>
  <c r="D33" i="4"/>
  <c r="BU35" i="11"/>
  <c r="D41" i="4"/>
  <c r="BU43" i="11"/>
  <c r="E45" i="4"/>
  <c r="BY47" i="11"/>
  <c r="D52" i="4"/>
  <c r="BU54" i="11"/>
  <c r="D60" i="4"/>
  <c r="BU62" i="11"/>
  <c r="D34" i="4"/>
  <c r="BU36" i="11"/>
  <c r="C10" i="4"/>
  <c r="D10" i="4"/>
  <c r="BU12" i="11"/>
  <c r="C34" i="4"/>
  <c r="E41" i="4"/>
  <c r="BY43" i="11"/>
  <c r="D46" i="4"/>
  <c r="BU48" i="11"/>
  <c r="E52" i="4"/>
  <c r="BY54" i="11"/>
  <c r="E60" i="4"/>
  <c r="AB60" i="4" s="1"/>
  <c r="BY62" i="11"/>
  <c r="BU59" i="11"/>
  <c r="D57" i="4"/>
  <c r="C52" i="4"/>
  <c r="C41" i="4"/>
  <c r="E13" i="4"/>
  <c r="BY15" i="11"/>
  <c r="BB5" i="11"/>
  <c r="BH5" i="11" s="1"/>
  <c r="BC5" i="11"/>
  <c r="BI5" i="11" s="1"/>
  <c r="AU47" i="11"/>
  <c r="BG47" i="11" s="1"/>
  <c r="AU39" i="11"/>
  <c r="BG39" i="11" s="1"/>
  <c r="AU53" i="11"/>
  <c r="BG53" i="11" s="1"/>
  <c r="AU6" i="11"/>
  <c r="BG6" i="11" s="1"/>
  <c r="BQ6" i="11" s="1"/>
  <c r="AU45" i="11"/>
  <c r="BG45" i="11" s="1"/>
  <c r="AU61" i="11"/>
  <c r="BG61" i="11" s="1"/>
  <c r="BC64" i="11"/>
  <c r="BB64" i="11"/>
  <c r="BA64" i="11"/>
  <c r="AW64" i="11"/>
  <c r="AW66" i="11" s="1"/>
  <c r="AV64" i="11"/>
  <c r="AV66" i="11" s="1"/>
  <c r="AX62" i="11"/>
  <c r="AX59" i="11"/>
  <c r="AX54" i="11"/>
  <c r="AX49" i="11"/>
  <c r="AX48" i="11"/>
  <c r="AX46" i="11"/>
  <c r="AX43" i="11"/>
  <c r="AX42" i="11"/>
  <c r="AX36" i="11"/>
  <c r="BN15" i="11"/>
  <c r="BN12" i="11"/>
  <c r="AX12" i="11"/>
  <c r="BD6" i="11"/>
  <c r="BN35" i="11"/>
  <c r="BQ53" i="11" l="1"/>
  <c r="BJ53" i="11"/>
  <c r="BQ39" i="11"/>
  <c r="BJ39" i="11"/>
  <c r="BQ47" i="11"/>
  <c r="BJ47" i="11"/>
  <c r="BQ45" i="11"/>
  <c r="BJ45" i="11"/>
  <c r="BQ61" i="11"/>
  <c r="BJ61" i="11"/>
  <c r="BY5" i="11"/>
  <c r="BU5" i="11"/>
  <c r="C37" i="4"/>
  <c r="C45" i="4"/>
  <c r="C59" i="4"/>
  <c r="C43" i="4"/>
  <c r="AX53" i="11"/>
  <c r="AX6" i="11"/>
  <c r="AB46" i="4"/>
  <c r="BC66" i="11"/>
  <c r="AX61" i="11"/>
  <c r="BB66" i="11"/>
  <c r="BA66" i="11"/>
  <c r="AX35" i="11"/>
  <c r="AX47" i="11"/>
  <c r="S16" i="4"/>
  <c r="B16" i="19" s="1"/>
  <c r="BD5" i="11"/>
  <c r="BC4" i="11" s="1"/>
  <c r="AX15" i="11"/>
  <c r="AX39" i="11"/>
  <c r="AX45" i="11"/>
  <c r="AU64" i="11"/>
  <c r="AU66" i="11" s="1"/>
  <c r="BD64" i="11"/>
  <c r="BH64" i="11"/>
  <c r="BI64" i="11"/>
  <c r="AX5" i="11"/>
  <c r="BN49" i="11"/>
  <c r="BN54" i="11"/>
  <c r="BN48" i="11"/>
  <c r="BN62" i="11"/>
  <c r="BN53" i="11"/>
  <c r="BN59" i="11"/>
  <c r="BN47" i="11"/>
  <c r="BN46" i="11"/>
  <c r="BN45" i="11"/>
  <c r="BN43" i="11"/>
  <c r="BN39" i="11"/>
  <c r="BN42" i="11"/>
  <c r="BN36" i="11"/>
  <c r="BN6" i="11"/>
  <c r="B63" i="4"/>
  <c r="C68" i="11" s="1"/>
  <c r="C69" i="11" s="1"/>
  <c r="C4" i="4" l="1"/>
  <c r="C51" i="4"/>
  <c r="BV64" i="11"/>
  <c r="BS64" i="11"/>
  <c r="BR64" i="11"/>
  <c r="BT64" i="11"/>
  <c r="BX64" i="11"/>
  <c r="BW64" i="11"/>
  <c r="Y38" i="4"/>
  <c r="H38" i="19" s="1"/>
  <c r="T23" i="4"/>
  <c r="V26" i="4"/>
  <c r="E26" i="19" s="1"/>
  <c r="U36" i="4"/>
  <c r="D36" i="19" s="1"/>
  <c r="Z54" i="4"/>
  <c r="I54" i="19" s="1"/>
  <c r="AB50" i="4"/>
  <c r="S11" i="4"/>
  <c r="B11" i="19" s="1"/>
  <c r="X18" i="4"/>
  <c r="AB4" i="4"/>
  <c r="Z28" i="4"/>
  <c r="I28" i="19" s="1"/>
  <c r="AB45" i="4"/>
  <c r="S32" i="4"/>
  <c r="X54" i="4"/>
  <c r="X47" i="4"/>
  <c r="Y35" i="4"/>
  <c r="H35" i="19" s="1"/>
  <c r="Y57" i="4"/>
  <c r="H57" i="19" s="1"/>
  <c r="Y48" i="4"/>
  <c r="H48" i="19" s="1"/>
  <c r="W51" i="4"/>
  <c r="F51" i="19" s="1"/>
  <c r="W53" i="4"/>
  <c r="F53" i="19" s="1"/>
  <c r="V47" i="4"/>
  <c r="E47" i="19" s="1"/>
  <c r="V34" i="4"/>
  <c r="E34" i="19" s="1"/>
  <c r="V38" i="4"/>
  <c r="E38" i="19" s="1"/>
  <c r="V55" i="4"/>
  <c r="E55" i="19" s="1"/>
  <c r="V53" i="4"/>
  <c r="E53" i="19" s="1"/>
  <c r="U24" i="4"/>
  <c r="D24" i="19" s="1"/>
  <c r="U27" i="4"/>
  <c r="D27" i="19" s="1"/>
  <c r="U37" i="4"/>
  <c r="D37" i="19" s="1"/>
  <c r="U57" i="4"/>
  <c r="D57" i="19" s="1"/>
  <c r="U48" i="4"/>
  <c r="D48" i="19" s="1"/>
  <c r="Z49" i="4"/>
  <c r="I49" i="19" s="1"/>
  <c r="AB31" i="4"/>
  <c r="AB38" i="4"/>
  <c r="AB37" i="4"/>
  <c r="AB58" i="4"/>
  <c r="T14" i="4"/>
  <c r="T57" i="4"/>
  <c r="T41" i="4"/>
  <c r="T49" i="4"/>
  <c r="U32" i="4"/>
  <c r="D32" i="19" s="1"/>
  <c r="T10" i="4"/>
  <c r="AA35" i="4"/>
  <c r="J35" i="19" s="1"/>
  <c r="AA31" i="4"/>
  <c r="J31" i="19" s="1"/>
  <c r="AA44" i="4"/>
  <c r="J44" i="19" s="1"/>
  <c r="AA57" i="4"/>
  <c r="J57" i="19" s="1"/>
  <c r="S15" i="4"/>
  <c r="B15" i="19" s="1"/>
  <c r="S26" i="4"/>
  <c r="B26" i="19" s="1"/>
  <c r="S39" i="4"/>
  <c r="S54" i="4"/>
  <c r="X27" i="4"/>
  <c r="T8" i="4"/>
  <c r="Z33" i="4"/>
  <c r="I33" i="19" s="1"/>
  <c r="AB24" i="4"/>
  <c r="AA55" i="4"/>
  <c r="J55" i="19" s="1"/>
  <c r="X39" i="4"/>
  <c r="AB8" i="4"/>
  <c r="W27" i="4"/>
  <c r="F27" i="19" s="1"/>
  <c r="V59" i="4"/>
  <c r="E59" i="19" s="1"/>
  <c r="U53" i="4"/>
  <c r="D53" i="19" s="1"/>
  <c r="Y47" i="4"/>
  <c r="H47" i="19" s="1"/>
  <c r="AB59" i="4"/>
  <c r="T52" i="4"/>
  <c r="AA32" i="4"/>
  <c r="J32" i="19" s="1"/>
  <c r="S13" i="4"/>
  <c r="B13" i="19" s="1"/>
  <c r="V24" i="4"/>
  <c r="E24" i="19" s="1"/>
  <c r="AB32" i="4"/>
  <c r="X10" i="4"/>
  <c r="X45" i="4"/>
  <c r="X5" i="4"/>
  <c r="AB61" i="4"/>
  <c r="X20" i="4"/>
  <c r="X59" i="4"/>
  <c r="X49" i="4"/>
  <c r="X55" i="4"/>
  <c r="Y45" i="4"/>
  <c r="H45" i="19" s="1"/>
  <c r="Y59" i="4"/>
  <c r="H59" i="19" s="1"/>
  <c r="Y37" i="4"/>
  <c r="H37" i="19" s="1"/>
  <c r="Y50" i="4"/>
  <c r="H50" i="19" s="1"/>
  <c r="Y52" i="4"/>
  <c r="H52" i="19" s="1"/>
  <c r="AB17" i="4"/>
  <c r="X29" i="4"/>
  <c r="X58" i="4"/>
  <c r="W29" i="4"/>
  <c r="F29" i="19" s="1"/>
  <c r="W47" i="4"/>
  <c r="F47" i="19" s="1"/>
  <c r="W61" i="4"/>
  <c r="F61" i="19" s="1"/>
  <c r="T9" i="4"/>
  <c r="V25" i="4"/>
  <c r="E25" i="19" s="1"/>
  <c r="V29" i="4"/>
  <c r="E29" i="19" s="1"/>
  <c r="V58" i="4"/>
  <c r="E58" i="19" s="1"/>
  <c r="U30" i="4"/>
  <c r="D30" i="19" s="1"/>
  <c r="U26" i="4"/>
  <c r="D26" i="19" s="1"/>
  <c r="U41" i="4"/>
  <c r="D41" i="19" s="1"/>
  <c r="U59" i="4"/>
  <c r="D59" i="19" s="1"/>
  <c r="U52" i="4"/>
  <c r="D52" i="19" s="1"/>
  <c r="Z27" i="4"/>
  <c r="I27" i="19" s="1"/>
  <c r="Z40" i="4"/>
  <c r="I40" i="19" s="1"/>
  <c r="Z58" i="4"/>
  <c r="I58" i="19" s="1"/>
  <c r="Z51" i="4"/>
  <c r="I51" i="19" s="1"/>
  <c r="S22" i="4"/>
  <c r="B22" i="19" s="1"/>
  <c r="X7" i="4"/>
  <c r="AB15" i="4"/>
  <c r="AB26" i="4"/>
  <c r="AB41" i="4"/>
  <c r="AB53" i="4"/>
  <c r="T30" i="4"/>
  <c r="T26" i="4"/>
  <c r="T43" i="4"/>
  <c r="AA30" i="4"/>
  <c r="J30" i="19" s="1"/>
  <c r="AA37" i="4"/>
  <c r="J37" i="19" s="1"/>
  <c r="AA33" i="4"/>
  <c r="J33" i="19" s="1"/>
  <c r="AA56" i="4"/>
  <c r="J56" i="19" s="1"/>
  <c r="AA59" i="4"/>
  <c r="J59" i="19" s="1"/>
  <c r="S14" i="4"/>
  <c r="B14" i="19" s="1"/>
  <c r="S43" i="4"/>
  <c r="B43" i="19" s="1"/>
  <c r="S56" i="4"/>
  <c r="S57" i="4"/>
  <c r="S10" i="4"/>
  <c r="B10" i="19" s="1"/>
  <c r="X12" i="4"/>
  <c r="Y33" i="4"/>
  <c r="H33" i="19" s="1"/>
  <c r="W35" i="4"/>
  <c r="F35" i="19" s="1"/>
  <c r="V57" i="4"/>
  <c r="E57" i="19" s="1"/>
  <c r="AB19" i="4"/>
  <c r="AA36" i="4"/>
  <c r="J36" i="19" s="1"/>
  <c r="AA34" i="4"/>
  <c r="J34" i="19" s="1"/>
  <c r="U28" i="4"/>
  <c r="D28" i="19" s="1"/>
  <c r="Z30" i="4"/>
  <c r="I30" i="19" s="1"/>
  <c r="T31" i="4"/>
  <c r="X15" i="4"/>
  <c r="X23" i="4"/>
  <c r="X31" i="4"/>
  <c r="X51" i="4"/>
  <c r="Y26" i="4"/>
  <c r="H26" i="19" s="1"/>
  <c r="Y56" i="4"/>
  <c r="H56" i="19" s="1"/>
  <c r="W44" i="4"/>
  <c r="F44" i="19" s="1"/>
  <c r="W43" i="4"/>
  <c r="F43" i="19" s="1"/>
  <c r="W56" i="4"/>
  <c r="F56" i="19" s="1"/>
  <c r="Y42" i="4"/>
  <c r="H42" i="19" s="1"/>
  <c r="V32" i="4"/>
  <c r="E32" i="19" s="1"/>
  <c r="V28" i="4"/>
  <c r="E28" i="19" s="1"/>
  <c r="V50" i="4"/>
  <c r="E50" i="19" s="1"/>
  <c r="T25" i="4"/>
  <c r="U34" i="4"/>
  <c r="D34" i="19" s="1"/>
  <c r="U45" i="4"/>
  <c r="D45" i="19" s="1"/>
  <c r="U43" i="4"/>
  <c r="D43" i="19" s="1"/>
  <c r="U61" i="4"/>
  <c r="D61" i="19" s="1"/>
  <c r="Z48" i="4"/>
  <c r="I48" i="19" s="1"/>
  <c r="Z42" i="4"/>
  <c r="I42" i="19" s="1"/>
  <c r="Z45" i="4"/>
  <c r="I45" i="19" s="1"/>
  <c r="Z53" i="4"/>
  <c r="I53" i="19" s="1"/>
  <c r="AB20" i="4"/>
  <c r="AB33" i="4"/>
  <c r="AB36" i="4"/>
  <c r="AB43" i="4"/>
  <c r="AB52" i="4"/>
  <c r="T34" i="4"/>
  <c r="T42" i="4"/>
  <c r="T61" i="4"/>
  <c r="T53" i="4"/>
  <c r="S29" i="4"/>
  <c r="B29" i="19" s="1"/>
  <c r="AA26" i="4"/>
  <c r="J26" i="19" s="1"/>
  <c r="AA43" i="4"/>
  <c r="J43" i="19" s="1"/>
  <c r="AA45" i="4"/>
  <c r="J45" i="19" s="1"/>
  <c r="S24" i="4"/>
  <c r="B24" i="19" s="1"/>
  <c r="S25" i="4"/>
  <c r="B25" i="19" s="1"/>
  <c r="S36" i="4"/>
  <c r="B36" i="19" s="1"/>
  <c r="S59" i="4"/>
  <c r="B59" i="19" s="1"/>
  <c r="T33" i="4"/>
  <c r="V35" i="4"/>
  <c r="E35" i="19" s="1"/>
  <c r="U51" i="4"/>
  <c r="D51" i="19" s="1"/>
  <c r="T45" i="4"/>
  <c r="AA29" i="4"/>
  <c r="J29" i="19" s="1"/>
  <c r="AA41" i="4"/>
  <c r="J41" i="19" s="1"/>
  <c r="X41" i="4"/>
  <c r="Y55" i="4"/>
  <c r="H55" i="19" s="1"/>
  <c r="X38" i="4"/>
  <c r="W50" i="4"/>
  <c r="F50" i="19" s="1"/>
  <c r="V37" i="4"/>
  <c r="E37" i="19" s="1"/>
  <c r="U40" i="4"/>
  <c r="D40" i="19" s="1"/>
  <c r="T36" i="4"/>
  <c r="X24" i="4"/>
  <c r="X19" i="4"/>
  <c r="X33" i="4"/>
  <c r="X60" i="4"/>
  <c r="Y40" i="4"/>
  <c r="H40" i="19" s="1"/>
  <c r="Y31" i="4"/>
  <c r="H31" i="19" s="1"/>
  <c r="Y43" i="4"/>
  <c r="H43" i="19" s="1"/>
  <c r="AB42" i="4"/>
  <c r="AB13" i="4"/>
  <c r="X25" i="4"/>
  <c r="W25" i="4"/>
  <c r="F25" i="19" s="1"/>
  <c r="W31" i="4"/>
  <c r="F31" i="19" s="1"/>
  <c r="W28" i="4"/>
  <c r="F28" i="19" s="1"/>
  <c r="W36" i="4"/>
  <c r="F36" i="19" s="1"/>
  <c r="Y25" i="4"/>
  <c r="H25" i="19" s="1"/>
  <c r="V27" i="4"/>
  <c r="E27" i="19" s="1"/>
  <c r="V52" i="4"/>
  <c r="E52" i="19" s="1"/>
  <c r="V54" i="4"/>
  <c r="E54" i="19" s="1"/>
  <c r="U39" i="4"/>
  <c r="D39" i="19" s="1"/>
  <c r="U25" i="4"/>
  <c r="D25" i="19" s="1"/>
  <c r="U44" i="4"/>
  <c r="D44" i="19" s="1"/>
  <c r="U49" i="4"/>
  <c r="D49" i="19" s="1"/>
  <c r="Z31" i="4"/>
  <c r="I31" i="19" s="1"/>
  <c r="Z35" i="4"/>
  <c r="I35" i="19" s="1"/>
  <c r="Z50" i="4"/>
  <c r="I50" i="19" s="1"/>
  <c r="T17" i="4"/>
  <c r="AB5" i="4"/>
  <c r="AB12" i="4"/>
  <c r="AB57" i="4"/>
  <c r="AB44" i="4"/>
  <c r="T19" i="4"/>
  <c r="T38" i="4"/>
  <c r="T32" i="4"/>
  <c r="T44" i="4"/>
  <c r="T60" i="4"/>
  <c r="X21" i="4"/>
  <c r="T6" i="4"/>
  <c r="AA24" i="4"/>
  <c r="J24" i="19" s="1"/>
  <c r="AA39" i="4"/>
  <c r="J39" i="19" s="1"/>
  <c r="AA46" i="4"/>
  <c r="J46" i="19" s="1"/>
  <c r="S30" i="4"/>
  <c r="S41" i="4"/>
  <c r="S44" i="4"/>
  <c r="B44" i="19" s="1"/>
  <c r="S61" i="4"/>
  <c r="B61" i="19" s="1"/>
  <c r="T21" i="4"/>
  <c r="Y27" i="4"/>
  <c r="H27" i="19" s="1"/>
  <c r="W48" i="4"/>
  <c r="F48" i="19" s="1"/>
  <c r="X61" i="4"/>
  <c r="W38" i="4"/>
  <c r="F38" i="19" s="1"/>
  <c r="V31" i="4"/>
  <c r="E31" i="19" s="1"/>
  <c r="U47" i="4"/>
  <c r="D47" i="19" s="1"/>
  <c r="Z37" i="4"/>
  <c r="I37" i="19" s="1"/>
  <c r="T5" i="4"/>
  <c r="T29" i="4"/>
  <c r="T48" i="4"/>
  <c r="S51" i="4"/>
  <c r="B51" i="19" s="1"/>
  <c r="S45" i="4"/>
  <c r="B45" i="19" s="1"/>
  <c r="S48" i="4"/>
  <c r="AB9" i="4"/>
  <c r="X13" i="4"/>
  <c r="U29" i="4"/>
  <c r="D29" i="19" s="1"/>
  <c r="T39" i="4"/>
  <c r="X14" i="4"/>
  <c r="X30" i="4"/>
  <c r="W37" i="4"/>
  <c r="F37" i="19" s="1"/>
  <c r="W41" i="4"/>
  <c r="F41" i="19" s="1"/>
  <c r="X16" i="4"/>
  <c r="T18" i="4"/>
  <c r="X11" i="4"/>
  <c r="W40" i="4"/>
  <c r="F40" i="19" s="1"/>
  <c r="X17" i="4"/>
  <c r="U56" i="4"/>
  <c r="D56" i="19" s="1"/>
  <c r="Z41" i="4"/>
  <c r="I41" i="19" s="1"/>
  <c r="AB23" i="4"/>
  <c r="T59" i="4"/>
  <c r="AA28" i="4"/>
  <c r="J28" i="19" s="1"/>
  <c r="AA58" i="4"/>
  <c r="J58" i="19" s="1"/>
  <c r="S52" i="4"/>
  <c r="B52" i="19" s="1"/>
  <c r="S20" i="4"/>
  <c r="B20" i="19" s="1"/>
  <c r="AB28" i="4"/>
  <c r="X26" i="4"/>
  <c r="X42" i="4"/>
  <c r="X48" i="4"/>
  <c r="Y34" i="4"/>
  <c r="H34" i="19" s="1"/>
  <c r="Y60" i="4"/>
  <c r="H60" i="19" s="1"/>
  <c r="AB22" i="4"/>
  <c r="AB7" i="4"/>
  <c r="W30" i="4"/>
  <c r="F30" i="19" s="1"/>
  <c r="W42" i="4"/>
  <c r="F42" i="19" s="1"/>
  <c r="W54" i="4"/>
  <c r="F54" i="19" s="1"/>
  <c r="AB21" i="4"/>
  <c r="AB11" i="4"/>
  <c r="V39" i="4"/>
  <c r="E39" i="19" s="1"/>
  <c r="V41" i="4"/>
  <c r="E41" i="19" s="1"/>
  <c r="U55" i="4"/>
  <c r="D55" i="19" s="1"/>
  <c r="U42" i="4"/>
  <c r="D42" i="19" s="1"/>
  <c r="U50" i="4"/>
  <c r="D50" i="19" s="1"/>
  <c r="U60" i="4"/>
  <c r="D60" i="19" s="1"/>
  <c r="Z25" i="4"/>
  <c r="I25" i="19" s="1"/>
  <c r="Z34" i="4"/>
  <c r="I34" i="19" s="1"/>
  <c r="Z43" i="4"/>
  <c r="I43" i="19" s="1"/>
  <c r="Z59" i="4"/>
  <c r="I59" i="19" s="1"/>
  <c r="T13" i="4"/>
  <c r="S4" i="4"/>
  <c r="B4" i="19" s="1"/>
  <c r="AB16" i="4"/>
  <c r="AB40" i="4"/>
  <c r="AB39" i="4"/>
  <c r="AB56" i="4"/>
  <c r="T16" i="4"/>
  <c r="T54" i="4"/>
  <c r="T35" i="4"/>
  <c r="T56" i="4"/>
  <c r="AB6" i="4"/>
  <c r="T15" i="4"/>
  <c r="AA53" i="4"/>
  <c r="J53" i="19" s="1"/>
  <c r="AA51" i="4"/>
  <c r="J51" i="19" s="1"/>
  <c r="AA40" i="4"/>
  <c r="J40" i="19" s="1"/>
  <c r="AA50" i="4"/>
  <c r="J50" i="19" s="1"/>
  <c r="AA47" i="4"/>
  <c r="J47" i="19" s="1"/>
  <c r="S21" i="4"/>
  <c r="B21" i="19" s="1"/>
  <c r="S23" i="4"/>
  <c r="B23" i="19" s="1"/>
  <c r="S58" i="4"/>
  <c r="S47" i="4"/>
  <c r="X6" i="4"/>
  <c r="Y54" i="4"/>
  <c r="H54" i="19" s="1"/>
  <c r="W33" i="4"/>
  <c r="F33" i="19" s="1"/>
  <c r="Z26" i="4"/>
  <c r="I26" i="19" s="1"/>
  <c r="AB14" i="4"/>
  <c r="AA48" i="4"/>
  <c r="J48" i="19" s="1"/>
  <c r="Y30" i="4"/>
  <c r="H30" i="19" s="1"/>
  <c r="X22" i="4"/>
  <c r="V33" i="4"/>
  <c r="E33" i="19" s="1"/>
  <c r="U33" i="4"/>
  <c r="D33" i="19" s="1"/>
  <c r="Z57" i="4"/>
  <c r="I57" i="19" s="1"/>
  <c r="AB18" i="4"/>
  <c r="T50" i="4"/>
  <c r="S5" i="4"/>
  <c r="B5" i="19" s="1"/>
  <c r="AA52" i="4"/>
  <c r="J52" i="19" s="1"/>
  <c r="S53" i="4"/>
  <c r="B53" i="19" s="1"/>
  <c r="T20" i="4"/>
  <c r="S7" i="4"/>
  <c r="B7" i="19" s="1"/>
  <c r="X37" i="4"/>
  <c r="X32" i="4"/>
  <c r="X57" i="4"/>
  <c r="X52" i="4"/>
  <c r="Y32" i="4"/>
  <c r="H32" i="19" s="1"/>
  <c r="Y29" i="4"/>
  <c r="H29" i="19" s="1"/>
  <c r="Y44" i="4"/>
  <c r="H44" i="19" s="1"/>
  <c r="Y46" i="4"/>
  <c r="H46" i="19" s="1"/>
  <c r="X35" i="4"/>
  <c r="X56" i="4"/>
  <c r="W26" i="4"/>
  <c r="F26" i="19" s="1"/>
  <c r="W34" i="4"/>
  <c r="F34" i="19" s="1"/>
  <c r="W52" i="4"/>
  <c r="F52" i="19" s="1"/>
  <c r="W57" i="4"/>
  <c r="F57" i="19" s="1"/>
  <c r="S19" i="4"/>
  <c r="B19" i="19" s="1"/>
  <c r="AB10" i="4"/>
  <c r="V44" i="4"/>
  <c r="E44" i="19" s="1"/>
  <c r="V30" i="4"/>
  <c r="E30" i="19" s="1"/>
  <c r="V36" i="4"/>
  <c r="E36" i="19" s="1"/>
  <c r="V43" i="4"/>
  <c r="E43" i="19" s="1"/>
  <c r="V51" i="4"/>
  <c r="E51" i="19" s="1"/>
  <c r="U58" i="4"/>
  <c r="D58" i="19" s="1"/>
  <c r="U54" i="4"/>
  <c r="D54" i="19" s="1"/>
  <c r="U46" i="4"/>
  <c r="D46" i="19" s="1"/>
  <c r="Z39" i="4"/>
  <c r="I39" i="19" s="1"/>
  <c r="Z36" i="4"/>
  <c r="I36" i="19" s="1"/>
  <c r="Z46" i="4"/>
  <c r="I46" i="19" s="1"/>
  <c r="Z61" i="4"/>
  <c r="I61" i="19" s="1"/>
  <c r="AB30" i="4"/>
  <c r="AB25" i="4"/>
  <c r="AB27" i="4"/>
  <c r="AB54" i="4"/>
  <c r="AB55" i="4"/>
  <c r="T12" i="4"/>
  <c r="T27" i="4"/>
  <c r="T37" i="4"/>
  <c r="T55" i="4"/>
  <c r="T11" i="4"/>
  <c r="AA27" i="4"/>
  <c r="J27" i="19" s="1"/>
  <c r="AA42" i="4"/>
  <c r="J42" i="19" s="1"/>
  <c r="S18" i="4"/>
  <c r="B18" i="19" s="1"/>
  <c r="S27" i="4"/>
  <c r="B27" i="19" s="1"/>
  <c r="S31" i="4"/>
  <c r="S50" i="4"/>
  <c r="W24" i="4"/>
  <c r="F24" i="19" s="1"/>
  <c r="W20" i="4"/>
  <c r="F20" i="19" s="1"/>
  <c r="AA19" i="4"/>
  <c r="J19" i="19" s="1"/>
  <c r="BI66" i="11"/>
  <c r="BB4" i="11"/>
  <c r="BH66" i="11"/>
  <c r="BA4" i="11"/>
  <c r="BD66" i="11"/>
  <c r="BJ6" i="11"/>
  <c r="S8" i="4"/>
  <c r="B8" i="19" s="1"/>
  <c r="S12" i="4"/>
  <c r="B12" i="19" s="1"/>
  <c r="S38" i="4"/>
  <c r="S28" i="4"/>
  <c r="B28" i="19" s="1"/>
  <c r="S40" i="4"/>
  <c r="S60" i="4"/>
  <c r="B60" i="19" s="1"/>
  <c r="S42" i="4"/>
  <c r="S34" i="4"/>
  <c r="S33" i="4"/>
  <c r="S35" i="4"/>
  <c r="B35" i="19" s="1"/>
  <c r="S9" i="4"/>
  <c r="B9" i="19" s="1"/>
  <c r="S49" i="4"/>
  <c r="S46" i="4"/>
  <c r="S17" i="4"/>
  <c r="B17" i="19" s="1"/>
  <c r="S37" i="4"/>
  <c r="B37" i="19" s="1"/>
  <c r="S55" i="4"/>
  <c r="X28" i="4"/>
  <c r="X4" i="4"/>
  <c r="X50" i="4"/>
  <c r="X9" i="4"/>
  <c r="X44" i="4"/>
  <c r="X40" i="4"/>
  <c r="X34" i="4"/>
  <c r="X46" i="4"/>
  <c r="X53" i="4"/>
  <c r="X36" i="4"/>
  <c r="X43" i="4"/>
  <c r="T46" i="4"/>
  <c r="T22" i="4"/>
  <c r="T47" i="4"/>
  <c r="T58" i="4"/>
  <c r="T40" i="4"/>
  <c r="AX64" i="11"/>
  <c r="AX66" i="11" s="1"/>
  <c r="BG64" i="11"/>
  <c r="BG66" i="11" s="1"/>
  <c r="Y39" i="4"/>
  <c r="H39" i="19" s="1"/>
  <c r="Y53" i="4"/>
  <c r="H53" i="19" s="1"/>
  <c r="W46" i="4"/>
  <c r="F46" i="19" s="1"/>
  <c r="V42" i="4"/>
  <c r="E42" i="19" s="1"/>
  <c r="U38" i="4"/>
  <c r="D38" i="19" s="1"/>
  <c r="Z32" i="4"/>
  <c r="I32" i="19" s="1"/>
  <c r="U31" i="4"/>
  <c r="D31" i="19" s="1"/>
  <c r="AA25" i="4"/>
  <c r="J25" i="19" s="1"/>
  <c r="AA60" i="4"/>
  <c r="J60" i="19" s="1"/>
  <c r="Y24" i="4"/>
  <c r="H24" i="19" s="1"/>
  <c r="Y58" i="4"/>
  <c r="H58" i="19" s="1"/>
  <c r="W45" i="4"/>
  <c r="F45" i="19" s="1"/>
  <c r="V60" i="4"/>
  <c r="E60" i="19" s="1"/>
  <c r="Z56" i="4"/>
  <c r="I56" i="19" s="1"/>
  <c r="AA49" i="4"/>
  <c r="J49" i="19" s="1"/>
  <c r="Z29" i="4"/>
  <c r="I29" i="19" s="1"/>
  <c r="Y36" i="4"/>
  <c r="H36" i="19" s="1"/>
  <c r="W59" i="4"/>
  <c r="F59" i="19" s="1"/>
  <c r="V46" i="4"/>
  <c r="E46" i="19" s="1"/>
  <c r="V56" i="4"/>
  <c r="E56" i="19" s="1"/>
  <c r="U35" i="4"/>
  <c r="D35" i="19" s="1"/>
  <c r="Z47" i="4"/>
  <c r="I47" i="19" s="1"/>
  <c r="T7" i="4"/>
  <c r="W49" i="4"/>
  <c r="F49" i="19" s="1"/>
  <c r="V45" i="4"/>
  <c r="E45" i="19" s="1"/>
  <c r="Z52" i="4"/>
  <c r="I52" i="19" s="1"/>
  <c r="AA38" i="4"/>
  <c r="J38" i="19" s="1"/>
  <c r="X8" i="4"/>
  <c r="W32" i="4"/>
  <c r="F32" i="19" s="1"/>
  <c r="W60" i="4"/>
  <c r="F60" i="19" s="1"/>
  <c r="Z44" i="4"/>
  <c r="I44" i="19" s="1"/>
  <c r="AA54" i="4"/>
  <c r="J54" i="19" s="1"/>
  <c r="Y41" i="4"/>
  <c r="H41" i="19" s="1"/>
  <c r="Y61" i="4"/>
  <c r="H61" i="19" s="1"/>
  <c r="W39" i="4"/>
  <c r="F39" i="19" s="1"/>
  <c r="V61" i="4"/>
  <c r="E61" i="19" s="1"/>
  <c r="S6" i="4"/>
  <c r="B6" i="19" s="1"/>
  <c r="Z60" i="4"/>
  <c r="I60" i="19" s="1"/>
  <c r="Y49" i="4"/>
  <c r="H49" i="19" s="1"/>
  <c r="W55" i="4"/>
  <c r="F55" i="19" s="1"/>
  <c r="V48" i="4"/>
  <c r="E48" i="19" s="1"/>
  <c r="V49" i="4"/>
  <c r="E49" i="19" s="1"/>
  <c r="Y28" i="4"/>
  <c r="H28" i="19" s="1"/>
  <c r="Y51" i="4"/>
  <c r="H51" i="19" s="1"/>
  <c r="W58" i="4"/>
  <c r="F58" i="19" s="1"/>
  <c r="V40" i="4"/>
  <c r="E40" i="19" s="1"/>
  <c r="Z24" i="4"/>
  <c r="I24" i="19" s="1"/>
  <c r="Z38" i="4"/>
  <c r="I38" i="19" s="1"/>
  <c r="Z55" i="4"/>
  <c r="I55" i="19" s="1"/>
  <c r="AA61" i="4"/>
  <c r="J61" i="19" s="1"/>
  <c r="D63" i="4"/>
  <c r="BJ5" i="11"/>
  <c r="AU4" i="11"/>
  <c r="AW4" i="11"/>
  <c r="BN64" i="11"/>
  <c r="BN69" i="11" s="1"/>
  <c r="AV4" i="11"/>
  <c r="E63" i="4"/>
  <c r="BQ64" i="11" l="1"/>
  <c r="BI4" i="11"/>
  <c r="BY64" i="11"/>
  <c r="BU64" i="11"/>
  <c r="Q63" i="4"/>
  <c r="R63" i="4"/>
  <c r="P63" i="4"/>
  <c r="T24" i="4"/>
  <c r="C24" i="19" s="1"/>
  <c r="AC32" i="4"/>
  <c r="T28" i="4"/>
  <c r="AC28" i="4" s="1"/>
  <c r="K21" i="19"/>
  <c r="AC64" i="11"/>
  <c r="BZ12" i="11"/>
  <c r="CA12" i="11" s="1"/>
  <c r="AB64" i="11"/>
  <c r="BP64" i="11"/>
  <c r="AA64" i="11"/>
  <c r="AD64" i="11"/>
  <c r="T51" i="4"/>
  <c r="C51" i="19" s="1"/>
  <c r="AC44" i="4"/>
  <c r="AC43" i="4"/>
  <c r="AC52" i="4"/>
  <c r="AC59" i="4"/>
  <c r="AC45" i="4"/>
  <c r="AH64" i="11"/>
  <c r="AI64" i="11"/>
  <c r="AG64" i="11"/>
  <c r="AE64" i="11"/>
  <c r="AA5" i="4"/>
  <c r="J5" i="19" s="1"/>
  <c r="Z14" i="4"/>
  <c r="I14" i="19" s="1"/>
  <c r="W12" i="4"/>
  <c r="F12" i="19" s="1"/>
  <c r="B49" i="19"/>
  <c r="AC49" i="4"/>
  <c r="B33" i="19"/>
  <c r="AC33" i="4"/>
  <c r="B40" i="19"/>
  <c r="AC40" i="4"/>
  <c r="W4" i="4"/>
  <c r="W6" i="4"/>
  <c r="F6" i="19" s="1"/>
  <c r="W8" i="4"/>
  <c r="F8" i="19" s="1"/>
  <c r="Y21" i="4"/>
  <c r="H21" i="19" s="1"/>
  <c r="AA20" i="4"/>
  <c r="J20" i="19" s="1"/>
  <c r="W16" i="4"/>
  <c r="F16" i="19" s="1"/>
  <c r="AA22" i="4"/>
  <c r="J22" i="19" s="1"/>
  <c r="Y14" i="4"/>
  <c r="H14" i="19" s="1"/>
  <c r="Y22" i="4"/>
  <c r="H22" i="19" s="1"/>
  <c r="W10" i="4"/>
  <c r="F10" i="19" s="1"/>
  <c r="B54" i="19"/>
  <c r="AC54" i="4"/>
  <c r="B32" i="19"/>
  <c r="AC37" i="4"/>
  <c r="U17" i="4"/>
  <c r="D17" i="19" s="1"/>
  <c r="U19" i="4"/>
  <c r="D19" i="19" s="1"/>
  <c r="V18" i="4"/>
  <c r="E18" i="19" s="1"/>
  <c r="W21" i="4"/>
  <c r="F21" i="19" s="1"/>
  <c r="V4" i="4"/>
  <c r="E4" i="19" s="1"/>
  <c r="W13" i="4"/>
  <c r="F13" i="19" s="1"/>
  <c r="Y13" i="4"/>
  <c r="H13" i="19" s="1"/>
  <c r="W22" i="4"/>
  <c r="F22" i="19" s="1"/>
  <c r="Y11" i="4"/>
  <c r="H11" i="19" s="1"/>
  <c r="U11" i="4"/>
  <c r="D11" i="19" s="1"/>
  <c r="W19" i="4"/>
  <c r="F19" i="19" s="1"/>
  <c r="AA16" i="4"/>
  <c r="J16" i="19" s="1"/>
  <c r="AC29" i="4"/>
  <c r="AC35" i="4"/>
  <c r="B55" i="19"/>
  <c r="AC55" i="4"/>
  <c r="AA11" i="4"/>
  <c r="U13" i="4"/>
  <c r="D13" i="19" s="1"/>
  <c r="U15" i="4"/>
  <c r="V10" i="4"/>
  <c r="E10" i="19" s="1"/>
  <c r="AC61" i="4"/>
  <c r="AC60" i="4"/>
  <c r="Z5" i="4"/>
  <c r="I5" i="19" s="1"/>
  <c r="Y19" i="4"/>
  <c r="H19" i="19" s="1"/>
  <c r="Z17" i="4"/>
  <c r="I17" i="19" s="1"/>
  <c r="Z7" i="4"/>
  <c r="I7" i="19" s="1"/>
  <c r="W5" i="4"/>
  <c r="F5" i="19" s="1"/>
  <c r="Z22" i="4"/>
  <c r="I22" i="19" s="1"/>
  <c r="V21" i="4"/>
  <c r="E21" i="19" s="1"/>
  <c r="Y5" i="4"/>
  <c r="H5" i="19" s="1"/>
  <c r="Y6" i="4"/>
  <c r="H6" i="19" s="1"/>
  <c r="Z15" i="4"/>
  <c r="I15" i="19" s="1"/>
  <c r="Y18" i="4"/>
  <c r="H18" i="19" s="1"/>
  <c r="W17" i="4"/>
  <c r="F17" i="19" s="1"/>
  <c r="AA6" i="4"/>
  <c r="J6" i="19" s="1"/>
  <c r="W14" i="4"/>
  <c r="F14" i="19" s="1"/>
  <c r="Y20" i="4"/>
  <c r="H20" i="19" s="1"/>
  <c r="W15" i="4"/>
  <c r="F15" i="19" s="1"/>
  <c r="V8" i="4"/>
  <c r="E8" i="19" s="1"/>
  <c r="B46" i="19"/>
  <c r="AC46" i="4"/>
  <c r="B34" i="19"/>
  <c r="AC34" i="4"/>
  <c r="Z4" i="4"/>
  <c r="I4" i="19" s="1"/>
  <c r="B42" i="19"/>
  <c r="AC42" i="4"/>
  <c r="B38" i="19"/>
  <c r="AC38" i="4"/>
  <c r="AA4" i="4"/>
  <c r="J4" i="19" s="1"/>
  <c r="W9" i="4"/>
  <c r="F9" i="19" s="1"/>
  <c r="Y9" i="4"/>
  <c r="H9" i="19" s="1"/>
  <c r="AA14" i="4"/>
  <c r="J14" i="19" s="1"/>
  <c r="Z23" i="4"/>
  <c r="I23" i="19" s="1"/>
  <c r="B47" i="19"/>
  <c r="AC47" i="4"/>
  <c r="V17" i="4"/>
  <c r="E17" i="19" s="1"/>
  <c r="Z21" i="4"/>
  <c r="I21" i="19" s="1"/>
  <c r="W23" i="4"/>
  <c r="F23" i="19" s="1"/>
  <c r="U12" i="4"/>
  <c r="D12" i="19" s="1"/>
  <c r="Z6" i="4"/>
  <c r="I6" i="19" s="1"/>
  <c r="B57" i="19"/>
  <c r="AC57" i="4"/>
  <c r="AA13" i="4"/>
  <c r="J13" i="19" s="1"/>
  <c r="Z20" i="4"/>
  <c r="I20" i="19" s="1"/>
  <c r="V15" i="4"/>
  <c r="E15" i="19" s="1"/>
  <c r="Z10" i="4"/>
  <c r="I10" i="19" s="1"/>
  <c r="Y8" i="4"/>
  <c r="H8" i="19" s="1"/>
  <c r="AA7" i="4"/>
  <c r="J7" i="19" s="1"/>
  <c r="V12" i="4"/>
  <c r="U10" i="4"/>
  <c r="D10" i="19" s="1"/>
  <c r="U23" i="4"/>
  <c r="AA8" i="4"/>
  <c r="J8" i="19" s="1"/>
  <c r="V13" i="4"/>
  <c r="V14" i="4"/>
  <c r="E14" i="19" s="1"/>
  <c r="V23" i="4"/>
  <c r="E23" i="19" s="1"/>
  <c r="W11" i="4"/>
  <c r="F11" i="19" s="1"/>
  <c r="Z19" i="4"/>
  <c r="I19" i="19" s="1"/>
  <c r="V20" i="4"/>
  <c r="E20" i="19" s="1"/>
  <c r="U9" i="4"/>
  <c r="D9" i="19" s="1"/>
  <c r="Y15" i="4"/>
  <c r="H15" i="19" s="1"/>
  <c r="U8" i="4"/>
  <c r="D8" i="19" s="1"/>
  <c r="Z13" i="4"/>
  <c r="I13" i="19" s="1"/>
  <c r="AC27" i="4"/>
  <c r="AC53" i="4"/>
  <c r="K8" i="19"/>
  <c r="U4" i="4"/>
  <c r="Y23" i="4"/>
  <c r="H23" i="19" s="1"/>
  <c r="U22" i="4"/>
  <c r="D22" i="19" s="1"/>
  <c r="U7" i="4"/>
  <c r="AA18" i="4"/>
  <c r="J18" i="19" s="1"/>
  <c r="AA9" i="4"/>
  <c r="J9" i="19" s="1"/>
  <c r="V22" i="4"/>
  <c r="E22" i="19" s="1"/>
  <c r="V7" i="4"/>
  <c r="E7" i="19" s="1"/>
  <c r="V16" i="4"/>
  <c r="E16" i="19" s="1"/>
  <c r="Y16" i="4"/>
  <c r="H16" i="19" s="1"/>
  <c r="W18" i="4"/>
  <c r="F18" i="19" s="1"/>
  <c r="Z12" i="4"/>
  <c r="I12" i="19" s="1"/>
  <c r="Z16" i="4"/>
  <c r="I16" i="19" s="1"/>
  <c r="V19" i="4"/>
  <c r="E19" i="19" s="1"/>
  <c r="U5" i="4"/>
  <c r="D5" i="19" s="1"/>
  <c r="AA21" i="4"/>
  <c r="J21" i="19" s="1"/>
  <c r="B56" i="19"/>
  <c r="AC56" i="4"/>
  <c r="B30" i="19"/>
  <c r="AC30" i="4"/>
  <c r="B58" i="19"/>
  <c r="AC58" i="4"/>
  <c r="AA17" i="4"/>
  <c r="J17" i="19" s="1"/>
  <c r="Z11" i="4"/>
  <c r="I11" i="19" s="1"/>
  <c r="V6" i="4"/>
  <c r="E6" i="19" s="1"/>
  <c r="Z9" i="4"/>
  <c r="I9" i="19" s="1"/>
  <c r="U18" i="4"/>
  <c r="U14" i="4"/>
  <c r="D14" i="19" s="1"/>
  <c r="Z8" i="4"/>
  <c r="I8" i="19" s="1"/>
  <c r="AA10" i="4"/>
  <c r="J10" i="19" s="1"/>
  <c r="AA15" i="4"/>
  <c r="J15" i="19" s="1"/>
  <c r="AA23" i="4"/>
  <c r="J23" i="19" s="1"/>
  <c r="V9" i="4"/>
  <c r="E9" i="19" s="1"/>
  <c r="Y7" i="4"/>
  <c r="H7" i="19" s="1"/>
  <c r="V11" i="4"/>
  <c r="Z18" i="4"/>
  <c r="I18" i="19" s="1"/>
  <c r="Y12" i="4"/>
  <c r="H12" i="19" s="1"/>
  <c r="B48" i="19"/>
  <c r="AC48" i="4"/>
  <c r="B39" i="19"/>
  <c r="AC39" i="4"/>
  <c r="B31" i="19"/>
  <c r="AC31" i="4"/>
  <c r="B50" i="19"/>
  <c r="AC50" i="4"/>
  <c r="T4" i="4"/>
  <c r="C4" i="19" s="1"/>
  <c r="U21" i="4"/>
  <c r="AA12" i="4"/>
  <c r="J12" i="19" s="1"/>
  <c r="U20" i="4"/>
  <c r="Y17" i="4"/>
  <c r="H17" i="19" s="1"/>
  <c r="U16" i="4"/>
  <c r="U6" i="4"/>
  <c r="D6" i="19" s="1"/>
  <c r="W7" i="4"/>
  <c r="F7" i="19" s="1"/>
  <c r="Y10" i="4"/>
  <c r="H10" i="19" s="1"/>
  <c r="V5" i="4"/>
  <c r="AC36" i="4"/>
  <c r="B41" i="19"/>
  <c r="AC41" i="4"/>
  <c r="Y4" i="4"/>
  <c r="C23" i="19"/>
  <c r="G8" i="19"/>
  <c r="K13" i="19"/>
  <c r="AC26" i="4"/>
  <c r="C22" i="19"/>
  <c r="G54" i="19"/>
  <c r="G51" i="19"/>
  <c r="C19" i="19"/>
  <c r="G47" i="19"/>
  <c r="G12" i="19"/>
  <c r="G4" i="19"/>
  <c r="G41" i="19"/>
  <c r="C49" i="19"/>
  <c r="C58" i="19"/>
  <c r="G45" i="19"/>
  <c r="G59" i="19"/>
  <c r="G34" i="19"/>
  <c r="G39" i="19"/>
  <c r="G58" i="19"/>
  <c r="C16" i="19"/>
  <c r="C54" i="19"/>
  <c r="G52" i="19"/>
  <c r="G31" i="19"/>
  <c r="K10" i="19"/>
  <c r="K57" i="19"/>
  <c r="G30" i="19"/>
  <c r="G46" i="19"/>
  <c r="G33" i="19"/>
  <c r="K28" i="19"/>
  <c r="G43" i="19"/>
  <c r="G29" i="19"/>
  <c r="G40" i="19"/>
  <c r="G60" i="19"/>
  <c r="G10" i="19"/>
  <c r="K4" i="19"/>
  <c r="C29" i="19"/>
  <c r="C20" i="19"/>
  <c r="C15" i="19"/>
  <c r="G13" i="19"/>
  <c r="G42" i="19"/>
  <c r="G57" i="19"/>
  <c r="G37" i="19"/>
  <c r="G44" i="19"/>
  <c r="G22" i="19"/>
  <c r="G55" i="19"/>
  <c r="K42" i="19"/>
  <c r="G17" i="19"/>
  <c r="K5" i="19"/>
  <c r="G61" i="19"/>
  <c r="K49" i="19"/>
  <c r="K23" i="19"/>
  <c r="K56" i="19"/>
  <c r="G9" i="19"/>
  <c r="K7" i="19"/>
  <c r="G16" i="19"/>
  <c r="G15" i="19"/>
  <c r="G23" i="19"/>
  <c r="K39" i="19"/>
  <c r="G36" i="19"/>
  <c r="BD4" i="11"/>
  <c r="C14" i="19"/>
  <c r="G27" i="19"/>
  <c r="K48" i="19"/>
  <c r="C50" i="19"/>
  <c r="G6" i="19"/>
  <c r="G35" i="19"/>
  <c r="C5" i="19"/>
  <c r="C12" i="19"/>
  <c r="C9" i="19"/>
  <c r="G19" i="19"/>
  <c r="G24" i="19"/>
  <c r="G28" i="19"/>
  <c r="G49" i="19"/>
  <c r="K11" i="19"/>
  <c r="C32" i="19"/>
  <c r="K36" i="19"/>
  <c r="G26" i="19"/>
  <c r="K18" i="19"/>
  <c r="AK26" i="11"/>
  <c r="AK32" i="11"/>
  <c r="AK16" i="11"/>
  <c r="AK21" i="11"/>
  <c r="AK27" i="11"/>
  <c r="AK44" i="11"/>
  <c r="AK58" i="11"/>
  <c r="AK53" i="11"/>
  <c r="AK47" i="11"/>
  <c r="AK18" i="11"/>
  <c r="AK63" i="11"/>
  <c r="AK57" i="11"/>
  <c r="AK23" i="11"/>
  <c r="AK56" i="11"/>
  <c r="K29" i="19"/>
  <c r="K55" i="19"/>
  <c r="K59" i="19"/>
  <c r="K41" i="19"/>
  <c r="K16" i="19"/>
  <c r="K46" i="19"/>
  <c r="K15" i="19"/>
  <c r="K51" i="19"/>
  <c r="K45" i="19"/>
  <c r="K25" i="19"/>
  <c r="K44" i="19"/>
  <c r="K17" i="19"/>
  <c r="K34" i="19"/>
  <c r="G56" i="19"/>
  <c r="G50" i="19"/>
  <c r="G5" i="19"/>
  <c r="K50" i="19"/>
  <c r="K31" i="19"/>
  <c r="K43" i="19"/>
  <c r="K14" i="19"/>
  <c r="K27" i="19"/>
  <c r="K58" i="19"/>
  <c r="AD33" i="4"/>
  <c r="K52" i="19"/>
  <c r="K22" i="19"/>
  <c r="K38" i="19"/>
  <c r="K37" i="19"/>
  <c r="K40" i="19"/>
  <c r="K54" i="19"/>
  <c r="K20" i="19"/>
  <c r="K60" i="19"/>
  <c r="K53" i="19"/>
  <c r="AK24" i="11"/>
  <c r="K24" i="19"/>
  <c r="K19" i="19"/>
  <c r="C21" i="19"/>
  <c r="K6" i="19"/>
  <c r="C18" i="19"/>
  <c r="C11" i="19"/>
  <c r="C35" i="19"/>
  <c r="C36" i="19"/>
  <c r="C31" i="19"/>
  <c r="G20" i="19"/>
  <c r="K35" i="19"/>
  <c r="K30" i="19"/>
  <c r="C56" i="19"/>
  <c r="C42" i="19"/>
  <c r="C17" i="19"/>
  <c r="G11" i="19"/>
  <c r="G48" i="19"/>
  <c r="G32" i="19"/>
  <c r="BJ64" i="11"/>
  <c r="C63" i="4"/>
  <c r="BJ68" i="11" s="1"/>
  <c r="C57" i="19"/>
  <c r="AD57" i="4"/>
  <c r="C37" i="19"/>
  <c r="C47" i="19"/>
  <c r="C43" i="19"/>
  <c r="C52" i="19"/>
  <c r="C13" i="19"/>
  <c r="C59" i="19"/>
  <c r="C45" i="19"/>
  <c r="C44" i="19"/>
  <c r="C41" i="19"/>
  <c r="BI68" i="11"/>
  <c r="BH68" i="11"/>
  <c r="C60" i="19"/>
  <c r="C40" i="19"/>
  <c r="C46" i="19"/>
  <c r="C34" i="19"/>
  <c r="C10" i="19"/>
  <c r="C33" i="19"/>
  <c r="C39" i="19"/>
  <c r="G7" i="19"/>
  <c r="C55" i="19"/>
  <c r="C30" i="19"/>
  <c r="C6" i="19"/>
  <c r="G38" i="19"/>
  <c r="G14" i="19"/>
  <c r="K26" i="19"/>
  <c r="G18" i="19"/>
  <c r="G53" i="19"/>
  <c r="G25" i="19"/>
  <c r="G21" i="19"/>
  <c r="C48" i="19"/>
  <c r="C25" i="19"/>
  <c r="C38" i="19"/>
  <c r="C8" i="19"/>
  <c r="C27" i="19"/>
  <c r="C53" i="19"/>
  <c r="AK8" i="11"/>
  <c r="AK39" i="11"/>
  <c r="AK38" i="11"/>
  <c r="AK51" i="11"/>
  <c r="AK35" i="11"/>
  <c r="AK20" i="11"/>
  <c r="AK41" i="11"/>
  <c r="AK30" i="11"/>
  <c r="AK25" i="11"/>
  <c r="AK33" i="11"/>
  <c r="AK31" i="11"/>
  <c r="AK22" i="11"/>
  <c r="AK37" i="11"/>
  <c r="AK28" i="11"/>
  <c r="AK60" i="11"/>
  <c r="AK45" i="11"/>
  <c r="AK54" i="11"/>
  <c r="AK15" i="11"/>
  <c r="AK61" i="11"/>
  <c r="AK62" i="11"/>
  <c r="AK14" i="11"/>
  <c r="AK6" i="11"/>
  <c r="AK34" i="11"/>
  <c r="AK42" i="11"/>
  <c r="AK29" i="11"/>
  <c r="AK48" i="11"/>
  <c r="AK55" i="11"/>
  <c r="AK49" i="11"/>
  <c r="AK50" i="11"/>
  <c r="AK52" i="11"/>
  <c r="AK9" i="11"/>
  <c r="AK59" i="11"/>
  <c r="AK13" i="11"/>
  <c r="AK36" i="11"/>
  <c r="AK19" i="11"/>
  <c r="AK10" i="11"/>
  <c r="AJ64" i="11"/>
  <c r="AK46" i="11"/>
  <c r="AK43" i="11"/>
  <c r="AK17" i="11"/>
  <c r="AK11" i="11"/>
  <c r="AF64" i="11"/>
  <c r="AK40" i="11"/>
  <c r="AK12" i="11"/>
  <c r="AK7" i="11"/>
  <c r="BH4" i="11"/>
  <c r="BG4" i="11"/>
  <c r="G63" i="4"/>
  <c r="O63" i="4"/>
  <c r="K63" i="4"/>
  <c r="S63" i="4"/>
  <c r="F63" i="4"/>
  <c r="AA68" i="11" s="1"/>
  <c r="L63" i="4"/>
  <c r="AG68" i="11" s="1"/>
  <c r="H63" i="4"/>
  <c r="AC68" i="11" s="1"/>
  <c r="I63" i="4"/>
  <c r="AD68" i="11" s="1"/>
  <c r="BZ10" i="11"/>
  <c r="M63" i="4"/>
  <c r="AH68" i="11" s="1"/>
  <c r="J63" i="4"/>
  <c r="AE68" i="11" s="1"/>
  <c r="N63" i="4"/>
  <c r="AI68" i="11" s="1"/>
  <c r="BZ18" i="11"/>
  <c r="BZ9" i="11"/>
  <c r="BZ36" i="11"/>
  <c r="CA36" i="11" s="1"/>
  <c r="BZ50" i="11"/>
  <c r="BZ34" i="11"/>
  <c r="BZ51" i="11"/>
  <c r="BZ48" i="11"/>
  <c r="CA48" i="11" s="1"/>
  <c r="BZ8" i="11"/>
  <c r="BZ21" i="11"/>
  <c r="BZ43" i="11"/>
  <c r="CA43" i="11" s="1"/>
  <c r="BZ61" i="11"/>
  <c r="CA61" i="11" s="1"/>
  <c r="BZ25" i="11"/>
  <c r="BZ41" i="11"/>
  <c r="BZ33" i="11"/>
  <c r="BZ7" i="11"/>
  <c r="BZ62" i="11"/>
  <c r="CA62" i="11" s="1"/>
  <c r="BZ45" i="11"/>
  <c r="CA45" i="11" s="1"/>
  <c r="BZ32" i="11"/>
  <c r="BZ58" i="11"/>
  <c r="BZ24" i="11"/>
  <c r="BZ55" i="11"/>
  <c r="BZ17" i="11"/>
  <c r="BZ20" i="11"/>
  <c r="BZ28" i="11"/>
  <c r="BZ29" i="11"/>
  <c r="BZ30" i="11"/>
  <c r="BZ49" i="11"/>
  <c r="CA49" i="11" s="1"/>
  <c r="BZ23" i="11"/>
  <c r="BZ19" i="11"/>
  <c r="BZ47" i="11"/>
  <c r="CA47" i="11" s="1"/>
  <c r="BZ38" i="11"/>
  <c r="BZ22" i="11"/>
  <c r="BZ16" i="11"/>
  <c r="AX4" i="11"/>
  <c r="BZ53" i="11"/>
  <c r="CA53" i="11" s="1"/>
  <c r="BZ63" i="11"/>
  <c r="BZ11" i="11"/>
  <c r="BZ54" i="11"/>
  <c r="CA54" i="11" s="1"/>
  <c r="BZ35" i="11"/>
  <c r="CA35" i="11" s="1"/>
  <c r="BZ15" i="11"/>
  <c r="CA15" i="11" s="1"/>
  <c r="BZ59" i="11"/>
  <c r="CA59" i="11" s="1"/>
  <c r="BZ56" i="11"/>
  <c r="BZ26" i="11"/>
  <c r="BN66" i="11"/>
  <c r="BZ52" i="11"/>
  <c r="BZ14" i="11"/>
  <c r="BZ13" i="11"/>
  <c r="BZ60" i="11"/>
  <c r="BZ37" i="11"/>
  <c r="BZ57" i="11"/>
  <c r="BZ39" i="11"/>
  <c r="CA39" i="11" s="1"/>
  <c r="BZ46" i="11"/>
  <c r="CA46" i="11" s="1"/>
  <c r="BZ27" i="11"/>
  <c r="BZ44" i="11"/>
  <c r="BZ42" i="11"/>
  <c r="CA42" i="11" s="1"/>
  <c r="BZ40" i="11"/>
  <c r="BZ31" i="11"/>
  <c r="BH69" i="11" l="1"/>
  <c r="BI69" i="11"/>
  <c r="AJ68" i="11"/>
  <c r="AF68" i="11"/>
  <c r="AF69" i="11" s="1"/>
  <c r="AB68" i="11"/>
  <c r="AB69" i="11" s="1"/>
  <c r="BJ66" i="11"/>
  <c r="AI66" i="11"/>
  <c r="AI69" i="11"/>
  <c r="AD69" i="11"/>
  <c r="AH66" i="11"/>
  <c r="AH69" i="11"/>
  <c r="AA69" i="11"/>
  <c r="AG66" i="11"/>
  <c r="AG69" i="11"/>
  <c r="AC66" i="11"/>
  <c r="AC69" i="11"/>
  <c r="AE66" i="11"/>
  <c r="AE69" i="11"/>
  <c r="BJ69" i="11"/>
  <c r="C28" i="19"/>
  <c r="L28" i="19" s="1"/>
  <c r="K32" i="19"/>
  <c r="L32" i="19" s="1"/>
  <c r="AC51" i="4"/>
  <c r="AD66" i="11"/>
  <c r="AA66" i="11"/>
  <c r="AB66" i="11"/>
  <c r="L57" i="19"/>
  <c r="AC18" i="4"/>
  <c r="BZ6" i="11"/>
  <c r="CA6" i="11" s="1"/>
  <c r="AC7" i="4"/>
  <c r="AC5" i="4"/>
  <c r="AC21" i="4"/>
  <c r="AC16" i="4"/>
  <c r="B63" i="19"/>
  <c r="AC20" i="4"/>
  <c r="AC12" i="4"/>
  <c r="D7" i="19"/>
  <c r="AC8" i="4"/>
  <c r="AC15" i="4"/>
  <c r="BT66" i="11"/>
  <c r="Y63" i="4"/>
  <c r="BV68" i="11" s="1"/>
  <c r="BV69" i="11" s="1"/>
  <c r="AC11" i="4"/>
  <c r="AA63" i="4"/>
  <c r="BX68" i="11" s="1"/>
  <c r="BX69" i="11" s="1"/>
  <c r="Z63" i="4"/>
  <c r="BW68" i="11" s="1"/>
  <c r="BW69" i="11" s="1"/>
  <c r="AD10" i="4"/>
  <c r="U63" i="4"/>
  <c r="BR68" i="11" s="1"/>
  <c r="AC23" i="4"/>
  <c r="W63" i="4"/>
  <c r="BT68" i="11" s="1"/>
  <c r="D65" i="19"/>
  <c r="I63" i="19"/>
  <c r="E5" i="19"/>
  <c r="L5" i="19" s="1"/>
  <c r="D21" i="19"/>
  <c r="L21" i="19" s="1"/>
  <c r="E11" i="19"/>
  <c r="D18" i="19"/>
  <c r="L18" i="19" s="1"/>
  <c r="L10" i="19"/>
  <c r="AC4" i="4"/>
  <c r="D4" i="19"/>
  <c r="AC6" i="4"/>
  <c r="AC10" i="4"/>
  <c r="F4" i="19"/>
  <c r="F63" i="19" s="1"/>
  <c r="H4" i="19"/>
  <c r="H63" i="19" s="1"/>
  <c r="D16" i="19"/>
  <c r="L16" i="19" s="1"/>
  <c r="AC17" i="4"/>
  <c r="D23" i="19"/>
  <c r="L23" i="19" s="1"/>
  <c r="J11" i="19"/>
  <c r="J63" i="19" s="1"/>
  <c r="AD23" i="4"/>
  <c r="AC19" i="4"/>
  <c r="AC13" i="4"/>
  <c r="AD13" i="4"/>
  <c r="AC14" i="4"/>
  <c r="D20" i="19"/>
  <c r="L20" i="19" s="1"/>
  <c r="AC22" i="4"/>
  <c r="E13" i="19"/>
  <c r="L13" i="19" s="1"/>
  <c r="E12" i="19"/>
  <c r="D15" i="19"/>
  <c r="L15" i="19" s="1"/>
  <c r="AC9" i="4"/>
  <c r="V63" i="4"/>
  <c r="BS68" i="11" s="1"/>
  <c r="BS69" i="11" s="1"/>
  <c r="L39" i="19"/>
  <c r="L54" i="19"/>
  <c r="C61" i="19"/>
  <c r="C26" i="19"/>
  <c r="L26" i="19" s="1"/>
  <c r="L22" i="19"/>
  <c r="L29" i="19"/>
  <c r="L58" i="19"/>
  <c r="C65" i="19"/>
  <c r="AF66" i="11"/>
  <c r="BU66" i="11"/>
  <c r="AD19" i="4"/>
  <c r="L19" i="19"/>
  <c r="L49" i="19"/>
  <c r="L31" i="19"/>
  <c r="L36" i="19"/>
  <c r="AD40" i="4"/>
  <c r="L48" i="19"/>
  <c r="AD59" i="4"/>
  <c r="AD46" i="4"/>
  <c r="AD44" i="4"/>
  <c r="AD43" i="4"/>
  <c r="AD16" i="4"/>
  <c r="AD36" i="4"/>
  <c r="AD32" i="4"/>
  <c r="AD4" i="4"/>
  <c r="AD45" i="4"/>
  <c r="AD48" i="4"/>
  <c r="AD22" i="4"/>
  <c r="AD60" i="4"/>
  <c r="AD29" i="4"/>
  <c r="AD6" i="4"/>
  <c r="AD35" i="4"/>
  <c r="L50" i="19"/>
  <c r="L8" i="19"/>
  <c r="AD50" i="4"/>
  <c r="AD52" i="4"/>
  <c r="AD54" i="4"/>
  <c r="AD58" i="4"/>
  <c r="L24" i="19"/>
  <c r="AD11" i="4"/>
  <c r="AD14" i="4"/>
  <c r="AD34" i="4"/>
  <c r="L43" i="19"/>
  <c r="L6" i="19"/>
  <c r="L44" i="19"/>
  <c r="AD15" i="4"/>
  <c r="L30" i="19"/>
  <c r="AD5" i="4"/>
  <c r="L55" i="19"/>
  <c r="AD37" i="4"/>
  <c r="L38" i="19"/>
  <c r="AD41" i="4"/>
  <c r="AD31" i="4"/>
  <c r="BS66" i="11"/>
  <c r="E65" i="19"/>
  <c r="AD61" i="4"/>
  <c r="L27" i="19"/>
  <c r="L34" i="19"/>
  <c r="L60" i="19"/>
  <c r="L52" i="19"/>
  <c r="L17" i="19"/>
  <c r="L45" i="19"/>
  <c r="L51" i="19"/>
  <c r="K61" i="19"/>
  <c r="K9" i="19"/>
  <c r="L9" i="19" s="1"/>
  <c r="K33" i="19"/>
  <c r="L33" i="19" s="1"/>
  <c r="K47" i="19"/>
  <c r="L47" i="19" s="1"/>
  <c r="K12" i="19"/>
  <c r="BP66" i="11"/>
  <c r="B65" i="19"/>
  <c r="AD55" i="4"/>
  <c r="AD47" i="4"/>
  <c r="AD9" i="4"/>
  <c r="BV66" i="11"/>
  <c r="H65" i="19"/>
  <c r="AD12" i="4"/>
  <c r="L14" i="19"/>
  <c r="L46" i="19"/>
  <c r="L59" i="19"/>
  <c r="L35" i="19"/>
  <c r="AD20" i="4"/>
  <c r="L42" i="19"/>
  <c r="BW66" i="11"/>
  <c r="I65" i="19"/>
  <c r="BX66" i="11"/>
  <c r="J65" i="19"/>
  <c r="AD39" i="4"/>
  <c r="L56" i="19"/>
  <c r="L40" i="19"/>
  <c r="L41" i="19"/>
  <c r="L37" i="19"/>
  <c r="AD17" i="4"/>
  <c r="BP68" i="11"/>
  <c r="BP69" i="11" s="1"/>
  <c r="AD49" i="4"/>
  <c r="BG68" i="11"/>
  <c r="AD51" i="4"/>
  <c r="L53" i="19"/>
  <c r="G63" i="19"/>
  <c r="G69" i="19" s="1"/>
  <c r="L25" i="19"/>
  <c r="AD21" i="4"/>
  <c r="AD27" i="4"/>
  <c r="AD24" i="4"/>
  <c r="AD53" i="4"/>
  <c r="AC24" i="4"/>
  <c r="AD42" i="4"/>
  <c r="AD38" i="4"/>
  <c r="AD30" i="4"/>
  <c r="AD28" i="4"/>
  <c r="AD56" i="4"/>
  <c r="AB63" i="4"/>
  <c r="AD26" i="4"/>
  <c r="X63" i="4"/>
  <c r="AD18" i="4"/>
  <c r="C7" i="19"/>
  <c r="AD8" i="4"/>
  <c r="AC25" i="4"/>
  <c r="AD25" i="4"/>
  <c r="AD7" i="4"/>
  <c r="T63" i="4"/>
  <c r="AK64" i="11"/>
  <c r="BJ4" i="11"/>
  <c r="BG69" i="11" l="1"/>
  <c r="BZ64" i="11"/>
  <c r="CA64" i="11" s="1"/>
  <c r="BT69" i="11"/>
  <c r="BR66" i="11"/>
  <c r="B66" i="19"/>
  <c r="BQ66" i="11"/>
  <c r="I66" i="19"/>
  <c r="L11" i="19"/>
  <c r="BR69" i="11"/>
  <c r="F65" i="19"/>
  <c r="F66" i="19" s="1"/>
  <c r="L61" i="19"/>
  <c r="L12" i="19"/>
  <c r="E63" i="19"/>
  <c r="E66" i="19" s="1"/>
  <c r="L4" i="19"/>
  <c r="J66" i="19"/>
  <c r="D63" i="19"/>
  <c r="D66" i="19" s="1"/>
  <c r="H66" i="19"/>
  <c r="K65" i="19"/>
  <c r="G65" i="19"/>
  <c r="G66" i="19" s="1"/>
  <c r="K63" i="19"/>
  <c r="K69" i="19" s="1"/>
  <c r="AC63" i="4"/>
  <c r="BY68" i="11"/>
  <c r="BY69" i="11" s="1"/>
  <c r="BU68" i="11"/>
  <c r="BU69" i="11" s="1"/>
  <c r="L7" i="19"/>
  <c r="C63" i="19"/>
  <c r="BQ68" i="11"/>
  <c r="AD63" i="4"/>
  <c r="C66" i="19" l="1"/>
  <c r="C69" i="19"/>
  <c r="L69" i="19" s="1"/>
  <c r="L65" i="19"/>
  <c r="L63" i="19"/>
  <c r="AC65" i="4" s="1"/>
  <c r="K66" i="19"/>
  <c r="BZ68" i="11"/>
  <c r="BQ69" i="11"/>
  <c r="L66" i="19" l="1"/>
  <c r="BZ69" i="11"/>
  <c r="BY66" i="11" l="1"/>
  <c r="AJ66" i="11"/>
  <c r="AK5" i="11"/>
  <c r="BZ5" i="11" l="1"/>
  <c r="CA5" i="11" s="1"/>
  <c r="AK66" i="11"/>
  <c r="BT4" i="11" l="1"/>
  <c r="BX4" i="11"/>
  <c r="BU4" i="11"/>
  <c r="BW4" i="11"/>
  <c r="BV4" i="11"/>
  <c r="BR4" i="11"/>
  <c r="BQ4" i="11"/>
  <c r="BP4" i="11"/>
  <c r="BS4" i="11"/>
  <c r="BZ66" i="11"/>
  <c r="BY4" i="11"/>
  <c r="BZ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tc={AB0DE203-B07F-4D5D-8160-9C07AAB4CB3C}</author>
    <author>tc={BBF597D0-EBA7-4C92-979D-9DBE9DC41CAA}</author>
  </authors>
  <commentList>
    <comment ref="AE11" authorId="0" shapeId="0" xr:uid="{AB0DE203-B07F-4D5D-8160-9C07AAB4CB3C}">
      <text>
        <t>[Threaded comment]
Your version of Excel allows you to read this threaded comment; however, any edits to it will get removed if the file is opened in a newer version of Excel. Learn more: https://go.microsoft.com/fwlink/?linkid=870924
Comment:
    El Dorado has not opted in to GA/GR</t>
      </text>
    </comment>
    <comment ref="AE38" authorId="1" shapeId="0" xr:uid="{BBF597D0-EBA7-4C92-979D-9DBE9DC41CAA}">
      <text>
        <t>[Threaded comment]
Your version of Excel allows you to read this threaded comment; however, any edits to it will get removed if the file is opened in a newer version of Excel. Learn more: https://go.microsoft.com/fwlink/?linkid=870924
Comment:
    San Bernardino has not opted in to GA/GR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tc={96552FA6-0BBC-4866-AB90-8C73E2602859}</author>
    <author>tc={B5A979A7-F824-4848-A30A-47676B09206A}</author>
    <author>tc={4665BCF6-AF6B-4152-93E8-2C1F3A4FD307}</author>
    <author>tc={2DAFBA53-04B6-48D2-9C13-7D388F870EEF}</author>
  </authors>
  <commentList>
    <comment ref="V2" authorId="0" shapeId="0" xr:uid="{96552FA6-0BBC-4866-AB90-8C73E2602859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AE11" authorId="1" shapeId="0" xr:uid="{B5A979A7-F824-4848-A30A-47676B09206A}">
      <text>
        <t>[Threaded comment]
Your version of Excel allows you to read this threaded comment; however, any edits to it will get removed if the file is opened in a newer version of Excel. Learn more: https://go.microsoft.com/fwlink/?linkid=870924
Comment:
    El Dorado has not opted in to GA/GR</t>
      </text>
    </comment>
    <comment ref="AE38" authorId="2" shapeId="0" xr:uid="{4665BCF6-AF6B-4152-93E8-2C1F3A4FD307}">
      <text>
        <t>[Threaded comment]
Your version of Excel allows you to read this threaded comment; however, any edits to it will get removed if the file is opened in a newer version of Excel. Learn more: https://go.microsoft.com/fwlink/?linkid=870924
Comment:
    San Bernardino has not opted in to GA/GR</t>
      </text>
    </comment>
    <comment ref="H62" authorId="3" shapeId="0" xr:uid="{2DAFBA53-04B6-48D2-9C13-7D388F870EE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Roundup not working; added 0.0001 to match OSI's calcuation on the Source Data tab</t>
      </text>
    </comment>
  </commentList>
</comments>
</file>

<file path=xl/sharedStrings.xml><?xml version="1.0" encoding="utf-8"?>
<sst xmlns="http://schemas.openxmlformats.org/spreadsheetml/2006/main" count="2525" uniqueCount="260">
  <si>
    <t>Tab #</t>
  </si>
  <si>
    <t>Worksheet Name</t>
  </si>
  <si>
    <t>Description</t>
  </si>
  <si>
    <t>N/A</t>
  </si>
  <si>
    <t>High-level summary of county share by program.</t>
  </si>
  <si>
    <t>Summary of county share by project and program.</t>
  </si>
  <si>
    <t>Summary of county share by project and program based on Persons Count by SFY.</t>
  </si>
  <si>
    <t>1a</t>
  </si>
  <si>
    <t>2a</t>
  </si>
  <si>
    <t>2b</t>
  </si>
  <si>
    <t>3a</t>
  </si>
  <si>
    <t>3b</t>
  </si>
  <si>
    <t>4a</t>
  </si>
  <si>
    <t>SFY 19-20 Persons Count used for SFY 21-22 budgets.</t>
  </si>
  <si>
    <t>4b</t>
  </si>
  <si>
    <t>SFY 20-21 Persons Count used for SFY 22-23 budgets.</t>
  </si>
  <si>
    <t>5a</t>
  </si>
  <si>
    <t>TOTAL PROJECT COSTS</t>
  </si>
  <si>
    <t>County</t>
  </si>
  <si>
    <t>CalWORKs</t>
  </si>
  <si>
    <t>CalFresh</t>
  </si>
  <si>
    <t>CFAP</t>
  </si>
  <si>
    <t>Medi-Cal</t>
  </si>
  <si>
    <t>State Only 
Medi-Cal</t>
  </si>
  <si>
    <t>Foster Care</t>
  </si>
  <si>
    <t>Refugee</t>
  </si>
  <si>
    <t>CAPI</t>
  </si>
  <si>
    <t>KinGAP</t>
  </si>
  <si>
    <t>General Assistance/
General Relief</t>
  </si>
  <si>
    <t>TOTAL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</si>
  <si>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</si>
  <si>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</si>
  <si>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</si>
  <si>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</si>
  <si>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</si>
  <si>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</si>
  <si>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</si>
  <si>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</si>
  <si>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</si>
  <si>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</si>
  <si>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</si>
  <si>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</si>
  <si>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</si>
  <si>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</si>
  <si>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</si>
  <si>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</si>
  <si>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</si>
  <si>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</si>
  <si>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</si>
  <si>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</si>
  <si>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</si>
  <si>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</si>
  <si>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</si>
  <si>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</si>
  <si>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</si>
  <si>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</si>
  <si>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</si>
  <si>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</si>
  <si>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</si>
  <si>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</si>
  <si>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</si>
  <si>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</si>
  <si>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</si>
  <si>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</si>
  <si>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</si>
  <si>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</si>
  <si>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</si>
  <si>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</si>
  <si>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</si>
  <si>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</si>
  <si>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</si>
  <si>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</si>
  <si>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</si>
  <si>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</si>
  <si>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</si>
  <si>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</si>
  <si>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</si>
  <si>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</si>
  <si>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</si>
  <si>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</si>
  <si>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</si>
  <si>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</si>
  <si>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</si>
  <si>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</si>
  <si>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</si>
  <si>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</si>
  <si>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</si>
  <si>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</si>
  <si>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   Total</t>
  </si>
  <si>
    <t>X-Check</t>
  </si>
  <si>
    <t>Difference</t>
  </si>
  <si>
    <t>40 County ABAWD
CalACES</t>
  </si>
  <si>
    <t>18 County
CalWIN</t>
  </si>
  <si>
    <t>58 County
CalSAWS</t>
  </si>
  <si>
    <t>40 County
CalSAWS</t>
  </si>
  <si>
    <t>TOTAL BY PROGRAM</t>
  </si>
  <si>
    <t>GA/GR</t>
  </si>
  <si>
    <t>State Only Medi-Cal</t>
  </si>
  <si>
    <t>SFY 2021-22 - Quarter 4</t>
  </si>
  <si>
    <t>ABAWD 40 Counties</t>
  </si>
  <si>
    <t>CalSAWS DD&amp;I 58 Counties</t>
  </si>
  <si>
    <t>CalSAWS M&amp;O 40 Counties</t>
  </si>
  <si>
    <t>CalSAWS -  Total County Shares</t>
  </si>
  <si>
    <t>CalWIN M&amp;O - County (County-Specific Costs)</t>
  </si>
  <si>
    <t xml:space="preserve">CalWIN M&amp;O - Consortium (18-County Distribution) </t>
  </si>
  <si>
    <t>CalWIN M&amp;O - County (County Specific Cost)</t>
  </si>
  <si>
    <t>CalWIN M&amp;O -  Total County Shares</t>
  </si>
  <si>
    <t>CalWIN ABAWD 18 Counties</t>
  </si>
  <si>
    <t xml:space="preserve">
40-County</t>
  </si>
  <si>
    <t>SFY 20-21
Persons Count
(CalFresh)</t>
  </si>
  <si>
    <t xml:space="preserve">
58-County</t>
  </si>
  <si>
    <t>SFY 20-21
Persons Count
(All Programs)</t>
  </si>
  <si>
    <t>Total</t>
  </si>
  <si>
    <t>18 Counties</t>
  </si>
  <si>
    <t xml:space="preserve">GA/GR </t>
  </si>
  <si>
    <t xml:space="preserve">
18-County</t>
  </si>
  <si>
    <t>SFY 19/20
Persons Count
(CalFresh)</t>
  </si>
  <si>
    <t xml:space="preserve"> Total</t>
  </si>
  <si>
    <t>Cross-Check to Share by Project</t>
  </si>
  <si>
    <t/>
  </si>
  <si>
    <t>Program Claim</t>
  </si>
  <si>
    <t>Federal Share</t>
  </si>
  <si>
    <t>State Welfare Share</t>
  </si>
  <si>
    <t>State Health Share</t>
  </si>
  <si>
    <t>County Share</t>
  </si>
  <si>
    <t>Covered CA Share</t>
  </si>
  <si>
    <t>County Name</t>
  </si>
  <si>
    <t>Process Month</t>
  </si>
  <si>
    <t>Claim Month</t>
  </si>
  <si>
    <t>Medi-Cal SH</t>
  </si>
  <si>
    <t>CMSP</t>
  </si>
  <si>
    <t>Covered CA</t>
  </si>
  <si>
    <t>All Programs</t>
  </si>
  <si>
    <t>CalSAWS</t>
  </si>
  <si>
    <t>CalSAWS M&amp;O 22/23</t>
  </si>
  <si>
    <t>CLAIM: Jun 22</t>
  </si>
  <si>
    <t>CalWIN M&amp;O</t>
  </si>
  <si>
    <t>CalWIN M&amp;O - SFY 21-22 Adjusted/Late</t>
  </si>
  <si>
    <t>SFY 19-20 Combined Persons Count</t>
  </si>
  <si>
    <t>1-Member</t>
  </si>
  <si>
    <t>18-Member</t>
  </si>
  <si>
    <t>39-Member</t>
  </si>
  <si>
    <t>40-Member</t>
  </si>
  <si>
    <t>57-Member</t>
  </si>
  <si>
    <t>58-Member</t>
  </si>
  <si>
    <t xml:space="preserve"> FC</t>
  </si>
  <si>
    <t>NAFS</t>
  </si>
  <si>
    <t>PAFS</t>
  </si>
  <si>
    <t>State-only Medi-Cal</t>
  </si>
  <si>
    <t>Refugees</t>
  </si>
  <si>
    <t>M&amp;O Baseline (All Programs except GA/GR)</t>
  </si>
  <si>
    <t>M&amp;O 
(GA/GR Only)</t>
  </si>
  <si>
    <t>M&amp;O Baseline (Based on CalWIN Sharing Tables Methodology)</t>
  </si>
  <si>
    <t>ABAWD and SAR 7 
(CalFresh Only)</t>
  </si>
  <si>
    <t>SAWS Shared Application
(CW, CF, CAPI, MC, Refugee, and GA/GR only)</t>
  </si>
  <si>
    <t>CalSAWS M&amp;O 
(All Programs)</t>
  </si>
  <si>
    <t>GA/GR App Dev</t>
  </si>
  <si>
    <t>CalSAWS DD&amp;I Baseline 
(All Programs)
58-County</t>
  </si>
  <si>
    <t>CalSAWS Admin 21/22
(All Programs except GA/GR)
58-County</t>
  </si>
  <si>
    <t>X-Check to System Tabs</t>
  </si>
  <si>
    <t>CW</t>
  </si>
  <si>
    <t>CA</t>
  </si>
  <si>
    <t>C-IV</t>
  </si>
  <si>
    <t>Rounding Adjustment Applied</t>
  </si>
  <si>
    <t>LRS</t>
  </si>
  <si>
    <t>WCDS</t>
  </si>
  <si>
    <t>SFY 20-21 Combined Persons Count</t>
  </si>
  <si>
    <t>ABAWD
(CalFresh Only)</t>
  </si>
  <si>
    <t>SAWS Shared Application
(CW, CF, CAPI, MC, State MC, Refugee, and GA/GR only)</t>
  </si>
  <si>
    <t>CalSAWS Admin 22/23
(All Programs except GA/GR)
58-County</t>
  </si>
  <si>
    <t>X-Check to Source Data Tab</t>
  </si>
  <si>
    <t>CalWIN M&amp;O SFY 2021-22 Sharing Tables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</si>
  <si>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</si>
  <si>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</si>
  <si>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</si>
  <si>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</si>
  <si>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</si>
  <si>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</si>
  <si>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</si>
  <si>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</si>
  <si>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</si>
  <si>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</si>
  <si>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</si>
  <si>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</si>
  <si>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GA/GR%</t>
  </si>
  <si>
    <t>Non GA/GR</t>
  </si>
  <si>
    <t xml:space="preserve">County </t>
  </si>
  <si>
    <t>County Non</t>
  </si>
  <si>
    <t>CL%</t>
  </si>
  <si>
    <t>L/M/S %</t>
  </si>
  <si>
    <t>Formula</t>
  </si>
  <si>
    <t>CL% * 99.47%</t>
  </si>
  <si>
    <t>CL% * .53%</t>
  </si>
  <si>
    <t>Adj CL %</t>
  </si>
  <si>
    <t>GA/GR %</t>
  </si>
  <si>
    <t xml:space="preserve">  Alameda </t>
  </si>
  <si>
    <t xml:space="preserve">  Contra Costa </t>
  </si>
  <si>
    <t xml:space="preserve">  Fresno </t>
  </si>
  <si>
    <t xml:space="preserve">  Orange </t>
  </si>
  <si>
    <t xml:space="preserve">  Placer </t>
  </si>
  <si>
    <t xml:space="preserve">  Sacramento </t>
  </si>
  <si>
    <t xml:space="preserve">  San Diego </t>
  </si>
  <si>
    <t xml:space="preserve">  San Francisco </t>
  </si>
  <si>
    <t xml:space="preserve">  San Luis Obispo </t>
  </si>
  <si>
    <t xml:space="preserve">  San Mateo </t>
  </si>
  <si>
    <t xml:space="preserve">  Santa Barbara </t>
  </si>
  <si>
    <t xml:space="preserve">  Santa Clara </t>
  </si>
  <si>
    <t xml:space="preserve">  Santa Cruz </t>
  </si>
  <si>
    <t xml:space="preserve">  Solano </t>
  </si>
  <si>
    <t xml:space="preserve">  Sonoma </t>
  </si>
  <si>
    <t xml:space="preserve">  Tulare </t>
  </si>
  <si>
    <t xml:space="preserve">  Ventura </t>
  </si>
  <si>
    <t xml:space="preserve">  Yolo </t>
  </si>
  <si>
    <t>5b</t>
  </si>
  <si>
    <t>CL% * 99.66%</t>
  </si>
  <si>
    <t>CL% * .34%</t>
  </si>
  <si>
    <t>CalWIN M&amp;O SFY 2022-23 Sharing Tables</t>
  </si>
  <si>
    <t>SFY 22-23 CalWIN Sharing Tables</t>
  </si>
  <si>
    <t>Total roll up amounts of shares for Quarter 3 SFY 22-23 claims for ABAWD.</t>
  </si>
  <si>
    <t>Total roll up amounts of shares for Quarter 3 SFY 22-23 claims for CalSAWS.</t>
  </si>
  <si>
    <t>Total roll up amounts of shares for Quarter 3 SFY 22-23 M&amp;O Only claims for CalSAWS.</t>
  </si>
  <si>
    <t>Total roll up amounts of shares for Quarter 3 SFY 22-23 claims for CalWIN M&amp;O.</t>
  </si>
  <si>
    <t>Total roll up amounts of shares for Quarter 3 SFY 21-22 Adjusted/Late claims for CalWIN M&amp;O.</t>
  </si>
  <si>
    <t>SFY 2022-23 QUARTER 3</t>
  </si>
  <si>
    <t>SFY 2022-23 - Quarter 3</t>
  </si>
  <si>
    <t xml:space="preserve">SFY 2022-23- Quarter 3 </t>
  </si>
  <si>
    <t>SFY 2022-23 - Quarter 3 (SFY 21-22 Adjusted/Late)</t>
  </si>
  <si>
    <t>SFY 2022-23 Quarter 3</t>
  </si>
  <si>
    <t>Total Q3</t>
  </si>
  <si>
    <t>SFY 22-23 Q3</t>
  </si>
  <si>
    <t>CalSAWS Able-Bodied Adults Without Dependents 22/23</t>
  </si>
  <si>
    <t>Feb 23</t>
  </si>
  <si>
    <t>CLAIM: Jan 23</t>
  </si>
  <si>
    <t>Mar 23</t>
  </si>
  <si>
    <t>CLAIM: Feb 23</t>
  </si>
  <si>
    <t>Apr 23</t>
  </si>
  <si>
    <t>CLAIM: Mar 23</t>
  </si>
  <si>
    <t>CLAIM: Apr 22</t>
  </si>
  <si>
    <t>CLAIM: May 22</t>
  </si>
  <si>
    <t>CLAIM: Aug 22</t>
  </si>
  <si>
    <t>CLAIM: Nov 22</t>
  </si>
  <si>
    <t>CLAIM: Dec 22</t>
  </si>
  <si>
    <t>CLAIM: Oct 22</t>
  </si>
  <si>
    <t>CLAIM: Sep 22</t>
  </si>
  <si>
    <t>CLAIM: Jul 22</t>
  </si>
  <si>
    <t>SFY 22-23 Q3 Share Summary</t>
  </si>
  <si>
    <t>SFY 22-23 Q3 Share by Project</t>
  </si>
  <si>
    <t>SFY 22-23 Q3 Share Calculations</t>
  </si>
  <si>
    <t>SFY 22-23 Q3 ABAWD</t>
  </si>
  <si>
    <t>SFY 22-23 Q3 CalSAWS</t>
  </si>
  <si>
    <t>SFY 22-23 Q3 CalSAWS MO</t>
  </si>
  <si>
    <t>SFY 22-23 Q3 CalWIN MO</t>
  </si>
  <si>
    <t>SFY 21-22 Adj-Late CalWIN MO</t>
  </si>
  <si>
    <t>58C 19-20 Persons Count</t>
  </si>
  <si>
    <t>58C 20-21 Persons Count</t>
  </si>
  <si>
    <t>SFY 2122 CalWIN MO Share Tbl</t>
  </si>
  <si>
    <t>SFY 22-23 CalWIN MO Share Tbl</t>
  </si>
  <si>
    <r>
      <t xml:space="preserve">Sharing Table based on SFY </t>
    </r>
    <r>
      <rPr>
        <sz val="10"/>
        <rFont val="Century Gothic"/>
        <family val="2"/>
      </rPr>
      <t>19-20</t>
    </r>
    <r>
      <rPr>
        <sz val="10"/>
        <color theme="1"/>
        <rFont val="Century Gothic"/>
        <family val="2"/>
      </rPr>
      <t xml:space="preserve"> Persons Count used for SFY 21-22 budgets.</t>
    </r>
  </si>
  <si>
    <r>
      <t xml:space="preserve">Sharing Table based on SFY </t>
    </r>
    <r>
      <rPr>
        <sz val="10"/>
        <rFont val="Century Gothic"/>
        <family val="2"/>
      </rPr>
      <t>20-21</t>
    </r>
    <r>
      <rPr>
        <sz val="10"/>
        <color theme="1"/>
        <rFont val="Century Gothic"/>
        <family val="2"/>
      </rPr>
      <t xml:space="preserve"> Persons Count used for SFY 22-23 budgets.</t>
    </r>
  </si>
  <si>
    <t>X-Check to Claim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</si>
</sst>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0%"/>
    <numFmt numFmtId="167" formatCode="#,##0;\-#,##0;0"/>
  </numFmts>
  <fonts count="6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theme="0" tint="-0.14999847407452621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0"/>
      <color theme="2"/>
      <name val="Arial"/>
      <family val="2"/>
    </font>
    <font>
      <sz val="10"/>
      <color theme="0" tint="-0.249977111117893"/>
      <name val="Arial"/>
      <family val="2"/>
    </font>
    <font>
      <b/>
      <sz val="10"/>
      <color theme="4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9"/>
      <color rgb="FF00B0F0"/>
      <name val="Century Gothic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0"/>
      <color rgb="FFFFFF00"/>
      <name val="Arial"/>
      <family val="2"/>
    </font>
    <font>
      <b/>
      <sz val="11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theme="4" tint="0.79998168889431442"/>
      <name val="Arial"/>
      <family val="2"/>
    </font>
    <font>
      <sz val="10"/>
      <color theme="8"/>
      <name val="Arial"/>
      <family val="2"/>
    </font>
    <font>
      <sz val="10"/>
      <color rgb="FF2D0EB2"/>
      <name val="Arial"/>
      <family val="2"/>
    </font>
    <font>
      <sz val="10"/>
      <color rgb="FF0000FF"/>
      <name val="Arial"/>
      <family val="2"/>
    </font>
    <font>
      <sz val="10"/>
      <color theme="8" tint="-0.249977111117893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3" tint="0.39997558519241921"/>
      <name val="Arial"/>
      <family val="2"/>
    </font>
    <font>
      <sz val="11"/>
      <color rgb="FF0070C0"/>
      <name val="Calibri"/>
      <family val="2"/>
      <scheme val="minor"/>
    </font>
    <font>
      <b/>
      <sz val="10"/>
      <color theme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8"/>
      <color theme="0"/>
      <name val="Century Gothic"/>
      <family val="2"/>
    </font>
    <font>
      <b/>
      <sz val="8"/>
      <color theme="3" tint="-0.249977111117893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sz val="10"/>
      <color rgb="FF0070C0"/>
      <name val="Century Gothic"/>
      <family val="2"/>
    </font>
    <font>
      <sz val="9"/>
      <color rgb="FFFF0000"/>
      <name val="Century Gothic"/>
      <family val="2"/>
    </font>
    <font>
      <sz val="12"/>
      <name val="Arial"/>
      <family val="2"/>
    </font>
    <font>
      <sz val="8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sz val="11"/>
      <color rgb="FF0070C0"/>
      <name val="Century Gothic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sz val="10"/>
      <color rgb="FF000000"/>
      <name val="Arial"/>
      <family val="2"/>
    </font>
    <font>
      <sz val="8"/>
      <color indexed="8"/>
      <name val="Arial"/>
    </font>
    <font>
      <b/>
      <sz val="8"/>
      <color indexed="8"/>
      <name val="Arial"/>
    </font>
    <font>
      <b/>
      <sz val="11"/>
      <color theme="1"/>
      <name val="Calibri"/>
      <family val="2"/>
      <scheme val="minor"/>
    </font>
    <font>
      <sz val="10"/>
      <color rgb="FF7030A0"/>
      <name val="Century Gothic"/>
      <family val="2"/>
    </font>
    <font>
      <sz val="11"/>
      <color rgb="FF7030A0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6E0F4"/>
      </patternFill>
    </fill>
    <fill>
      <patternFill patternType="none">
        <fgColor rgb="FFE8EEF7"/>
      </patternFill>
    </fill>
    <fill>
      <patternFill patternType="solid">
        <fgColor rgb="FFE8EEF7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E9EBE"/>
        <bgColor indexed="64"/>
      </patternFill>
    </fill>
    <fill>
      <patternFill patternType="solid">
        <fgColor rgb="FF1A32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rgb="FFE8EEF7"/>
      </patternFill>
    </fill>
  </fills>
  <borders count="3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4" borderId="3"/>
    <xf numFmtId="0" fontId="7" fillId="4" borderId="3"/>
    <xf numFmtId="0" fontId="3" fillId="4" borderId="3"/>
    <xf numFmtId="0" fontId="19" fillId="4" borderId="3"/>
    <xf numFmtId="9" fontId="7" fillId="4" borderId="3" applyFont="0" applyFill="0" applyBorder="0" applyAlignment="0" applyProtection="0"/>
    <xf numFmtId="44" fontId="3" fillId="4" borderId="3" applyFont="0" applyFill="0" applyBorder="0" applyAlignment="0" applyProtection="0"/>
    <xf numFmtId="0" fontId="6" fillId="4" borderId="3"/>
    <xf numFmtId="9" fontId="7" fillId="4" borderId="3" applyFont="0" applyFill="0" applyBorder="0" applyAlignment="0" applyProtection="0"/>
    <xf numFmtId="9" fontId="19" fillId="4" borderId="3" applyFont="0" applyFill="0" applyBorder="0" applyAlignment="0" applyProtection="0"/>
    <xf numFmtId="0" fontId="7" fillId="4" borderId="3"/>
    <xf numFmtId="44" fontId="7" fillId="4" borderId="3" applyFont="0" applyFill="0" applyBorder="0" applyAlignment="0" applyProtection="0"/>
    <xf numFmtId="0" fontId="6" fillId="4" borderId="3"/>
    <xf numFmtId="0" fontId="2" fillId="4" borderId="3"/>
    <xf numFmtId="0" fontId="1" fillId="4" borderId="3"/>
    <xf numFmtId="0" fontId="7" fillId="4" borderId="3"/>
    <xf numFmtId="43" fontId="7" fillId="4" borderId="3" applyFont="0" applyFill="0" applyBorder="0" applyAlignment="0" applyProtection="0"/>
    <xf numFmtId="9" fontId="7" fillId="4" borderId="3" applyFont="0" applyFill="0" applyBorder="0" applyAlignment="0" applyProtection="0"/>
    <xf numFmtId="0" fontId="7" fillId="4" borderId="3"/>
    <xf numFmtId="0" fontId="6" fillId="4" borderId="3"/>
    <xf numFmtId="0" fontId="6" fillId="4" borderId="3"/>
  </cellStyleXfs>
  <cellXfs count="383">
    <xf numFmtId="0" fontId="0" fillId="0" borderId="0" xfId="0"/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vertical="center" indent="2"/>
      <protection locked="0"/>
    </xf>
    <xf numFmtId="0" fontId="8" fillId="4" borderId="3" xfId="1" applyFont="1"/>
    <xf numFmtId="0" fontId="9" fillId="4" borderId="3" xfId="1" applyFont="1"/>
    <xf numFmtId="0" fontId="7" fillId="4" borderId="8" xfId="1" applyBorder="1"/>
    <xf numFmtId="0" fontId="11" fillId="4" borderId="3" xfId="1" applyFont="1"/>
    <xf numFmtId="0" fontId="7" fillId="4" borderId="3" xfId="1"/>
    <xf numFmtId="0" fontId="10" fillId="6" borderId="5" xfId="1" applyFont="1" applyFill="1" applyBorder="1" applyAlignment="1">
      <alignment horizontal="center" vertical="center"/>
    </xf>
    <xf numFmtId="0" fontId="10" fillId="6" borderId="9" xfId="1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/>
    </xf>
    <xf numFmtId="0" fontId="10" fillId="6" borderId="12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 wrapText="1"/>
    </xf>
    <xf numFmtId="0" fontId="10" fillId="6" borderId="14" xfId="1" applyFont="1" applyFill="1" applyBorder="1" applyAlignment="1">
      <alignment horizontal="center" vertical="center"/>
    </xf>
    <xf numFmtId="0" fontId="10" fillId="6" borderId="15" xfId="1" applyFont="1" applyFill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0" fillId="6" borderId="17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6" fontId="7" fillId="4" borderId="19" xfId="1" applyNumberFormat="1" applyBorder="1"/>
    <xf numFmtId="6" fontId="7" fillId="4" borderId="21" xfId="1" applyNumberFormat="1" applyBorder="1"/>
    <xf numFmtId="6" fontId="7" fillId="4" borderId="22" xfId="1" applyNumberFormat="1" applyBorder="1"/>
    <xf numFmtId="6" fontId="7" fillId="4" borderId="23" xfId="1" applyNumberFormat="1" applyBorder="1"/>
    <xf numFmtId="6" fontId="11" fillId="4" borderId="3" xfId="1" applyNumberFormat="1" applyFont="1"/>
    <xf numFmtId="6" fontId="7" fillId="4" borderId="24" xfId="1" applyNumberFormat="1" applyBorder="1"/>
    <xf numFmtId="6" fontId="7" fillId="7" borderId="22" xfId="1" applyNumberFormat="1" applyFill="1" applyBorder="1"/>
    <xf numFmtId="0" fontId="7" fillId="4" borderId="24" xfId="1" applyBorder="1"/>
    <xf numFmtId="164" fontId="7" fillId="4" borderId="24" xfId="1" applyNumberFormat="1" applyBorder="1"/>
    <xf numFmtId="0" fontId="7" fillId="4" borderId="24" xfId="2" applyBorder="1"/>
    <xf numFmtId="6" fontId="7" fillId="8" borderId="22" xfId="1" applyNumberFormat="1" applyFill="1" applyBorder="1"/>
    <xf numFmtId="6" fontId="7" fillId="8" borderId="16" xfId="1" applyNumberFormat="1" applyFill="1" applyBorder="1"/>
    <xf numFmtId="0" fontId="12" fillId="4" borderId="22" xfId="1" applyFont="1" applyBorder="1"/>
    <xf numFmtId="6" fontId="12" fillId="4" borderId="22" xfId="1" applyNumberFormat="1" applyFont="1" applyBorder="1" applyAlignment="1" applyProtection="1">
      <alignment horizontal="right"/>
      <protection locked="0"/>
    </xf>
    <xf numFmtId="0" fontId="13" fillId="4" borderId="3" xfId="1" applyFont="1"/>
    <xf numFmtId="6" fontId="13" fillId="4" borderId="3" xfId="1" applyNumberFormat="1" applyFont="1"/>
    <xf numFmtId="0" fontId="14" fillId="4" borderId="3" xfId="1" applyFont="1"/>
    <xf numFmtId="0" fontId="15" fillId="4" borderId="3" xfId="1" applyFont="1"/>
    <xf numFmtId="17" fontId="13" fillId="4" borderId="3" xfId="1" applyNumberFormat="1" applyFont="1" applyAlignment="1">
      <alignment horizontal="center"/>
    </xf>
    <xf numFmtId="6" fontId="16" fillId="4" borderId="3" xfId="1" applyNumberFormat="1" applyFont="1"/>
    <xf numFmtId="0" fontId="17" fillId="4" borderId="3" xfId="1" applyFont="1"/>
    <xf numFmtId="0" fontId="12" fillId="4" borderId="3" xfId="1" applyFont="1"/>
    <xf numFmtId="17" fontId="17" fillId="4" borderId="3" xfId="1" applyNumberFormat="1" applyFont="1" applyAlignment="1">
      <alignment horizontal="center"/>
    </xf>
    <xf numFmtId="6" fontId="18" fillId="4" borderId="3" xfId="1" applyNumberFormat="1" applyFont="1"/>
    <xf numFmtId="6" fontId="17" fillId="4" borderId="3" xfId="1" applyNumberFormat="1" applyFont="1"/>
    <xf numFmtId="0" fontId="18" fillId="4" borderId="3" xfId="1" applyFont="1"/>
    <xf numFmtId="0" fontId="3" fillId="4" borderId="3" xfId="3"/>
    <xf numFmtId="6" fontId="21" fillId="4" borderId="3" xfId="3" applyNumberFormat="1" applyFont="1"/>
    <xf numFmtId="0" fontId="5" fillId="3" borderId="3" xfId="0" applyFont="1" applyFill="1" applyBorder="1" applyProtection="1">
      <protection locked="0"/>
    </xf>
    <xf numFmtId="0" fontId="7" fillId="4" borderId="22" xfId="1" applyBorder="1"/>
    <xf numFmtId="0" fontId="24" fillId="4" borderId="3" xfId="1" applyFont="1"/>
    <xf numFmtId="0" fontId="24" fillId="4" borderId="30" xfId="1" applyFont="1" applyBorder="1"/>
    <xf numFmtId="0" fontId="25" fillId="4" borderId="3" xfId="1" applyFont="1"/>
    <xf numFmtId="0" fontId="26" fillId="4" borderId="3" xfId="1" applyFont="1" applyAlignment="1">
      <alignment horizontal="center"/>
    </xf>
    <xf numFmtId="0" fontId="10" fillId="4" borderId="3" xfId="1" applyFont="1" applyAlignment="1">
      <alignment horizontal="center" vertical="center"/>
    </xf>
    <xf numFmtId="6" fontId="7" fillId="4" borderId="3" xfId="1" applyNumberFormat="1"/>
    <xf numFmtId="0" fontId="28" fillId="4" borderId="3" xfId="1" applyFont="1"/>
    <xf numFmtId="0" fontId="10" fillId="6" borderId="22" xfId="1" applyFont="1" applyFill="1" applyBorder="1" applyAlignment="1">
      <alignment horizontal="center"/>
    </xf>
    <xf numFmtId="0" fontId="10" fillId="6" borderId="22" xfId="1" applyFont="1" applyFill="1" applyBorder="1" applyAlignment="1">
      <alignment horizontal="center" wrapText="1"/>
    </xf>
    <xf numFmtId="0" fontId="10" fillId="4" borderId="3" xfId="1" applyFont="1" applyAlignment="1">
      <alignment horizontal="center" wrapText="1"/>
    </xf>
    <xf numFmtId="0" fontId="10" fillId="6" borderId="16" xfId="1" applyFont="1" applyFill="1" applyBorder="1" applyAlignment="1">
      <alignment horizontal="center"/>
    </xf>
    <xf numFmtId="0" fontId="10" fillId="6" borderId="21" xfId="1" applyFont="1" applyFill="1" applyBorder="1" applyAlignment="1">
      <alignment horizontal="center"/>
    </xf>
    <xf numFmtId="10" fontId="12" fillId="4" borderId="22" xfId="1" applyNumberFormat="1" applyFont="1" applyBorder="1" applyAlignment="1">
      <alignment horizontal="right"/>
    </xf>
    <xf numFmtId="10" fontId="12" fillId="4" borderId="22" xfId="1" applyNumberFormat="1" applyFont="1" applyBorder="1" applyAlignment="1">
      <alignment horizontal="right" wrapText="1"/>
    </xf>
    <xf numFmtId="10" fontId="12" fillId="4" borderId="3" xfId="1" applyNumberFormat="1" applyFont="1" applyAlignment="1">
      <alignment horizontal="right" wrapText="1"/>
    </xf>
    <xf numFmtId="10" fontId="12" fillId="9" borderId="22" xfId="1" applyNumberFormat="1" applyFont="1" applyFill="1" applyBorder="1" applyAlignment="1">
      <alignment horizontal="right"/>
    </xf>
    <xf numFmtId="10" fontId="12" fillId="4" borderId="3" xfId="1" applyNumberFormat="1" applyFont="1" applyAlignment="1">
      <alignment horizontal="right"/>
    </xf>
    <xf numFmtId="0" fontId="12" fillId="4" borderId="3" xfId="1" applyFont="1" applyAlignment="1">
      <alignment horizontal="right" wrapText="1"/>
    </xf>
    <xf numFmtId="164" fontId="12" fillId="4" borderId="22" xfId="1" applyNumberFormat="1" applyFont="1" applyBorder="1"/>
    <xf numFmtId="6" fontId="29" fillId="4" borderId="3" xfId="1" applyNumberFormat="1" applyFont="1"/>
    <xf numFmtId="6" fontId="12" fillId="4" borderId="22" xfId="1" applyNumberFormat="1" applyFont="1" applyBorder="1"/>
    <xf numFmtId="6" fontId="12" fillId="4" borderId="3" xfId="1" applyNumberFormat="1" applyFont="1"/>
    <xf numFmtId="0" fontId="29" fillId="4" borderId="3" xfId="1" applyFont="1"/>
    <xf numFmtId="164" fontId="12" fillId="4" borderId="22" xfId="1" applyNumberFormat="1" applyFont="1" applyBorder="1" applyAlignment="1">
      <alignment horizontal="right"/>
    </xf>
    <xf numFmtId="6" fontId="28" fillId="4" borderId="3" xfId="1" applyNumberFormat="1" applyFont="1"/>
    <xf numFmtId="6" fontId="30" fillId="4" borderId="3" xfId="1" applyNumberFormat="1" applyFont="1"/>
    <xf numFmtId="10" fontId="7" fillId="7" borderId="22" xfId="5" applyNumberFormat="1" applyFill="1" applyBorder="1"/>
    <xf numFmtId="10" fontId="7" fillId="4" borderId="24" xfId="5" applyNumberFormat="1" applyBorder="1"/>
    <xf numFmtId="6" fontId="7" fillId="4" borderId="22" xfId="5" applyNumberFormat="1" applyFont="1" applyBorder="1"/>
    <xf numFmtId="6" fontId="19" fillId="4" borderId="22" xfId="5" applyNumberFormat="1" applyFont="1" applyBorder="1"/>
    <xf numFmtId="6" fontId="7" fillId="4" borderId="22" xfId="5" applyNumberFormat="1" applyBorder="1"/>
    <xf numFmtId="6" fontId="31" fillId="4" borderId="3" xfId="1" applyNumberFormat="1" applyFont="1"/>
    <xf numFmtId="10" fontId="7" fillId="4" borderId="22" xfId="5" applyNumberFormat="1" applyFill="1" applyBorder="1"/>
    <xf numFmtId="10" fontId="7" fillId="4" borderId="22" xfId="5" applyNumberFormat="1" applyFont="1" applyFill="1" applyBorder="1"/>
    <xf numFmtId="0" fontId="31" fillId="4" borderId="3" xfId="1" applyFont="1"/>
    <xf numFmtId="6" fontId="19" fillId="4" borderId="22" xfId="1" applyNumberFormat="1" applyFont="1" applyBorder="1"/>
    <xf numFmtId="164" fontId="22" fillId="4" borderId="22" xfId="1" applyNumberFormat="1" applyFont="1" applyBorder="1"/>
    <xf numFmtId="164" fontId="7" fillId="4" borderId="22" xfId="1" applyNumberFormat="1" applyBorder="1"/>
    <xf numFmtId="10" fontId="7" fillId="4" borderId="22" xfId="5" applyNumberFormat="1" applyBorder="1"/>
    <xf numFmtId="8" fontId="29" fillId="4" borderId="3" xfId="1" applyNumberFormat="1" applyFont="1"/>
    <xf numFmtId="10" fontId="7" fillId="7" borderId="22" xfId="5" applyNumberFormat="1" applyFont="1" applyFill="1" applyBorder="1"/>
    <xf numFmtId="6" fontId="19" fillId="7" borderId="22" xfId="1" applyNumberFormat="1" applyFont="1" applyFill="1" applyBorder="1"/>
    <xf numFmtId="10" fontId="19" fillId="7" borderId="22" xfId="5" applyNumberFormat="1" applyFont="1" applyFill="1" applyBorder="1"/>
    <xf numFmtId="10" fontId="7" fillId="7" borderId="22" xfId="1" applyNumberFormat="1" applyFill="1" applyBorder="1"/>
    <xf numFmtId="6" fontId="32" fillId="4" borderId="22" xfId="5" applyNumberFormat="1" applyFont="1" applyBorder="1"/>
    <xf numFmtId="0" fontId="19" fillId="4" borderId="22" xfId="1" applyFont="1" applyBorder="1"/>
    <xf numFmtId="164" fontId="19" fillId="4" borderId="22" xfId="1" applyNumberFormat="1" applyFont="1" applyBorder="1"/>
    <xf numFmtId="10" fontId="12" fillId="4" borderId="22" xfId="5" applyNumberFormat="1" applyFont="1" applyBorder="1"/>
    <xf numFmtId="10" fontId="12" fillId="4" borderId="22" xfId="1" applyNumberFormat="1" applyFont="1" applyBorder="1"/>
    <xf numFmtId="164" fontId="12" fillId="4" borderId="22" xfId="1" applyNumberFormat="1" applyFont="1" applyBorder="1" applyAlignment="1">
      <alignment vertical="center"/>
    </xf>
    <xf numFmtId="6" fontId="29" fillId="4" borderId="3" xfId="1" applyNumberFormat="1" applyFont="1" applyAlignment="1">
      <alignment vertical="center"/>
    </xf>
    <xf numFmtId="164" fontId="22" fillId="4" borderId="22" xfId="1" applyNumberFormat="1" applyFont="1" applyBorder="1" applyAlignment="1">
      <alignment vertical="center"/>
    </xf>
    <xf numFmtId="0" fontId="3" fillId="4" borderId="3" xfId="3" applyAlignment="1">
      <alignment vertical="center"/>
    </xf>
    <xf numFmtId="164" fontId="28" fillId="4" borderId="3" xfId="1" applyNumberFormat="1" applyFont="1"/>
    <xf numFmtId="164" fontId="33" fillId="4" borderId="3" xfId="1" applyNumberFormat="1" applyFont="1"/>
    <xf numFmtId="2" fontId="28" fillId="4" borderId="3" xfId="1" applyNumberFormat="1" applyFont="1" applyAlignment="1">
      <alignment horizontal="right"/>
    </xf>
    <xf numFmtId="0" fontId="34" fillId="4" borderId="3" xfId="3" applyFont="1"/>
    <xf numFmtId="10" fontId="28" fillId="4" borderId="3" xfId="1" applyNumberFormat="1" applyFont="1"/>
    <xf numFmtId="8" fontId="28" fillId="4" borderId="3" xfId="1" applyNumberFormat="1" applyFont="1"/>
    <xf numFmtId="164" fontId="11" fillId="4" borderId="3" xfId="1" applyNumberFormat="1" applyFont="1"/>
    <xf numFmtId="164" fontId="7" fillId="4" borderId="3" xfId="1" applyNumberFormat="1"/>
    <xf numFmtId="165" fontId="35" fillId="4" borderId="3" xfId="11" applyNumberFormat="1" applyFont="1"/>
    <xf numFmtId="165" fontId="7" fillId="4" borderId="3" xfId="11" applyNumberFormat="1" applyFont="1"/>
    <xf numFmtId="0" fontId="35" fillId="4" borderId="3" xfId="11" applyNumberFormat="1" applyFont="1"/>
    <xf numFmtId="6" fontId="20" fillId="4" borderId="3" xfId="1" applyNumberFormat="1" applyFont="1"/>
    <xf numFmtId="0" fontId="36" fillId="4" borderId="3" xfId="3" applyFont="1"/>
    <xf numFmtId="6" fontId="36" fillId="4" borderId="3" xfId="3" applyNumberFormat="1" applyFont="1"/>
    <xf numFmtId="165" fontId="35" fillId="4" borderId="3" xfId="11" applyNumberFormat="1" applyFont="1" applyAlignment="1">
      <alignment horizontal="right"/>
    </xf>
    <xf numFmtId="164" fontId="20" fillId="4" borderId="3" xfId="1" applyNumberFormat="1" applyFont="1" applyAlignment="1">
      <alignment horizontal="center"/>
    </xf>
    <xf numFmtId="164" fontId="35" fillId="4" borderId="3" xfId="1" applyNumberFormat="1" applyFont="1"/>
    <xf numFmtId="0" fontId="30" fillId="4" borderId="3" xfId="1" applyFont="1"/>
    <xf numFmtId="164" fontId="30" fillId="4" borderId="3" xfId="1" applyNumberFormat="1" applyFont="1"/>
    <xf numFmtId="0" fontId="37" fillId="4" borderId="3" xfId="1" applyFont="1"/>
    <xf numFmtId="17" fontId="30" fillId="4" borderId="3" xfId="1" applyNumberFormat="1" applyFont="1" applyAlignment="1">
      <alignment horizontal="center"/>
    </xf>
    <xf numFmtId="0" fontId="35" fillId="4" borderId="3" xfId="1" applyFont="1"/>
    <xf numFmtId="6" fontId="37" fillId="4" borderId="3" xfId="1" applyNumberFormat="1" applyFont="1"/>
    <xf numFmtId="0" fontId="4" fillId="2" borderId="3" xfId="12" applyFont="1" applyFill="1" applyProtection="1">
      <protection locked="0"/>
    </xf>
    <xf numFmtId="0" fontId="6" fillId="4" borderId="3" xfId="12"/>
    <xf numFmtId="0" fontId="10" fillId="6" borderId="22" xfId="1" applyFont="1" applyFill="1" applyBorder="1" applyAlignment="1">
      <alignment horizontal="center" vertical="center"/>
    </xf>
    <xf numFmtId="0" fontId="10" fillId="6" borderId="22" xfId="1" applyFont="1" applyFill="1" applyBorder="1" applyAlignment="1">
      <alignment horizontal="center" vertical="center" wrapText="1"/>
    </xf>
    <xf numFmtId="0" fontId="7" fillId="4" borderId="22" xfId="2" applyBorder="1"/>
    <xf numFmtId="0" fontId="19" fillId="4" borderId="3" xfId="1" applyFont="1"/>
    <xf numFmtId="0" fontId="2" fillId="4" borderId="3" xfId="13"/>
    <xf numFmtId="0" fontId="24" fillId="4" borderId="3" xfId="1" applyFont="1" applyAlignment="1">
      <alignment horizontal="center"/>
    </xf>
    <xf numFmtId="0" fontId="39" fillId="4" borderId="3" xfId="1" applyFont="1"/>
    <xf numFmtId="0" fontId="39" fillId="4" borderId="4" xfId="1" applyFont="1" applyBorder="1"/>
    <xf numFmtId="0" fontId="20" fillId="4" borderId="3" xfId="1" applyFont="1"/>
    <xf numFmtId="8" fontId="20" fillId="4" borderId="3" xfId="1" applyNumberFormat="1" applyFont="1"/>
    <xf numFmtId="0" fontId="10" fillId="6" borderId="19" xfId="1" applyFont="1" applyFill="1" applyBorder="1" applyAlignment="1">
      <alignment horizontal="center" wrapText="1"/>
    </xf>
    <xf numFmtId="0" fontId="40" fillId="13" borderId="22" xfId="4" applyFont="1" applyFill="1" applyBorder="1" applyAlignment="1">
      <alignment horizontal="center"/>
    </xf>
    <xf numFmtId="0" fontId="40" fillId="13" borderId="22" xfId="4" applyFont="1" applyFill="1" applyBorder="1"/>
    <xf numFmtId="0" fontId="40" fillId="13" borderId="22" xfId="4" applyFont="1" applyFill="1" applyBorder="1" applyAlignment="1">
      <alignment wrapText="1"/>
    </xf>
    <xf numFmtId="0" fontId="1" fillId="4" borderId="3" xfId="14"/>
    <xf numFmtId="0" fontId="41" fillId="9" borderId="22" xfId="4" applyFont="1" applyFill="1" applyBorder="1" applyAlignment="1">
      <alignment horizontal="center" vertical="center"/>
    </xf>
    <xf numFmtId="0" fontId="42" fillId="4" borderId="22" xfId="4" applyFont="1" applyBorder="1" applyAlignment="1">
      <alignment vertical="center"/>
    </xf>
    <xf numFmtId="0" fontId="42" fillId="4" borderId="22" xfId="4" applyFont="1" applyBorder="1" applyAlignment="1">
      <alignment vertical="center" wrapText="1"/>
    </xf>
    <xf numFmtId="0" fontId="42" fillId="14" borderId="22" xfId="4" applyFont="1" applyFill="1" applyBorder="1" applyAlignment="1">
      <alignment horizontal="center" vertical="center"/>
    </xf>
    <xf numFmtId="0" fontId="42" fillId="12" borderId="22" xfId="4" applyFont="1" applyFill="1" applyBorder="1" applyAlignment="1">
      <alignment horizontal="center" vertical="center"/>
    </xf>
    <xf numFmtId="0" fontId="42" fillId="15" borderId="22" xfId="4" applyFont="1" applyFill="1" applyBorder="1" applyAlignment="1">
      <alignment horizontal="center" vertical="center"/>
    </xf>
    <xf numFmtId="0" fontId="42" fillId="16" borderId="22" xfId="4" applyFont="1" applyFill="1" applyBorder="1" applyAlignment="1">
      <alignment horizontal="center" vertical="center"/>
    </xf>
    <xf numFmtId="0" fontId="42" fillId="17" borderId="22" xfId="4" applyFont="1" applyFill="1" applyBorder="1" applyAlignment="1">
      <alignment horizontal="center" vertical="center"/>
    </xf>
    <xf numFmtId="0" fontId="19" fillId="4" borderId="3" xfId="4" applyAlignment="1">
      <alignment horizontal="center"/>
    </xf>
    <xf numFmtId="0" fontId="19" fillId="4" borderId="3" xfId="4"/>
    <xf numFmtId="0" fontId="19" fillId="4" borderId="3" xfId="4" applyAlignment="1">
      <alignment wrapText="1"/>
    </xf>
    <xf numFmtId="0" fontId="43" fillId="18" borderId="3" xfId="14" applyFont="1" applyFill="1"/>
    <xf numFmtId="0" fontId="41" fillId="4" borderId="3" xfId="14" applyFont="1"/>
    <xf numFmtId="0" fontId="43" fillId="18" borderId="22" xfId="14" applyFont="1" applyFill="1" applyBorder="1" applyAlignment="1">
      <alignment horizontal="left"/>
    </xf>
    <xf numFmtId="0" fontId="43" fillId="18" borderId="22" xfId="14" applyFont="1" applyFill="1" applyBorder="1" applyAlignment="1">
      <alignment horizontal="center"/>
    </xf>
    <xf numFmtId="0" fontId="43" fillId="18" borderId="22" xfId="14" applyFont="1" applyFill="1" applyBorder="1" applyAlignment="1">
      <alignment horizontal="center" wrapText="1"/>
    </xf>
    <xf numFmtId="0" fontId="44" fillId="4" borderId="3" xfId="4" applyFont="1" applyAlignment="1">
      <alignment horizontal="center" vertical="center" wrapText="1"/>
    </xf>
    <xf numFmtId="49" fontId="1" fillId="4" borderId="3" xfId="14" applyNumberFormat="1" applyAlignment="1">
      <alignment horizontal="center"/>
    </xf>
    <xf numFmtId="0" fontId="46" fillId="4" borderId="22" xfId="1" applyFont="1" applyBorder="1"/>
    <xf numFmtId="3" fontId="46" fillId="4" borderId="22" xfId="14" applyNumberFormat="1" applyFont="1" applyBorder="1"/>
    <xf numFmtId="3" fontId="46" fillId="4" borderId="22" xfId="1" applyNumberFormat="1" applyFont="1" applyBorder="1"/>
    <xf numFmtId="10" fontId="46" fillId="4" borderId="22" xfId="5" applyNumberFormat="1" applyFont="1" applyBorder="1" applyProtection="1"/>
    <xf numFmtId="10" fontId="46" fillId="4" borderId="3" xfId="5" applyNumberFormat="1" applyFont="1" applyBorder="1" applyProtection="1"/>
    <xf numFmtId="166" fontId="41" fillId="4" borderId="3" xfId="5" applyNumberFormat="1" applyFont="1"/>
    <xf numFmtId="10" fontId="47" fillId="4" borderId="22" xfId="5" applyNumberFormat="1" applyFont="1" applyBorder="1" applyProtection="1"/>
    <xf numFmtId="38" fontId="20" fillId="21" borderId="3" xfId="14" applyNumberFormat="1" applyFont="1" applyFill="1"/>
    <xf numFmtId="10" fontId="48" fillId="4" borderId="22" xfId="5" applyNumberFormat="1" applyFont="1" applyBorder="1" applyProtection="1"/>
    <xf numFmtId="10" fontId="46" fillId="4" borderId="22" xfId="5" applyNumberFormat="1" applyFont="1" applyFill="1" applyBorder="1" applyProtection="1"/>
    <xf numFmtId="10" fontId="47" fillId="4" borderId="3" xfId="5" applyNumberFormat="1" applyFont="1" applyBorder="1" applyProtection="1"/>
    <xf numFmtId="3" fontId="49" fillId="4" borderId="22" xfId="14" applyNumberFormat="1" applyFont="1" applyBorder="1"/>
    <xf numFmtId="3" fontId="49" fillId="4" borderId="22" xfId="1" applyNumberFormat="1" applyFont="1" applyBorder="1"/>
    <xf numFmtId="10" fontId="49" fillId="4" borderId="22" xfId="5" applyNumberFormat="1" applyFont="1" applyBorder="1" applyProtection="1"/>
    <xf numFmtId="10" fontId="49" fillId="4" borderId="3" xfId="5" applyNumberFormat="1" applyFont="1" applyBorder="1" applyProtection="1"/>
    <xf numFmtId="38" fontId="38" fillId="21" borderId="3" xfId="14" applyNumberFormat="1" applyFont="1" applyFill="1"/>
    <xf numFmtId="0" fontId="1" fillId="4" borderId="3" xfId="14" applyAlignment="1">
      <alignment horizontal="center"/>
    </xf>
    <xf numFmtId="10" fontId="49" fillId="4" borderId="22" xfId="14" applyNumberFormat="1" applyFont="1" applyBorder="1"/>
    <xf numFmtId="10" fontId="50" fillId="4" borderId="22" xfId="14" applyNumberFormat="1" applyFont="1" applyBorder="1"/>
    <xf numFmtId="3" fontId="12" fillId="4" borderId="3" xfId="14" applyNumberFormat="1" applyFont="1"/>
    <xf numFmtId="0" fontId="46" fillId="4" borderId="3" xfId="14" applyFont="1"/>
    <xf numFmtId="3" fontId="51" fillId="4" borderId="3" xfId="14" applyNumberFormat="1" applyFont="1"/>
    <xf numFmtId="38" fontId="12" fillId="4" borderId="3" xfId="14" applyNumberFormat="1" applyFont="1"/>
    <xf numFmtId="0" fontId="20" fillId="4" borderId="3" xfId="14" applyFont="1" applyAlignment="1">
      <alignment horizontal="right"/>
    </xf>
    <xf numFmtId="3" fontId="20" fillId="4" borderId="3" xfId="14" applyNumberFormat="1" applyFont="1"/>
    <xf numFmtId="0" fontId="52" fillId="4" borderId="3" xfId="14" applyFont="1"/>
    <xf numFmtId="3" fontId="1" fillId="4" borderId="3" xfId="14" applyNumberFormat="1"/>
    <xf numFmtId="0" fontId="38" fillId="4" borderId="3" xfId="14" applyFont="1" applyAlignment="1">
      <alignment horizontal="right"/>
    </xf>
    <xf numFmtId="3" fontId="38" fillId="4" borderId="3" xfId="14" applyNumberFormat="1" applyFont="1"/>
    <xf numFmtId="0" fontId="20" fillId="4" borderId="32" xfId="14" applyFont="1" applyBorder="1" applyAlignment="1">
      <alignment horizontal="right"/>
    </xf>
    <xf numFmtId="38" fontId="20" fillId="4" borderId="32" xfId="14" applyNumberFormat="1" applyFont="1" applyBorder="1"/>
    <xf numFmtId="38" fontId="38" fillId="4" borderId="32" xfId="14" applyNumberFormat="1" applyFont="1" applyBorder="1"/>
    <xf numFmtId="49" fontId="41" fillId="4" borderId="3" xfId="14" applyNumberFormat="1" applyFont="1"/>
    <xf numFmtId="38" fontId="20" fillId="21" borderId="32" xfId="14" applyNumberFormat="1" applyFont="1" applyFill="1" applyBorder="1"/>
    <xf numFmtId="38" fontId="38" fillId="21" borderId="32" xfId="14" applyNumberFormat="1" applyFont="1" applyFill="1" applyBorder="1"/>
    <xf numFmtId="38" fontId="1" fillId="4" borderId="3" xfId="14" applyNumberFormat="1"/>
    <xf numFmtId="10" fontId="20" fillId="4" borderId="32" xfId="14" applyNumberFormat="1" applyFont="1" applyBorder="1"/>
    <xf numFmtId="10" fontId="38" fillId="4" borderId="32" xfId="14" applyNumberFormat="1" applyFont="1" applyBorder="1"/>
    <xf numFmtId="10" fontId="20" fillId="21" borderId="32" xfId="14" applyNumberFormat="1" applyFont="1" applyFill="1" applyBorder="1"/>
    <xf numFmtId="10" fontId="38" fillId="21" borderId="32" xfId="14" applyNumberFormat="1" applyFont="1" applyFill="1" applyBorder="1"/>
    <xf numFmtId="38" fontId="46" fillId="4" borderId="3" xfId="14" applyNumberFormat="1" applyFont="1"/>
    <xf numFmtId="0" fontId="53" fillId="4" borderId="3" xfId="14" applyFont="1"/>
    <xf numFmtId="0" fontId="12" fillId="4" borderId="3" xfId="15" applyFont="1"/>
    <xf numFmtId="0" fontId="7" fillId="4" borderId="3" xfId="15"/>
    <xf numFmtId="164" fontId="7" fillId="4" borderId="3" xfId="15" applyNumberFormat="1"/>
    <xf numFmtId="10" fontId="7" fillId="4" borderId="3" xfId="15" applyNumberFormat="1"/>
    <xf numFmtId="0" fontId="7" fillId="4" borderId="3" xfId="15" applyAlignment="1">
      <alignment horizontal="center"/>
    </xf>
    <xf numFmtId="0" fontId="7" fillId="4" borderId="33" xfId="15" applyBorder="1"/>
    <xf numFmtId="0" fontId="7" fillId="4" borderId="33" xfId="15" applyBorder="1" applyAlignment="1">
      <alignment horizontal="center"/>
    </xf>
    <xf numFmtId="0" fontId="7" fillId="4" borderId="34" xfId="15" applyBorder="1" applyAlignment="1">
      <alignment horizontal="center"/>
    </xf>
    <xf numFmtId="10" fontId="7" fillId="4" borderId="34" xfId="15" applyNumberFormat="1" applyBorder="1" applyAlignment="1">
      <alignment horizontal="center"/>
    </xf>
    <xf numFmtId="10" fontId="7" fillId="4" borderId="3" xfId="15" applyNumberFormat="1" applyAlignment="1">
      <alignment horizontal="center"/>
    </xf>
    <xf numFmtId="0" fontId="7" fillId="4" borderId="35" xfId="15" applyBorder="1"/>
    <xf numFmtId="10" fontId="7" fillId="4" borderId="36" xfId="15" applyNumberFormat="1" applyBorder="1"/>
    <xf numFmtId="10" fontId="7" fillId="4" borderId="33" xfId="16" applyNumberFormat="1" applyBorder="1"/>
    <xf numFmtId="10" fontId="7" fillId="4" borderId="35" xfId="16" applyNumberFormat="1" applyBorder="1"/>
    <xf numFmtId="10" fontId="7" fillId="4" borderId="33" xfId="2" applyNumberFormat="1" applyBorder="1"/>
    <xf numFmtId="10" fontId="7" fillId="4" borderId="35" xfId="15" applyNumberFormat="1" applyBorder="1"/>
    <xf numFmtId="10" fontId="7" fillId="4" borderId="35" xfId="2" applyNumberFormat="1" applyBorder="1"/>
    <xf numFmtId="0" fontId="7" fillId="4" borderId="34" xfId="15" applyBorder="1"/>
    <xf numFmtId="10" fontId="7" fillId="4" borderId="34" xfId="16" applyNumberFormat="1" applyBorder="1"/>
    <xf numFmtId="10" fontId="54" fillId="4" borderId="3" xfId="15" applyNumberFormat="1" applyFont="1"/>
    <xf numFmtId="2" fontId="7" fillId="4" borderId="3" xfId="15" applyNumberFormat="1"/>
    <xf numFmtId="10" fontId="0" fillId="4" borderId="3" xfId="17" applyNumberFormat="1" applyFont="1"/>
    <xf numFmtId="6" fontId="22" fillId="4" borderId="22" xfId="1" applyNumberFormat="1" applyFont="1" applyBorder="1"/>
    <xf numFmtId="0" fontId="38" fillId="4" borderId="3" xfId="1" applyFont="1" applyAlignment="1">
      <alignment horizontal="center"/>
    </xf>
    <xf numFmtId="164" fontId="55" fillId="4" borderId="3" xfId="1" applyNumberFormat="1" applyFont="1"/>
    <xf numFmtId="6" fontId="55" fillId="4" borderId="3" xfId="1" applyNumberFormat="1" applyFont="1"/>
    <xf numFmtId="0" fontId="55" fillId="4" borderId="3" xfId="1" applyFont="1"/>
    <xf numFmtId="0" fontId="57" fillId="4" borderId="3" xfId="3" applyFont="1"/>
    <xf numFmtId="6" fontId="55" fillId="22" borderId="3" xfId="1" applyNumberFormat="1" applyFont="1" applyFill="1"/>
    <xf numFmtId="6" fontId="56" fillId="4" borderId="3" xfId="1" applyNumberFormat="1" applyFont="1"/>
    <xf numFmtId="6" fontId="56" fillId="22" borderId="3" xfId="1" applyNumberFormat="1" applyFont="1" applyFill="1"/>
    <xf numFmtId="0" fontId="51" fillId="4" borderId="3" xfId="13" applyFont="1" applyAlignment="1">
      <alignment horizontal="center" vertical="center"/>
    </xf>
    <xf numFmtId="6" fontId="58" fillId="4" borderId="3" xfId="13" applyNumberFormat="1" applyFont="1"/>
    <xf numFmtId="6" fontId="58" fillId="22" borderId="3" xfId="13" applyNumberFormat="1" applyFont="1" applyFill="1"/>
    <xf numFmtId="166" fontId="7" fillId="4" borderId="3" xfId="15" applyNumberFormat="1"/>
    <xf numFmtId="0" fontId="59" fillId="2" borderId="3" xfId="12" applyFont="1" applyFill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6" fontId="7" fillId="4" borderId="20" xfId="1" applyNumberFormat="1" applyBorder="1"/>
    <xf numFmtId="0" fontId="4" fillId="2" borderId="3" xfId="0" applyFont="1" applyFill="1" applyBorder="1" applyProtection="1">
      <protection locked="0"/>
    </xf>
    <xf numFmtId="0" fontId="43" fillId="18" borderId="0" xfId="0" applyFont="1" applyFill="1"/>
    <xf numFmtId="0" fontId="41" fillId="0" borderId="0" xfId="0" applyFont="1"/>
    <xf numFmtId="0" fontId="43" fillId="18" borderId="22" xfId="0" applyFont="1" applyFill="1" applyBorder="1" applyAlignment="1">
      <alignment horizontal="left"/>
    </xf>
    <xf numFmtId="0" fontId="43" fillId="18" borderId="22" xfId="0" applyFont="1" applyFill="1" applyBorder="1" applyAlignment="1">
      <alignment horizontal="center"/>
    </xf>
    <xf numFmtId="0" fontId="43" fillId="18" borderId="22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46" fillId="0" borderId="22" xfId="0" applyNumberFormat="1" applyFont="1" applyBorder="1"/>
    <xf numFmtId="38" fontId="20" fillId="21" borderId="0" xfId="0" applyNumberFormat="1" applyFont="1" applyFill="1"/>
    <xf numFmtId="3" fontId="49" fillId="0" borderId="22" xfId="0" applyNumberFormat="1" applyFont="1" applyBorder="1"/>
    <xf numFmtId="38" fontId="38" fillId="21" borderId="0" xfId="0" applyNumberFormat="1" applyFont="1" applyFill="1"/>
    <xf numFmtId="0" fontId="0" fillId="0" borderId="0" xfId="0" applyAlignment="1">
      <alignment horizontal="center"/>
    </xf>
    <xf numFmtId="10" fontId="49" fillId="0" borderId="22" xfId="0" applyNumberFormat="1" applyFont="1" applyBorder="1"/>
    <xf numFmtId="10" fontId="50" fillId="4" borderId="22" xfId="0" applyNumberFormat="1" applyFont="1" applyFill="1" applyBorder="1"/>
    <xf numFmtId="10" fontId="49" fillId="4" borderId="22" xfId="0" applyNumberFormat="1" applyFont="1" applyFill="1" applyBorder="1"/>
    <xf numFmtId="3" fontId="12" fillId="0" borderId="0" xfId="0" applyNumberFormat="1" applyFont="1"/>
    <xf numFmtId="0" fontId="46" fillId="0" borderId="0" xfId="0" applyFont="1"/>
    <xf numFmtId="0" fontId="46" fillId="4" borderId="0" xfId="0" applyFont="1" applyFill="1"/>
    <xf numFmtId="3" fontId="51" fillId="0" borderId="0" xfId="0" applyNumberFormat="1" applyFont="1"/>
    <xf numFmtId="38" fontId="12" fillId="0" borderId="0" xfId="0" applyNumberFormat="1" applyFont="1"/>
    <xf numFmtId="0" fontId="20" fillId="0" borderId="0" xfId="0" applyFont="1" applyAlignment="1">
      <alignment horizontal="right"/>
    </xf>
    <xf numFmtId="3" fontId="20" fillId="0" borderId="0" xfId="0" applyNumberFormat="1" applyFont="1"/>
    <xf numFmtId="0" fontId="52" fillId="0" borderId="0" xfId="0" applyFont="1"/>
    <xf numFmtId="3" fontId="0" fillId="0" borderId="0" xfId="0" applyNumberFormat="1"/>
    <xf numFmtId="0" fontId="38" fillId="0" borderId="0" xfId="0" applyFont="1" applyAlignment="1">
      <alignment horizontal="right"/>
    </xf>
    <xf numFmtId="3" fontId="38" fillId="0" borderId="0" xfId="0" applyNumberFormat="1" applyFont="1"/>
    <xf numFmtId="0" fontId="20" fillId="0" borderId="32" xfId="0" applyFont="1" applyBorder="1" applyAlignment="1">
      <alignment horizontal="right"/>
    </xf>
    <xf numFmtId="38" fontId="20" fillId="0" borderId="32" xfId="0" applyNumberFormat="1" applyFont="1" applyBorder="1"/>
    <xf numFmtId="49" fontId="41" fillId="0" borderId="0" xfId="0" applyNumberFormat="1" applyFont="1"/>
    <xf numFmtId="38" fontId="20" fillId="21" borderId="32" xfId="0" applyNumberFormat="1" applyFont="1" applyFill="1" applyBorder="1"/>
    <xf numFmtId="38" fontId="38" fillId="21" borderId="32" xfId="0" applyNumberFormat="1" applyFont="1" applyFill="1" applyBorder="1"/>
    <xf numFmtId="38" fontId="0" fillId="0" borderId="0" xfId="0" applyNumberFormat="1"/>
    <xf numFmtId="10" fontId="20" fillId="0" borderId="32" xfId="0" applyNumberFormat="1" applyFont="1" applyBorder="1"/>
    <xf numFmtId="10" fontId="20" fillId="21" borderId="32" xfId="0" applyNumberFormat="1" applyFont="1" applyFill="1" applyBorder="1"/>
    <xf numFmtId="10" fontId="38" fillId="21" borderId="32" xfId="0" applyNumberFormat="1" applyFont="1" applyFill="1" applyBorder="1"/>
    <xf numFmtId="38" fontId="46" fillId="0" borderId="0" xfId="0" applyNumberFormat="1" applyFont="1"/>
    <xf numFmtId="0" fontId="53" fillId="0" borderId="0" xfId="0" applyFont="1"/>
    <xf numFmtId="0" fontId="41" fillId="4" borderId="22" xfId="4" applyFont="1" applyBorder="1" applyAlignment="1">
      <alignment vertical="center" wrapText="1"/>
    </xf>
    <xf numFmtId="0" fontId="0" fillId="4" borderId="0" xfId="0" applyFill="1"/>
    <xf numFmtId="10" fontId="7" fillId="23" borderId="22" xfId="5" applyNumberFormat="1" applyFont="1" applyFill="1" applyBorder="1"/>
    <xf numFmtId="6" fontId="62" fillId="4" borderId="22" xfId="5" applyNumberFormat="1" applyFont="1" applyBorder="1"/>
    <xf numFmtId="0" fontId="20" fillId="4" borderId="3" xfId="1" applyFont="1" applyAlignment="1">
      <alignment horizontal="center"/>
    </xf>
    <xf numFmtId="0" fontId="10" fillId="6" borderId="6" xfId="1" applyFont="1" applyFill="1" applyBorder="1" applyAlignment="1">
      <alignment horizontal="center" vertical="center" wrapText="1"/>
    </xf>
    <xf numFmtId="0" fontId="10" fillId="6" borderId="26" xfId="1" applyFont="1" applyFill="1" applyBorder="1" applyAlignment="1">
      <alignment horizontal="center" wrapText="1"/>
    </xf>
    <xf numFmtId="0" fontId="10" fillId="6" borderId="16" xfId="1" applyFont="1" applyFill="1" applyBorder="1" applyAlignment="1">
      <alignment horizontal="center" wrapText="1"/>
    </xf>
    <xf numFmtId="0" fontId="10" fillId="11" borderId="21" xfId="1" applyFont="1" applyFill="1" applyBorder="1" applyAlignment="1">
      <alignment horizontal="center" vertical="center"/>
    </xf>
    <xf numFmtId="6" fontId="7" fillId="0" borderId="22" xfId="5" applyNumberFormat="1" applyFont="1" applyFill="1" applyBorder="1"/>
    <xf numFmtId="164" fontId="7" fillId="4" borderId="37" xfId="1" applyNumberFormat="1" applyBorder="1"/>
    <xf numFmtId="0" fontId="24" fillId="0" borderId="3" xfId="1" applyFont="1" applyFill="1" applyAlignment="1">
      <alignment horizontal="left"/>
    </xf>
    <xf numFmtId="0" fontId="4" fillId="2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167" fontId="5" fillId="2" borderId="1" xfId="0" applyNumberFormat="1" applyFont="1" applyFill="1" applyBorder="1" applyAlignment="1">
      <alignment horizontal="right" vertical="center"/>
    </xf>
    <xf numFmtId="167" fontId="5" fillId="2" borderId="2" xfId="0" applyNumberFormat="1" applyFont="1" applyFill="1" applyBorder="1" applyAlignment="1">
      <alignment horizontal="right" vertical="center"/>
    </xf>
    <xf numFmtId="6" fontId="7" fillId="24" borderId="20" xfId="1" applyNumberFormat="1" applyFill="1" applyBorder="1"/>
    <xf numFmtId="6" fontId="19" fillId="0" borderId="22" xfId="5" applyNumberFormat="1" applyFont="1" applyFill="1" applyBorder="1"/>
    <xf numFmtId="6" fontId="12" fillId="0" borderId="22" xfId="1" applyNumberFormat="1" applyFont="1" applyFill="1" applyBorder="1"/>
    <xf numFmtId="10" fontId="12" fillId="0" borderId="22" xfId="1" applyNumberFormat="1" applyFont="1" applyFill="1" applyBorder="1" applyAlignment="1">
      <alignment horizontal="right"/>
    </xf>
    <xf numFmtId="0" fontId="63" fillId="5" borderId="1" xfId="0" applyFont="1" applyFill="1" applyBorder="1" applyAlignment="1" applyProtection="1">
      <alignment horizontal="left" vertical="center" indent="2"/>
      <protection locked="0"/>
    </xf>
    <xf numFmtId="167" fontId="63" fillId="2" borderId="1" xfId="0" applyNumberFormat="1" applyFont="1" applyFill="1" applyBorder="1" applyAlignment="1">
      <alignment horizontal="right" vertical="center"/>
    </xf>
    <xf numFmtId="167" fontId="63" fillId="2" borderId="2" xfId="0" applyNumberFormat="1" applyFont="1" applyFill="1" applyBorder="1" applyAlignment="1">
      <alignment horizontal="right" vertical="center"/>
    </xf>
    <xf numFmtId="167" fontId="0" fillId="0" borderId="0" xfId="0" applyNumberFormat="1"/>
    <xf numFmtId="167" fontId="63" fillId="0" borderId="1" xfId="0" applyNumberFormat="1" applyFont="1" applyBorder="1" applyAlignment="1">
      <alignment horizontal="right" vertical="center"/>
    </xf>
    <xf numFmtId="164" fontId="12" fillId="0" borderId="22" xfId="1" applyNumberFormat="1" applyFont="1" applyFill="1" applyBorder="1"/>
    <xf numFmtId="6" fontId="22" fillId="0" borderId="22" xfId="1" applyNumberFormat="1" applyFont="1" applyFill="1" applyBorder="1"/>
    <xf numFmtId="0" fontId="63" fillId="3" borderId="0" xfId="0" applyFont="1" applyFill="1" applyProtection="1">
      <protection locked="0"/>
    </xf>
    <xf numFmtId="0" fontId="64" fillId="5" borderId="1" xfId="0" applyFont="1" applyFill="1" applyBorder="1" applyAlignment="1" applyProtection="1">
      <alignment horizontal="center" vertical="center"/>
      <protection locked="0"/>
    </xf>
    <xf numFmtId="0" fontId="64" fillId="5" borderId="2" xfId="0" applyFont="1" applyFill="1" applyBorder="1" applyAlignment="1" applyProtection="1">
      <alignment horizontal="center" vertical="center"/>
      <protection locked="0"/>
    </xf>
    <xf numFmtId="6" fontId="7" fillId="0" borderId="22" xfId="1" applyNumberFormat="1" applyFill="1" applyBorder="1"/>
    <xf numFmtId="10" fontId="7" fillId="0" borderId="22" xfId="5" applyNumberFormat="1" applyFont="1" applyFill="1" applyBorder="1"/>
    <xf numFmtId="164" fontId="7" fillId="0" borderId="22" xfId="1" applyNumberFormat="1" applyFill="1" applyBorder="1"/>
    <xf numFmtId="6" fontId="29" fillId="0" borderId="3" xfId="1" applyNumberFormat="1" applyFont="1" applyFill="1"/>
    <xf numFmtId="6" fontId="19" fillId="0" borderId="22" xfId="1" applyNumberFormat="1" applyFont="1" applyFill="1" applyBorder="1"/>
    <xf numFmtId="0" fontId="7" fillId="0" borderId="22" xfId="1" applyFill="1" applyBorder="1"/>
    <xf numFmtId="6" fontId="32" fillId="0" borderId="22" xfId="5" applyNumberFormat="1" applyFont="1" applyFill="1" applyBorder="1"/>
    <xf numFmtId="0" fontId="19" fillId="0" borderId="22" xfId="1" applyFont="1" applyFill="1" applyBorder="1"/>
    <xf numFmtId="164" fontId="22" fillId="7" borderId="22" xfId="1" applyNumberFormat="1" applyFont="1" applyFill="1" applyBorder="1"/>
    <xf numFmtId="164" fontId="22" fillId="25" borderId="22" xfId="1" applyNumberFormat="1" applyFont="1" applyFill="1" applyBorder="1"/>
    <xf numFmtId="10" fontId="7" fillId="25" borderId="22" xfId="5" applyNumberFormat="1" applyFill="1" applyBorder="1"/>
    <xf numFmtId="164" fontId="12" fillId="7" borderId="22" xfId="1" applyNumberFormat="1" applyFont="1" applyFill="1" applyBorder="1"/>
    <xf numFmtId="0" fontId="65" fillId="4" borderId="3" xfId="3" applyFont="1"/>
    <xf numFmtId="6" fontId="65" fillId="4" borderId="3" xfId="3" applyNumberFormat="1" applyFont="1"/>
    <xf numFmtId="0" fontId="3" fillId="0" borderId="3" xfId="3" applyFill="1"/>
    <xf numFmtId="6" fontId="55" fillId="0" borderId="3" xfId="1" applyNumberFormat="1" applyFont="1" applyFill="1"/>
    <xf numFmtId="0" fontId="66" fillId="4" borderId="3" xfId="13" applyFont="1" applyAlignment="1">
      <alignment horizontal="left" vertical="center"/>
    </xf>
    <xf numFmtId="6" fontId="67" fillId="4" borderId="3" xfId="13" applyNumberFormat="1" applyFont="1"/>
    <xf numFmtId="167" fontId="6" fillId="4" borderId="3" xfId="12" applyNumberFormat="1"/>
    <xf numFmtId="0" fontId="24" fillId="4" borderId="3" xfId="1" applyFont="1" applyAlignment="1">
      <alignment horizontal="center"/>
    </xf>
    <xf numFmtId="0" fontId="10" fillId="6" borderId="29" xfId="1" applyFont="1" applyFill="1" applyBorder="1" applyAlignment="1">
      <alignment horizontal="center" vertical="center"/>
    </xf>
    <xf numFmtId="0" fontId="61" fillId="4" borderId="3" xfId="1" applyFont="1" applyAlignment="1">
      <alignment horizontal="center"/>
    </xf>
    <xf numFmtId="0" fontId="10" fillId="6" borderId="5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/>
    </xf>
    <xf numFmtId="0" fontId="23" fillId="4" borderId="3" xfId="1" applyFont="1" applyAlignment="1">
      <alignment horizontal="center"/>
    </xf>
    <xf numFmtId="0" fontId="23" fillId="10" borderId="29" xfId="1" applyFont="1" applyFill="1" applyBorder="1" applyAlignment="1">
      <alignment horizontal="center"/>
    </xf>
    <xf numFmtId="0" fontId="23" fillId="4" borderId="29" xfId="1" applyFont="1" applyBorder="1" applyAlignment="1">
      <alignment horizontal="center"/>
    </xf>
    <xf numFmtId="0" fontId="27" fillId="11" borderId="24" xfId="1" applyFont="1" applyFill="1" applyBorder="1" applyAlignment="1">
      <alignment horizontal="center"/>
    </xf>
    <xf numFmtId="0" fontId="27" fillId="11" borderId="25" xfId="1" applyFont="1" applyFill="1" applyBorder="1" applyAlignment="1">
      <alignment horizontal="center"/>
    </xf>
    <xf numFmtId="0" fontId="10" fillId="11" borderId="24" xfId="1" applyFont="1" applyFill="1" applyBorder="1" applyAlignment="1">
      <alignment horizontal="center" vertical="center"/>
    </xf>
    <xf numFmtId="0" fontId="10" fillId="11" borderId="25" xfId="1" applyFont="1" applyFill="1" applyBorder="1" applyAlignment="1">
      <alignment horizontal="center" vertical="center"/>
    </xf>
    <xf numFmtId="0" fontId="10" fillId="11" borderId="21" xfId="1" applyFont="1" applyFill="1" applyBorder="1" applyAlignment="1">
      <alignment horizontal="center" vertical="center"/>
    </xf>
    <xf numFmtId="0" fontId="10" fillId="11" borderId="24" xfId="1" applyFont="1" applyFill="1" applyBorder="1" applyAlignment="1">
      <alignment horizontal="center"/>
    </xf>
    <xf numFmtId="0" fontId="10" fillId="11" borderId="25" xfId="1" applyFont="1" applyFill="1" applyBorder="1" applyAlignment="1">
      <alignment horizontal="center"/>
    </xf>
    <xf numFmtId="0" fontId="10" fillId="11" borderId="21" xfId="1" applyFont="1" applyFill="1" applyBorder="1" applyAlignment="1">
      <alignment horizontal="center"/>
    </xf>
    <xf numFmtId="0" fontId="23" fillId="0" borderId="29" xfId="1" applyFont="1" applyFill="1" applyBorder="1" applyAlignment="1">
      <alignment horizontal="center"/>
    </xf>
    <xf numFmtId="0" fontId="10" fillId="11" borderId="3" xfId="1" applyFont="1" applyFill="1" applyAlignment="1">
      <alignment horizontal="center"/>
    </xf>
    <xf numFmtId="0" fontId="10" fillId="6" borderId="27" xfId="1" applyFont="1" applyFill="1" applyBorder="1" applyAlignment="1">
      <alignment horizontal="center" wrapText="1"/>
    </xf>
    <xf numFmtId="0" fontId="10" fillId="6" borderId="31" xfId="1" applyFont="1" applyFill="1" applyBorder="1" applyAlignment="1">
      <alignment horizontal="center" wrapText="1"/>
    </xf>
    <xf numFmtId="0" fontId="10" fillId="6" borderId="23" xfId="1" applyFont="1" applyFill="1" applyBorder="1" applyAlignment="1">
      <alignment horizontal="center" wrapText="1"/>
    </xf>
    <xf numFmtId="0" fontId="10" fillId="6" borderId="26" xfId="1" applyFont="1" applyFill="1" applyBorder="1" applyAlignment="1">
      <alignment horizontal="center" wrapText="1"/>
    </xf>
    <xf numFmtId="0" fontId="10" fillId="6" borderId="28" xfId="1" applyFont="1" applyFill="1" applyBorder="1" applyAlignment="1">
      <alignment horizontal="center" wrapText="1"/>
    </xf>
    <xf numFmtId="0" fontId="10" fillId="6" borderId="16" xfId="1" applyFont="1" applyFill="1" applyBorder="1" applyAlignment="1">
      <alignment horizontal="center" wrapText="1"/>
    </xf>
    <xf numFmtId="0" fontId="10" fillId="6" borderId="26" xfId="1" applyFont="1" applyFill="1" applyBorder="1" applyAlignment="1">
      <alignment horizontal="left" vertical="center" wrapText="1"/>
    </xf>
    <xf numFmtId="0" fontId="10" fillId="6" borderId="28" xfId="1" applyFont="1" applyFill="1" applyBorder="1" applyAlignment="1">
      <alignment horizontal="left" vertical="center" wrapText="1"/>
    </xf>
    <xf numFmtId="0" fontId="10" fillId="6" borderId="16" xfId="1" applyFont="1" applyFill="1" applyBorder="1" applyAlignment="1">
      <alignment horizontal="left" vertical="center" wrapText="1"/>
    </xf>
    <xf numFmtId="0" fontId="10" fillId="6" borderId="26" xfId="1" applyFont="1" applyFill="1" applyBorder="1" applyAlignment="1">
      <alignment horizontal="center" vertical="center" wrapText="1"/>
    </xf>
    <xf numFmtId="0" fontId="10" fillId="6" borderId="28" xfId="1" applyFont="1" applyFill="1" applyBorder="1" applyAlignment="1">
      <alignment horizontal="center" vertical="center" wrapText="1"/>
    </xf>
    <xf numFmtId="0" fontId="10" fillId="6" borderId="16" xfId="1" applyFont="1" applyFill="1" applyBorder="1" applyAlignment="1">
      <alignment horizontal="center" vertical="center" wrapText="1"/>
    </xf>
    <xf numFmtId="0" fontId="44" fillId="18" borderId="24" xfId="4" applyFont="1" applyFill="1" applyBorder="1" applyAlignment="1">
      <alignment horizontal="center" vertical="center" wrapText="1"/>
    </xf>
    <xf numFmtId="0" fontId="44" fillId="18" borderId="21" xfId="4" applyFont="1" applyFill="1" applyBorder="1" applyAlignment="1">
      <alignment horizontal="center" vertical="center" wrapText="1"/>
    </xf>
    <xf numFmtId="0" fontId="44" fillId="19" borderId="24" xfId="4" applyFont="1" applyFill="1" applyBorder="1" applyAlignment="1">
      <alignment horizontal="center" vertical="center" wrapText="1"/>
    </xf>
    <xf numFmtId="0" fontId="44" fillId="19" borderId="21" xfId="4" applyFont="1" applyFill="1" applyBorder="1" applyAlignment="1">
      <alignment horizontal="center" vertical="center"/>
    </xf>
    <xf numFmtId="0" fontId="38" fillId="21" borderId="3" xfId="14" applyFont="1" applyFill="1" applyAlignment="1">
      <alignment horizontal="center" wrapText="1"/>
    </xf>
    <xf numFmtId="10" fontId="49" fillId="4" borderId="24" xfId="14" applyNumberFormat="1" applyFont="1" applyBorder="1" applyAlignment="1">
      <alignment horizontal="center"/>
    </xf>
    <xf numFmtId="0" fontId="49" fillId="4" borderId="21" xfId="14" applyFont="1" applyBorder="1" applyAlignment="1">
      <alignment horizontal="center"/>
    </xf>
    <xf numFmtId="0" fontId="44" fillId="20" borderId="24" xfId="4" applyFont="1" applyFill="1" applyBorder="1" applyAlignment="1">
      <alignment horizontal="center" vertical="center" wrapText="1"/>
    </xf>
    <xf numFmtId="0" fontId="44" fillId="20" borderId="21" xfId="4" applyFont="1" applyFill="1" applyBorder="1" applyAlignment="1">
      <alignment horizontal="center" vertical="center" wrapText="1"/>
    </xf>
    <xf numFmtId="0" fontId="45" fillId="9" borderId="24" xfId="4" applyFont="1" applyFill="1" applyBorder="1" applyAlignment="1">
      <alignment horizontal="center" vertical="center" wrapText="1"/>
    </xf>
    <xf numFmtId="0" fontId="45" fillId="9" borderId="21" xfId="4" applyFont="1" applyFill="1" applyBorder="1" applyAlignment="1">
      <alignment horizontal="center" vertical="center" wrapText="1"/>
    </xf>
    <xf numFmtId="0" fontId="44" fillId="19" borderId="21" xfId="4" applyFont="1" applyFill="1" applyBorder="1" applyAlignment="1">
      <alignment horizontal="center" vertical="center" wrapText="1"/>
    </xf>
    <xf numFmtId="0" fontId="43" fillId="18" borderId="24" xfId="14" applyFont="1" applyFill="1" applyBorder="1" applyAlignment="1">
      <alignment horizontal="center"/>
    </xf>
    <xf numFmtId="0" fontId="43" fillId="18" borderId="21" xfId="14" applyFont="1" applyFill="1" applyBorder="1" applyAlignment="1">
      <alignment horizontal="center"/>
    </xf>
    <xf numFmtId="0" fontId="43" fillId="18" borderId="24" xfId="0" applyFont="1" applyFill="1" applyBorder="1" applyAlignment="1">
      <alignment horizontal="center"/>
    </xf>
    <xf numFmtId="0" fontId="43" fillId="18" borderId="21" xfId="0" applyFont="1" applyFill="1" applyBorder="1" applyAlignment="1">
      <alignment horizontal="center"/>
    </xf>
    <xf numFmtId="0" fontId="38" fillId="21" borderId="0" xfId="0" applyFont="1" applyFill="1" applyAlignment="1">
      <alignment horizontal="center" wrapText="1"/>
    </xf>
    <xf numFmtId="10" fontId="49" fillId="0" borderId="24" xfId="0" applyNumberFormat="1" applyFont="1" applyBorder="1" applyAlignment="1">
      <alignment horizontal="center"/>
    </xf>
    <xf numFmtId="0" fontId="49" fillId="0" borderId="21" xfId="0" applyFont="1" applyBorder="1" applyAlignment="1">
      <alignment horizontal="center"/>
    </xf>
  </cellXfs>
  <cellStyles count="21">
    <cellStyle name="Comma 10" xfId="16" xr:uid="{3897495B-9F0B-4FA1-854D-5DF58C01F6C7}"/>
    <cellStyle name="Currency 10" xfId="11" xr:uid="{7ED48381-4620-4EC5-92E6-D4B3833AE932}"/>
    <cellStyle name="Currency 2" xfId="6" xr:uid="{A14331DE-F3EB-4279-9BD3-A70061830253}"/>
    <cellStyle name="Normal" xfId="0" builtinId="0"/>
    <cellStyle name="Normal - Style1 2" xfId="15" xr:uid="{B2ED32B0-21A0-4FFC-B6A5-620B097142BE}"/>
    <cellStyle name="Normal - Style1 2 2" xfId="18" xr:uid="{BFB279A5-CD2D-412D-B122-AEED20393645}"/>
    <cellStyle name="Normal 163 3 2" xfId="4" xr:uid="{461D7A14-1260-4374-8DA3-9A095FCB29B0}"/>
    <cellStyle name="Normal 2" xfId="1" xr:uid="{DA259DD1-A522-4BA7-AAD0-83AC3341018D}"/>
    <cellStyle name="Normal 2 2" xfId="10" xr:uid="{39572871-95BB-4ACB-B268-1E56EA9758E9}"/>
    <cellStyle name="Normal 3" xfId="3" xr:uid="{A8F33CDF-E8F3-4FD0-BFFA-7E99A5064EF6}"/>
    <cellStyle name="Normal 4" xfId="7" xr:uid="{76FEE1D7-C1F5-4B70-8929-2AB92D84672D}"/>
    <cellStyle name="Normal 5" xfId="12" xr:uid="{48858302-BA03-4C99-A7A1-3EB7DEB27114}"/>
    <cellStyle name="Normal 6" xfId="13" xr:uid="{006B2751-E620-4C58-9814-9425B20DB76E}"/>
    <cellStyle name="Normal 7" xfId="14" xr:uid="{52D474DC-2F78-4C81-9146-3677DC94B8E7}"/>
    <cellStyle name="Normal 8" xfId="19" xr:uid="{1BAAA2A2-48FE-4EE6-B2FD-236603C115CA}"/>
    <cellStyle name="Normal 9" xfId="20" xr:uid="{FFC57128-57FB-4C96-ACB9-B016244A291B}"/>
    <cellStyle name="Normal_Costall5-98" xfId="2" xr:uid="{3243F245-EF22-4FC1-8AFE-9DA2FC1FE1B2}"/>
    <cellStyle name="Percent 10" xfId="17" xr:uid="{FDB2B500-8AE1-489B-8AF0-2038B6A72AF5}"/>
    <cellStyle name="Percent 2" xfId="5" xr:uid="{35F4B4D7-2461-4AE1-99FF-1050B7641940}"/>
    <cellStyle name="Percent 2 12" xfId="8" xr:uid="{5DA4E8BD-7F95-46E0-B7B9-51AF45A15023}"/>
    <cellStyle name="Percent 54 2" xfId="9" xr:uid="{EFE51C61-EB74-4DFF-9CD7-7D7126FB1E3A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E9EBE"/>
      <color rgb="FF0000FF"/>
      <color rgb="FFC6E0B4"/>
      <color rgb="FFD9E1F2"/>
      <color rgb="FFBEB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microsoft.com/office/2017/10/relationships/person" Target="persons/perso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styles" Target="styles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customXml" Target="../customXml/item3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michael_cox2_dxc_com/Documents/Business%20Office/04_3%20Year%20Extension/HP%20Costs%20Detail_Staff%20Dow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qzgqb6/Local%20Settings/Temporary%20Internet%20Files/OLK29/Managed%20Services/ACTS/P&amp;L/ACTS/ACTS%20COPE%20V10.7%20010308%20-%20distribution%20copy%20-%20work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4E6358\BUES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Accenture\Contracts\Change%20Orders\M&amp;O\CO-047%20Del%20Norte%20POP%20model%20change\05-19-2009%20For%20JPA\Marin-Napa%20CPOP%20v4-client-summar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CITAKS/Local%20Settings/Temp/Hanger_COPE_V10.7_010308%20Trans%2060m%20HWSW%20I%20&amp;%20Dual%20DC%207Yr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lap\c\DOCUME~1\lundybx\LOCALS~1\Temp\Development%20Cos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jayaadel/Documents/Calgary%20Accounts/FY12%2013%20Suncor%20Hou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worthmic/AppData/Local/Microsoft/Windows/Temporary%20Internet%20Files/Content.Outlook/97S2HW1O/CMT%20Template%20-%20V7%205a_20120626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McKay%202003/Outlook%20Files/2003%20Outlook%20Cda%20CDE%20Or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rz7drr.EDSADCA\Local%20Settings\Temporary%20Internet%20Files\OLK3\Total%20Client%20Proximity%20Centres\09+03\smr%20322%20apps%20oct%209%20%20cadx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Volant%20-%20Preferred%20Solution%20v2%200%20PRICING%20June%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Projects/CalWin/Updated%20Documents/CalWin%20102301%20BO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8.sharepoint.hp.com/Documents%20and%20Settings/hzf1j2/Local%20Settings/Temporary%20Internet%20Files/OLK867/R2R_forecasting_model_ElectionsOntario_540576_Sept29LT%20(2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robincha/Local%20Settings/Temporary%20Internet%20Files/Content.Outlook/5J6GYGHZ/Cenovus_Forecasting_Cons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7.sharepoint.hp.com/teams/canfinescommercial/Commercial%20Close%20and%20Flash/Flash/2011/2011%2009%20Jul%20Flash/WC/1_WesternCanada_July2011_Flash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Change%20Orders/M&amp;O/XXX%20-%20EBT%20Host%20to%20Host/CO-XXX%20-EBT%20Host%20to%20Host%20Interface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Change%20Orders/M&amp;O/CO-040%20Legacy%20Data%20Solution/01-29-2009%20For%20Consortium%20Review/CO-040%20-%20LDS%20-%20v3%20with%202011-1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1-PHIL/Trade%20-%20Cost%20-%20P%20&amp;%20L/008%20-%20June%20F03/YTD%20Nov-Jun%20F2003%20databas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Implementation%20Agreement/Amendments/Amendment%20No.%205/02-09-2010%20Final%20for%20JPA/Accenture%20BAFO%20Cost%20Schedules%20Amendment%20No.%20FIVE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FMR_tool_blank_template_Cenovus_MID-Jan_Operation%20Revenue%20all%20in%20Aug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lisa.a.salas/Documents/Docs%20to%20Synch/C-IV%20Migration/2013%20SWAG/Migration%20Estimates%20C-IV%20Modernization%20v3%20LA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anada%20Finance\TSC%20Finance\ADA%20Canada\2007%20Monthly%20Work\01-Jan%2007\Close%20SMRs\ADU-Prox\113i%20Close%20-%20East%20-%20Jan%20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ryan.b.wickham/Local%20Settings/Temporary%20Internet%20Files/OLK55/OMX%20financials%20-%20v3%203%20(2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AppData/Local/Microsoft/Windows/Temporary%20Internet%20Files/Content.Outlook/DK80G47P/COUNTY%20EXPENDITURES%20BY%20MONTH%20FY%2014-15%20inv%20PROJECT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GnesdaJ/Local%20Settings/Temporary%20Internet%20Files/OLK1F3F/07-31-2007%20From%20JG/Be%20Vu%20Estimate%20072607%20from%20J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cascw017\calwindata\Documents%20and%20Settings\tzq678\Local%20Settings\Temporary%20Internet%20Files\OLK28\CR2748%20Caseload%20Impact%2020041207%20v6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lisa.a.salas/Documents/Docs%20to%20Synch/APD/June%202010/03-12-2010%20Facilities%20Input%20file/Extension%20Cost%20Pricing%20Schedule%20Amendment%20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OneDrive%20-%20DXC%20Production/Business%20Office/Quarterly%20Portfolio%20Finance%20Meeting/2019_01/Forecast%20CalWIN%20-%20FY19_Dec%20close_Feb%20Forecast(DXC)_v5_012219_SIFT_WD-8_F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MastersK/Local%20Settings/Temporary%20Internet%20Files/OLK1AC/CMIPS%20II%20and%20IHSS%20SOC%20Estimates%20v5.1%20-%20working%20cop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teresa.c.sifre/Desktop/Copy%20of%20Copy%20of%20OH_IE_Staffing_Model_Negotiations_v0%202%2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BegicS/AppData/Local/Microsoft/Windows/Temporary%20Internet%20Files/OLK174A/CMIPS%20II%20and%20IHSS%20SOC%20Estimates%20-%2009-23-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 "/>
      <sheetName val="Cost Impacts and Constraints"/>
      <sheetName val="A-Total Vendor Cost Summary"/>
      <sheetName val="A1-Total Costs By Month"/>
      <sheetName val="B-Staff Cost"/>
      <sheetName val="C-Hardware Costs"/>
      <sheetName val="D-Hardware Maintenance Cost"/>
      <sheetName val="E-Software Costs"/>
      <sheetName val="F-Software Maintenance Cost"/>
      <sheetName val="G-Facilities Cost"/>
      <sheetName val="H - Network Costs"/>
      <sheetName val="I-ASF HW &amp; HWM Cost"/>
      <sheetName val="J-ASF SW &amp; SWM Cost"/>
      <sheetName val="K-ASF Facilities Net Other"/>
      <sheetName val="L-Other Costs"/>
      <sheetName val="M-Application Maint Cost"/>
      <sheetName val="Workbook Constan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1">
          <cell r="C31">
            <v>8000</v>
          </cell>
        </row>
        <row r="32">
          <cell r="C32">
            <v>142.46277607570141</v>
          </cell>
        </row>
      </sheetData>
      <sheetData sheetId="16">
        <row r="4">
          <cell r="C4">
            <v>42037</v>
          </cell>
        </row>
        <row r="5">
          <cell r="C5">
            <v>42232</v>
          </cell>
        </row>
        <row r="6">
          <cell r="C6">
            <v>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Sheet"/>
      <sheetName val="OS Labor Input"/>
      <sheetName val="OS Other Expense"/>
      <sheetName val="OS 3rd Party"/>
      <sheetName val="Other-Openview"/>
      <sheetName val="Other-Product-HPFS"/>
      <sheetName val="Payment Schedule"/>
      <sheetName val="Steady State $"/>
      <sheetName val="Transition $"/>
      <sheetName val="Goal Seek"/>
      <sheetName val="FinanceFee"/>
      <sheetName val="P&amp;L By Contract Yr"/>
      <sheetName val="P&amp;L By FiscalYear"/>
      <sheetName val="Tower Costing"/>
      <sheetName val="Price by Tower"/>
      <sheetName val="Transition Cost Summary"/>
      <sheetName val="Delivery Cost Summary"/>
      <sheetName val="Staffing &amp; Labor Summary"/>
      <sheetName val="SOAR-HPS_ExecSum"/>
      <sheetName val="SOAR-HPS_ExecSum by FY"/>
    </sheetNames>
    <sheetDataSet>
      <sheetData sheetId="0">
        <row r="5">
          <cell r="D5" t="str">
            <v xml:space="preserve">ACTS Aero Technical Support &amp; Services Inc. </v>
          </cell>
        </row>
        <row r="6">
          <cell r="H6">
            <v>4</v>
          </cell>
          <cell r="J6">
            <v>84</v>
          </cell>
        </row>
        <row r="7">
          <cell r="D7" t="str">
            <v xml:space="preserve">3Q07-AMR-5437 </v>
          </cell>
          <cell r="J7">
            <v>5</v>
          </cell>
        </row>
        <row r="8">
          <cell r="J8">
            <v>2008</v>
          </cell>
        </row>
        <row r="10">
          <cell r="K10">
            <v>88</v>
          </cell>
        </row>
        <row r="27">
          <cell r="H27">
            <v>0.99399999999999999</v>
          </cell>
        </row>
        <row r="30">
          <cell r="D30" t="str">
            <v>SRM</v>
          </cell>
        </row>
        <row r="31">
          <cell r="D31" t="str">
            <v>PCs</v>
          </cell>
        </row>
        <row r="32">
          <cell r="D32" t="str">
            <v>Benchmarking</v>
          </cell>
        </row>
        <row r="33">
          <cell r="D33" t="str">
            <v>Strorage/Backup</v>
          </cell>
        </row>
        <row r="34">
          <cell r="D34" t="str">
            <v>Internet Access</v>
          </cell>
        </row>
        <row r="35">
          <cell r="D35" t="str">
            <v>Dual site</v>
          </cell>
        </row>
      </sheetData>
      <sheetData sheetId="1"/>
      <sheetData sheetId="2"/>
      <sheetData sheetId="3">
        <row r="55">
          <cell r="A55">
            <v>42</v>
          </cell>
          <cell r="B55" t="str">
            <v>Benchmarking</v>
          </cell>
          <cell r="C55" t="str">
            <v>Canada</v>
          </cell>
          <cell r="D55" t="str">
            <v>Benchmarking</v>
          </cell>
          <cell r="E55" t="str">
            <v>3rd Pty Exp</v>
          </cell>
          <cell r="K55">
            <v>0</v>
          </cell>
          <cell r="M55">
            <v>1.0060362173038229</v>
          </cell>
          <cell r="R55">
            <v>0</v>
          </cell>
          <cell r="S55">
            <v>0</v>
          </cell>
          <cell r="T55">
            <v>0</v>
          </cell>
          <cell r="U55">
            <v>50000</v>
          </cell>
          <cell r="W55">
            <v>50000</v>
          </cell>
          <cell r="AB55">
            <v>100000</v>
          </cell>
        </row>
        <row r="56">
          <cell r="A56">
            <v>43</v>
          </cell>
          <cell r="K56">
            <v>0</v>
          </cell>
          <cell r="M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AB56">
            <v>0</v>
          </cell>
        </row>
        <row r="57">
          <cell r="A57">
            <v>44</v>
          </cell>
          <cell r="B57" t="str">
            <v>Internet Access</v>
          </cell>
          <cell r="C57" t="str">
            <v>US</v>
          </cell>
          <cell r="D57" t="str">
            <v>Internet Bandwidth Charges</v>
          </cell>
          <cell r="E57" t="str">
            <v>3rd Pty Exp</v>
          </cell>
          <cell r="K57">
            <v>0</v>
          </cell>
          <cell r="M57">
            <v>1</v>
          </cell>
          <cell r="R57">
            <v>36000</v>
          </cell>
          <cell r="S57">
            <v>36000</v>
          </cell>
          <cell r="T57">
            <v>36000</v>
          </cell>
          <cell r="U57">
            <v>36000</v>
          </cell>
          <cell r="V57">
            <v>36000</v>
          </cell>
          <cell r="W57">
            <v>36000</v>
          </cell>
          <cell r="X57">
            <v>36000</v>
          </cell>
          <cell r="AB57">
            <v>252000</v>
          </cell>
        </row>
        <row r="58">
          <cell r="A58">
            <v>45</v>
          </cell>
          <cell r="K58">
            <v>0</v>
          </cell>
          <cell r="M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AB5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F12">
            <v>-2836453.1599639715</v>
          </cell>
        </row>
        <row r="14">
          <cell r="F14">
            <v>20545075.4058461</v>
          </cell>
        </row>
        <row r="32">
          <cell r="H32">
            <v>0.19108302864213544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E MODEL STRUCTURE"/>
      <sheetName val="Setup Sheet"/>
      <sheetName val="Questions_Assumptions"/>
      <sheetName val="Currency_Legend"/>
      <sheetName val="ACTS - GSD Model"/>
      <sheetName val="OS Labor Input"/>
      <sheetName val="OS Other Expense"/>
      <sheetName val="OS 3rd Party"/>
      <sheetName val="TS"/>
      <sheetName val="C&amp;I"/>
      <sheetName val="Other-Openview"/>
      <sheetName val="Other-Product-HPFS"/>
      <sheetName val="OS Risk Analysis"/>
      <sheetName val="WIP"/>
      <sheetName val="Payment Schedule"/>
      <sheetName val="Steady State $"/>
      <sheetName val="Transition $"/>
      <sheetName val="Goal Seek"/>
      <sheetName val="Revenue Recognition"/>
      <sheetName val="FinanceFee"/>
      <sheetName val="BONUS DISTRIBUTION"/>
      <sheetName val="P&amp;L By Contract Yr"/>
      <sheetName val="P&amp;L By FiscalYear"/>
      <sheetName val="Tower Costing"/>
      <sheetName val="Price by Tower"/>
      <sheetName val="GSRR"/>
      <sheetName val="Cash Flow"/>
      <sheetName val="Transition Cost Summary"/>
      <sheetName val="Transformation Cost Summary"/>
      <sheetName val="Delivery Cost Summary"/>
      <sheetName val="Staffing &amp; Labor Summary"/>
      <sheetName val="SOAR-FinOpinion"/>
      <sheetName val="SOAR-HPS_ExecSum"/>
      <sheetName val="SOAR-HPS_ExecSum by FY"/>
      <sheetName val="StandardCostTables"/>
      <sheetName val="StandardLaborCost-code&amp;site"/>
      <sheetName val="Standard-DLCost_InputCurrency"/>
      <sheetName val="Allocations"/>
      <sheetName val="BlankRowTemplates"/>
    </sheetNames>
    <sheetDataSet>
      <sheetData sheetId="0" refreshError="1">
        <row r="13">
          <cell r="C13" t="str">
            <v>Outsourcing Services: Expert Version  FY2007v2A Updated: June 23, 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7">
          <cell r="B17" t="str">
            <v>US</v>
          </cell>
          <cell r="C17" t="str">
            <v>US Dollar</v>
          </cell>
        </row>
        <row r="18">
          <cell r="C18" t="str">
            <v>Canadian Dollar</v>
          </cell>
        </row>
        <row r="19">
          <cell r="C19" t="str">
            <v>Argentina (Peso)</v>
          </cell>
        </row>
        <row r="20">
          <cell r="C20" t="str">
            <v>Brazil   (Real)</v>
          </cell>
        </row>
        <row r="21">
          <cell r="C21" t="str">
            <v>Chile (Peso)</v>
          </cell>
        </row>
        <row r="22">
          <cell r="C22" t="str">
            <v>Columbia (Peso)</v>
          </cell>
        </row>
        <row r="23">
          <cell r="C23" t="str">
            <v>Costa Rica (Colon)</v>
          </cell>
        </row>
        <row r="24">
          <cell r="C24" t="str">
            <v>Mexico (Peso)</v>
          </cell>
        </row>
        <row r="25">
          <cell r="C25" t="str">
            <v>Venezuela (Bolivar)</v>
          </cell>
        </row>
        <row r="26">
          <cell r="C26" t="str">
            <v>Offshore Bulgaria (USD)</v>
          </cell>
        </row>
        <row r="27">
          <cell r="C27" t="str">
            <v>Offshore China (USD)</v>
          </cell>
        </row>
        <row r="28">
          <cell r="C28" t="str">
            <v>Offshore Costa-Rica (USD)</v>
          </cell>
        </row>
        <row r="29">
          <cell r="C29" t="str">
            <v>Offshore India (USD)</v>
          </cell>
        </row>
        <row r="30">
          <cell r="C30" t="str">
            <v>Offshore Malaysia (USD)</v>
          </cell>
        </row>
        <row r="31">
          <cell r="C31" t="str">
            <v>Offshore Philippines (USD)</v>
          </cell>
        </row>
        <row r="32">
          <cell r="C32" t="str">
            <v>Offshore Poland (USD)</v>
          </cell>
        </row>
        <row r="33">
          <cell r="C33" t="str">
            <v>Offshore Slovakia (USD)</v>
          </cell>
        </row>
        <row r="34">
          <cell r="C34" t="str">
            <v>Euro</v>
          </cell>
        </row>
        <row r="98">
          <cell r="C98">
            <v>0.105</v>
          </cell>
        </row>
        <row r="104">
          <cell r="C104">
            <v>3</v>
          </cell>
        </row>
        <row r="133">
          <cell r="B133" t="str">
            <v>Aaa</v>
          </cell>
        </row>
        <row r="134">
          <cell r="B134" t="str">
            <v>Aa1</v>
          </cell>
        </row>
        <row r="135">
          <cell r="B135" t="str">
            <v>Aa2</v>
          </cell>
        </row>
        <row r="136">
          <cell r="B136" t="str">
            <v>Aa3</v>
          </cell>
        </row>
        <row r="137">
          <cell r="B137" t="str">
            <v>A1</v>
          </cell>
        </row>
        <row r="138">
          <cell r="B138" t="str">
            <v>A2</v>
          </cell>
        </row>
        <row r="139">
          <cell r="B139" t="str">
            <v>A3</v>
          </cell>
        </row>
        <row r="140">
          <cell r="B140" t="str">
            <v>Baa1</v>
          </cell>
        </row>
        <row r="141">
          <cell r="B141" t="str">
            <v>Baa2</v>
          </cell>
        </row>
        <row r="142">
          <cell r="B142" t="str">
            <v>Baa3</v>
          </cell>
        </row>
        <row r="143">
          <cell r="B143" t="str">
            <v>Ba1</v>
          </cell>
        </row>
        <row r="144">
          <cell r="B144" t="str">
            <v>Ba2</v>
          </cell>
        </row>
        <row r="145">
          <cell r="B145" t="str">
            <v>Ba3</v>
          </cell>
        </row>
        <row r="146">
          <cell r="B146" t="str">
            <v>B1</v>
          </cell>
        </row>
        <row r="147">
          <cell r="B147" t="str">
            <v>B2</v>
          </cell>
        </row>
        <row r="148">
          <cell r="B148" t="str">
            <v>B3</v>
          </cell>
        </row>
        <row r="149">
          <cell r="B149" t="str">
            <v>Caa</v>
          </cell>
        </row>
        <row r="150">
          <cell r="B150" t="str">
            <v>Ca</v>
          </cell>
        </row>
        <row r="151">
          <cell r="B151" t="str">
            <v>C</v>
          </cell>
        </row>
        <row r="152">
          <cell r="B152" t="str">
            <v>Default</v>
          </cell>
        </row>
        <row r="153">
          <cell r="B153" t="str">
            <v>In Poor Standing</v>
          </cell>
        </row>
        <row r="154">
          <cell r="B154" t="str">
            <v>Unknown</v>
          </cell>
        </row>
        <row r="161">
          <cell r="B161" t="str">
            <v>New Contract</v>
          </cell>
        </row>
        <row r="162">
          <cell r="B162" t="str">
            <v>Competitive Replacement</v>
          </cell>
        </row>
      </sheetData>
      <sheetData sheetId="35" refreshError="1">
        <row r="11">
          <cell r="A11" t="str">
            <v xml:space="preserve"> Ctr</v>
          </cell>
          <cell r="B11" t="str">
            <v xml:space="preserve"> Contractor</v>
          </cell>
          <cell r="D11" t="str">
            <v>Contracting Services</v>
          </cell>
          <cell r="E11" t="str">
            <v xml:space="preserve"> Contractor</v>
          </cell>
          <cell r="F11" t="str">
            <v xml:space="preserve"> Ctr- Contractor  (- Contractor)</v>
          </cell>
        </row>
        <row r="12">
          <cell r="A12" t="str">
            <v>450O</v>
          </cell>
          <cell r="B12" t="str">
            <v>Assistant III</v>
          </cell>
          <cell r="C12" t="str">
            <v>M76</v>
          </cell>
          <cell r="D12" t="str">
            <v>Administration</v>
          </cell>
          <cell r="E12" t="str">
            <v>Non-Exempt</v>
          </cell>
          <cell r="F12" t="str">
            <v>450O-Assistant III  (M76-Non-Exempt)</v>
          </cell>
        </row>
        <row r="13">
          <cell r="A13" t="str">
            <v>518P</v>
          </cell>
          <cell r="B13" t="str">
            <v>Srv Project Mgr I</v>
          </cell>
          <cell r="D13" t="str">
            <v>Customer Service/Support</v>
          </cell>
          <cell r="E13" t="str">
            <v>Exempt</v>
          </cell>
          <cell r="F13" t="str">
            <v>518P-Srv Project Mgr I  (-Exempt)</v>
          </cell>
        </row>
        <row r="14">
          <cell r="A14" t="str">
            <v>518R</v>
          </cell>
          <cell r="B14" t="str">
            <v>Srv Project Mgr III</v>
          </cell>
          <cell r="D14" t="str">
            <v>Customer Service/Support</v>
          </cell>
          <cell r="E14" t="str">
            <v>Exempt</v>
          </cell>
          <cell r="F14" t="str">
            <v>518R-Srv Project Mgr III  (-Exempt)</v>
          </cell>
        </row>
        <row r="15">
          <cell r="A15" t="str">
            <v>518T</v>
          </cell>
          <cell r="B15" t="str">
            <v>Srv Project Mgr V</v>
          </cell>
          <cell r="D15" t="str">
            <v>Customer Service/Support</v>
          </cell>
          <cell r="E15" t="str">
            <v>Exempt</v>
          </cell>
          <cell r="F15" t="str">
            <v>518T-Srv Project Mgr V  (-Exempt)</v>
          </cell>
        </row>
        <row r="16">
          <cell r="A16" t="str">
            <v>518N</v>
          </cell>
          <cell r="B16" t="str">
            <v>Srv Project Mgr IV</v>
          </cell>
          <cell r="D16" t="str">
            <v>Customer Service/Support</v>
          </cell>
          <cell r="E16" t="str">
            <v>Exempt</v>
          </cell>
          <cell r="F16" t="str">
            <v>518N-Srv Project Mgr IV  (-Exempt)</v>
          </cell>
        </row>
        <row r="17">
          <cell r="A17" t="str">
            <v>523M</v>
          </cell>
          <cell r="B17" t="str">
            <v>Call Response Specialist III</v>
          </cell>
          <cell r="C17" t="str">
            <v>M76</v>
          </cell>
          <cell r="D17" t="str">
            <v>Customer Service/Support</v>
          </cell>
          <cell r="E17" t="str">
            <v>Non-Exempt</v>
          </cell>
          <cell r="F17" t="str">
            <v>523M-Call Response Specialist III  (M76-Non-Exempt)</v>
          </cell>
        </row>
        <row r="18">
          <cell r="A18" t="str">
            <v>527N</v>
          </cell>
          <cell r="B18" t="str">
            <v>Service Consultant II</v>
          </cell>
          <cell r="C18" t="str">
            <v>M78</v>
          </cell>
          <cell r="D18" t="str">
            <v>Customer Service/Support</v>
          </cell>
          <cell r="E18" t="str">
            <v>Non-Exempt</v>
          </cell>
          <cell r="F18" t="str">
            <v>527N-Service Consultant II  (M78-Non-Exempt)</v>
          </cell>
        </row>
        <row r="19">
          <cell r="A19" t="str">
            <v>527P</v>
          </cell>
          <cell r="B19" t="str">
            <v>Service Consultant IV</v>
          </cell>
          <cell r="C19" t="str">
            <v>M22</v>
          </cell>
          <cell r="D19" t="str">
            <v>Customer Service/Support</v>
          </cell>
          <cell r="E19" t="str">
            <v>Exempt</v>
          </cell>
          <cell r="F19" t="str">
            <v>527P-Service Consultant IV  (M22-Exempt)</v>
          </cell>
        </row>
        <row r="20">
          <cell r="A20" t="str">
            <v>529L</v>
          </cell>
          <cell r="B20" t="str">
            <v>Srv/Spt Off-Site Eng I</v>
          </cell>
          <cell r="D20" t="str">
            <v>Customer Service/Support</v>
          </cell>
          <cell r="E20" t="str">
            <v>Exempt</v>
          </cell>
          <cell r="F20" t="str">
            <v>529L-Srv/Spt Off-Site Eng I  (-Exempt)</v>
          </cell>
        </row>
        <row r="21">
          <cell r="A21" t="str">
            <v>529P</v>
          </cell>
          <cell r="B21" t="str">
            <v>Srv/Spt Off-Site Eng V</v>
          </cell>
          <cell r="D21" t="str">
            <v>Customer Service/Support</v>
          </cell>
          <cell r="E21" t="str">
            <v>Exempt</v>
          </cell>
          <cell r="F21" t="str">
            <v>529P-Srv/Spt Off-Site Eng V  (-Exempt)</v>
          </cell>
        </row>
        <row r="22">
          <cell r="A22" t="str">
            <v>550R</v>
          </cell>
          <cell r="B22" t="str">
            <v>Svc Resource Coord II</v>
          </cell>
          <cell r="D22" t="str">
            <v>Customer Service/Support</v>
          </cell>
          <cell r="E22" t="str">
            <v>Exempt</v>
          </cell>
          <cell r="F22" t="str">
            <v>550R-Svc Resource Coord II  (-Exempt)</v>
          </cell>
        </row>
        <row r="23">
          <cell r="A23" t="str">
            <v>602N</v>
          </cell>
          <cell r="B23" t="str">
            <v>Financial Analyst IV</v>
          </cell>
          <cell r="C23" t="str">
            <v>M78</v>
          </cell>
          <cell r="D23" t="str">
            <v>Customer Service/Support</v>
          </cell>
          <cell r="E23" t="str">
            <v>Non-Exempt</v>
          </cell>
          <cell r="F23" t="str">
            <v>602N-Financial Analyst IV  (M78-Non-Exempt)</v>
          </cell>
        </row>
        <row r="24">
          <cell r="A24" t="str">
            <v>801K</v>
          </cell>
          <cell r="B24" t="str">
            <v xml:space="preserve">Technical Associate I </v>
          </cell>
          <cell r="C24" t="str">
            <v>M75</v>
          </cell>
          <cell r="D24" t="str">
            <v>Information Management</v>
          </cell>
          <cell r="E24" t="str">
            <v>Non-Exempt</v>
          </cell>
          <cell r="F24" t="str">
            <v>801K-Technical Associate I   (M75-Non-Exempt)</v>
          </cell>
        </row>
        <row r="25">
          <cell r="A25" t="str">
            <v>801M</v>
          </cell>
          <cell r="B25" t="str">
            <v xml:space="preserve">Technical Associate III </v>
          </cell>
          <cell r="C25" t="str">
            <v>M76</v>
          </cell>
          <cell r="D25" t="str">
            <v>Information Management</v>
          </cell>
          <cell r="E25" t="str">
            <v>Non-Exempt</v>
          </cell>
          <cell r="F25" t="str">
            <v>801M-Technical Associate III   (M76-Non-Exempt)</v>
          </cell>
        </row>
        <row r="26">
          <cell r="A26" t="str">
            <v>801N</v>
          </cell>
          <cell r="B26" t="str">
            <v xml:space="preserve">Technical Associate IV </v>
          </cell>
          <cell r="C26" t="str">
            <v>M77</v>
          </cell>
          <cell r="D26" t="str">
            <v>Information Management</v>
          </cell>
          <cell r="E26" t="str">
            <v>Non-Exempt</v>
          </cell>
          <cell r="F26" t="str">
            <v>801N-Technical Associate IV   (M77-Non-Exempt)</v>
          </cell>
        </row>
        <row r="27">
          <cell r="A27" t="str">
            <v>801O</v>
          </cell>
          <cell r="B27" t="str">
            <v xml:space="preserve">Technical Associate V </v>
          </cell>
          <cell r="C27" t="str">
            <v>M78</v>
          </cell>
          <cell r="D27" t="str">
            <v>Information Management</v>
          </cell>
          <cell r="E27" t="str">
            <v>Non-Exempt</v>
          </cell>
          <cell r="F27" t="str">
            <v>801O-Technical Associate V   (M78-Non-Exempt)</v>
          </cell>
        </row>
        <row r="28">
          <cell r="A28" t="str">
            <v>802K</v>
          </cell>
          <cell r="B28" t="str">
            <v>Technical Analyst I</v>
          </cell>
          <cell r="D28" t="str">
            <v>Information Management</v>
          </cell>
          <cell r="E28" t="str">
            <v>Exempt</v>
          </cell>
          <cell r="F28" t="str">
            <v>802K-Technical Analyst I  (-Exempt)</v>
          </cell>
        </row>
        <row r="29">
          <cell r="A29" t="str">
            <v>802L</v>
          </cell>
          <cell r="B29" t="str">
            <v>Technical Analyst II</v>
          </cell>
          <cell r="D29" t="str">
            <v>Information Management</v>
          </cell>
          <cell r="E29" t="str">
            <v>Exempt</v>
          </cell>
          <cell r="F29" t="str">
            <v>802L-Technical Analyst II  (-Exempt)</v>
          </cell>
        </row>
        <row r="30">
          <cell r="A30" t="str">
            <v>802N</v>
          </cell>
          <cell r="B30" t="str">
            <v>Technical Analyst IV</v>
          </cell>
          <cell r="C30" t="str">
            <v>M25</v>
          </cell>
          <cell r="D30" t="str">
            <v>Information Management</v>
          </cell>
          <cell r="E30" t="str">
            <v>Exempt</v>
          </cell>
          <cell r="F30" t="str">
            <v>802N-Technical Analyst IV  (M25-Exempt)</v>
          </cell>
        </row>
        <row r="31">
          <cell r="A31" t="str">
            <v>802P</v>
          </cell>
          <cell r="B31" t="str">
            <v>Technical Analyst VI</v>
          </cell>
          <cell r="D31" t="str">
            <v>Information Management</v>
          </cell>
          <cell r="E31" t="str">
            <v>Exempt</v>
          </cell>
          <cell r="F31" t="str">
            <v>802P-Technical Analyst VI  (-Exempt)</v>
          </cell>
        </row>
        <row r="32">
          <cell r="A32" t="str">
            <v>804N</v>
          </cell>
          <cell r="B32" t="str">
            <v>Business Sys Analyst IV</v>
          </cell>
          <cell r="C32" t="str">
            <v>M25</v>
          </cell>
          <cell r="D32" t="str">
            <v>Information Management</v>
          </cell>
          <cell r="E32" t="str">
            <v>Exempt</v>
          </cell>
          <cell r="F32" t="str">
            <v>804N-Business Sys Analyst IV  (M25-Exempt)</v>
          </cell>
        </row>
        <row r="33">
          <cell r="A33" t="str">
            <v>804P</v>
          </cell>
          <cell r="B33" t="str">
            <v>Business Sys Analyst VI</v>
          </cell>
          <cell r="C33" t="str">
            <v>M26</v>
          </cell>
          <cell r="D33" t="str">
            <v>Information Management</v>
          </cell>
          <cell r="E33" t="str">
            <v>Exempt</v>
          </cell>
          <cell r="F33" t="str">
            <v>804P-Business Sys Analyst VI  (M26-Exempt)</v>
          </cell>
        </row>
        <row r="34">
          <cell r="A34" t="str">
            <v>805T</v>
          </cell>
          <cell r="B34" t="str">
            <v xml:space="preserve">Supervisor IM I </v>
          </cell>
          <cell r="C34" t="str">
            <v>M24</v>
          </cell>
          <cell r="D34" t="str">
            <v>Information Management</v>
          </cell>
          <cell r="E34" t="str">
            <v>Exempt</v>
          </cell>
          <cell r="F34" t="str">
            <v>805T-Supervisor IM I   (M24-Exempt)</v>
          </cell>
        </row>
        <row r="35">
          <cell r="A35" t="str">
            <v>805V</v>
          </cell>
          <cell r="B35" t="str">
            <v xml:space="preserve">Supervisor IM III </v>
          </cell>
          <cell r="C35" t="str">
            <v>M25</v>
          </cell>
          <cell r="D35" t="str">
            <v>Information Management</v>
          </cell>
          <cell r="E35" t="str">
            <v>Exempt</v>
          </cell>
          <cell r="F35" t="str">
            <v>805V-Supervisor IM III   (M25-Exempt)</v>
          </cell>
        </row>
        <row r="36">
          <cell r="A36" t="str">
            <v>B01M</v>
          </cell>
          <cell r="B36" t="str">
            <v>Business Plng Analyst III</v>
          </cell>
          <cell r="C36" t="str">
            <v>M23</v>
          </cell>
          <cell r="D36" t="str">
            <v>Business Planning</v>
          </cell>
          <cell r="E36" t="str">
            <v>Exempt</v>
          </cell>
          <cell r="F36" t="str">
            <v>B01M-Business Plng Analyst III  (M23-Exempt)</v>
          </cell>
        </row>
        <row r="37">
          <cell r="A37" t="str">
            <v>M01E</v>
          </cell>
          <cell r="B37" t="str">
            <v>Mgr Engagement I</v>
          </cell>
          <cell r="C37" t="str">
            <v>M27</v>
          </cell>
          <cell r="D37" t="str">
            <v>Outsourcing Management</v>
          </cell>
          <cell r="E37" t="str">
            <v>Exempt</v>
          </cell>
          <cell r="F37" t="str">
            <v>M01E-Mgr Engagement I  (M27-Exempt)</v>
          </cell>
        </row>
        <row r="38">
          <cell r="A38" t="str">
            <v>M01G</v>
          </cell>
          <cell r="B38" t="str">
            <v>Mgr Engagement II</v>
          </cell>
          <cell r="C38" t="str">
            <v>M27</v>
          </cell>
          <cell r="D38" t="str">
            <v>Outsourcing Management</v>
          </cell>
          <cell r="E38" t="str">
            <v>Exempt</v>
          </cell>
          <cell r="F38" t="str">
            <v>M01G-Mgr Engagement II  (M27-Exempt)</v>
          </cell>
        </row>
        <row r="39">
          <cell r="A39" t="str">
            <v>M01K</v>
          </cell>
          <cell r="B39" t="str">
            <v xml:space="preserve">Engagement Lead </v>
          </cell>
          <cell r="C39" t="str">
            <v>M28</v>
          </cell>
          <cell r="D39" t="str">
            <v>Outsourcing Management</v>
          </cell>
          <cell r="E39" t="str">
            <v>Exempt</v>
          </cell>
          <cell r="F39" t="str">
            <v>M01K-Engagement Lead   (M28-Exempt)</v>
          </cell>
        </row>
        <row r="40">
          <cell r="A40" t="str">
            <v>M01L</v>
          </cell>
          <cell r="B40" t="str">
            <v>Engagement Lead II</v>
          </cell>
          <cell r="C40" t="str">
            <v>M27</v>
          </cell>
          <cell r="D40" t="str">
            <v>Outsourcing Management</v>
          </cell>
          <cell r="E40" t="str">
            <v>Exempt</v>
          </cell>
          <cell r="F40" t="str">
            <v>M01L-Engagement Lead II  (M27-Exempt)</v>
          </cell>
        </row>
        <row r="41">
          <cell r="A41" t="str">
            <v>M03L</v>
          </cell>
          <cell r="B41" t="str">
            <v>Opportunity Consultant</v>
          </cell>
          <cell r="C41" t="str">
            <v>M28</v>
          </cell>
          <cell r="D41" t="str">
            <v>Outsourcing Management</v>
          </cell>
          <cell r="E41" t="str">
            <v>Exempt</v>
          </cell>
          <cell r="F41" t="str">
            <v>M03L-Opportunity Consultant  (M28-Exempt)</v>
          </cell>
        </row>
        <row r="42">
          <cell r="A42" t="str">
            <v>M04E</v>
          </cell>
          <cell r="B42" t="str">
            <v xml:space="preserve">Client Mgr I </v>
          </cell>
          <cell r="C42" t="str">
            <v>M27</v>
          </cell>
          <cell r="D42" t="str">
            <v>Outsourcing Management</v>
          </cell>
          <cell r="E42" t="str">
            <v>Exempt</v>
          </cell>
          <cell r="F42" t="str">
            <v>M04E-Client Mgr I   (M27-Exempt)</v>
          </cell>
        </row>
        <row r="43">
          <cell r="A43" t="str">
            <v>M04G</v>
          </cell>
          <cell r="B43" t="str">
            <v xml:space="preserve">Client Mgr III </v>
          </cell>
          <cell r="C43" t="str">
            <v>M28</v>
          </cell>
          <cell r="D43" t="str">
            <v>Outsourcing Management</v>
          </cell>
          <cell r="E43" t="str">
            <v>Exempt</v>
          </cell>
          <cell r="F43" t="str">
            <v>M04G-Client Mgr III   (M28-Exempt)</v>
          </cell>
        </row>
        <row r="44">
          <cell r="A44" t="str">
            <v>M05A</v>
          </cell>
          <cell r="B44" t="str">
            <v>Dir ITO Service Delivery I</v>
          </cell>
          <cell r="C44" t="str">
            <v>M29</v>
          </cell>
          <cell r="D44" t="str">
            <v>Outsourcing Management</v>
          </cell>
          <cell r="E44" t="str">
            <v>Exempt</v>
          </cell>
          <cell r="F44" t="str">
            <v>M05A-Dir ITO Service Delivery I  (M29-Exempt)</v>
          </cell>
        </row>
        <row r="45">
          <cell r="A45" t="str">
            <v>M05F</v>
          </cell>
          <cell r="B45" t="str">
            <v xml:space="preserve">Mgr ITO Svc Del II </v>
          </cell>
          <cell r="C45" t="str">
            <v>M27</v>
          </cell>
          <cell r="D45" t="str">
            <v>Outsourcing Management</v>
          </cell>
          <cell r="E45" t="str">
            <v>Exempt</v>
          </cell>
          <cell r="F45" t="str">
            <v>M05F-Mgr ITO Svc Del II   (M27-Exempt)</v>
          </cell>
        </row>
        <row r="46">
          <cell r="A46" t="str">
            <v>M05H</v>
          </cell>
          <cell r="B46" t="str">
            <v>Mgr ITO Svc Delivery IV</v>
          </cell>
          <cell r="C46" t="str">
            <v>M28</v>
          </cell>
          <cell r="D46" t="str">
            <v>Outsourcing Management</v>
          </cell>
          <cell r="E46" t="str">
            <v>Exempt</v>
          </cell>
          <cell r="F46" t="str">
            <v>M05H-Mgr ITO Svc Delivery IV  (M28-Exempt)</v>
          </cell>
        </row>
        <row r="47">
          <cell r="A47" t="str">
            <v>M05K</v>
          </cell>
          <cell r="B47" t="str">
            <v xml:space="preserve">ITO Sppt Spcl I  </v>
          </cell>
          <cell r="C47" t="str">
            <v>M22</v>
          </cell>
          <cell r="D47" t="str">
            <v>Outsourcing Management</v>
          </cell>
          <cell r="E47" t="str">
            <v>Exempt</v>
          </cell>
          <cell r="F47" t="str">
            <v>M05K-ITO Sppt Spcl I    (M22-Exempt)</v>
          </cell>
        </row>
        <row r="48">
          <cell r="A48" t="str">
            <v>M05L</v>
          </cell>
          <cell r="B48" t="str">
            <v>ITO Sppt Spcl II</v>
          </cell>
          <cell r="C48" t="str">
            <v>M22</v>
          </cell>
          <cell r="D48" t="str">
            <v>Outsourcing Management</v>
          </cell>
          <cell r="E48" t="str">
            <v>Exempt</v>
          </cell>
          <cell r="F48" t="str">
            <v>M05L-ITO Sppt Spcl II  (M22-Exempt)</v>
          </cell>
        </row>
        <row r="49">
          <cell r="A49" t="str">
            <v>M05M</v>
          </cell>
          <cell r="B49" t="str">
            <v xml:space="preserve">ITO Sppt Spcl III  </v>
          </cell>
          <cell r="C49" t="str">
            <v>M23</v>
          </cell>
          <cell r="D49" t="str">
            <v>Outsourcing Management</v>
          </cell>
          <cell r="E49" t="str">
            <v>Exempt</v>
          </cell>
          <cell r="F49" t="str">
            <v>M05M-ITO Sppt Spcl III    (M23-Exempt)</v>
          </cell>
        </row>
        <row r="50">
          <cell r="A50" t="str">
            <v>M05O</v>
          </cell>
          <cell r="B50" t="str">
            <v xml:space="preserve">ITO Sppt Spcl V  </v>
          </cell>
          <cell r="C50" t="str">
            <v>M25</v>
          </cell>
          <cell r="D50" t="str">
            <v>Outsourcing Management</v>
          </cell>
          <cell r="E50" t="str">
            <v>Exempt</v>
          </cell>
          <cell r="F50" t="str">
            <v>M05O-ITO Sppt Spcl V    (M25-Exempt)</v>
          </cell>
        </row>
        <row r="51">
          <cell r="A51" t="str">
            <v>M05Q</v>
          </cell>
          <cell r="B51" t="str">
            <v xml:space="preserve">ITO Consultant II  </v>
          </cell>
          <cell r="C51" t="str">
            <v>M26</v>
          </cell>
          <cell r="D51" t="str">
            <v>Outsourcing Management</v>
          </cell>
          <cell r="E51" t="str">
            <v>Exempt</v>
          </cell>
          <cell r="F51" t="str">
            <v>M05Q-ITO Consultant II    (M26-Exempt)</v>
          </cell>
        </row>
        <row r="52">
          <cell r="A52" t="str">
            <v>M05R</v>
          </cell>
          <cell r="B52" t="str">
            <v xml:space="preserve">ITO Consultant III  </v>
          </cell>
          <cell r="C52" t="str">
            <v>M27</v>
          </cell>
          <cell r="D52" t="str">
            <v>Outsourcing Management</v>
          </cell>
          <cell r="E52" t="str">
            <v>Exempt</v>
          </cell>
          <cell r="F52" t="str">
            <v>M05R-ITO Consultant III    (M27-Exempt)</v>
          </cell>
        </row>
        <row r="53">
          <cell r="A53" t="str">
            <v>M07D</v>
          </cell>
          <cell r="B53" t="str">
            <v>Transition Specialist III</v>
          </cell>
          <cell r="C53" t="str">
            <v>M27</v>
          </cell>
          <cell r="D53" t="str">
            <v>Outsourcing Management</v>
          </cell>
          <cell r="E53" t="str">
            <v>Exempt</v>
          </cell>
          <cell r="F53" t="str">
            <v>M07D-Transition Specialist III  (M27-Exempt)</v>
          </cell>
        </row>
        <row r="54">
          <cell r="A54" t="str">
            <v>S01O</v>
          </cell>
          <cell r="B54" t="str">
            <v>Consulting Associate III</v>
          </cell>
          <cell r="C54" t="str">
            <v>M26</v>
          </cell>
          <cell r="D54" t="str">
            <v>SysteOS Integration</v>
          </cell>
          <cell r="E54" t="str">
            <v>Exempt</v>
          </cell>
          <cell r="F54" t="str">
            <v>S01O-Consulting Associate III  (M26-Exempt)</v>
          </cell>
        </row>
        <row r="55">
          <cell r="A55" t="str">
            <v>S01Q</v>
          </cell>
          <cell r="B55" t="str">
            <v>Consulting Consultant I</v>
          </cell>
          <cell r="C55" t="str">
            <v>M26</v>
          </cell>
          <cell r="D55" t="str">
            <v>SysteOS Integration</v>
          </cell>
          <cell r="E55" t="str">
            <v>Exempt</v>
          </cell>
          <cell r="F55" t="str">
            <v>S01Q-Consulting Consultant I  (M26-Exempt)</v>
          </cell>
        </row>
        <row r="56">
          <cell r="A56" t="str">
            <v>S01R</v>
          </cell>
          <cell r="B56" t="str">
            <v>Consulting Consultant II</v>
          </cell>
          <cell r="C56" t="str">
            <v>M27</v>
          </cell>
          <cell r="D56" t="str">
            <v>SysteOS Integration</v>
          </cell>
          <cell r="E56" t="str">
            <v>Exempt</v>
          </cell>
          <cell r="F56" t="str">
            <v>S01R-Consulting Consultant II  (M27-Exempt)</v>
          </cell>
        </row>
        <row r="57">
          <cell r="A57" t="str">
            <v>S01T</v>
          </cell>
          <cell r="B57" t="str">
            <v xml:space="preserve">Consulting Consultant IV </v>
          </cell>
          <cell r="C57" t="str">
            <v>M29</v>
          </cell>
          <cell r="D57" t="str">
            <v>SysteOS Integration</v>
          </cell>
          <cell r="E57" t="str">
            <v>Exempt</v>
          </cell>
          <cell r="F57" t="str">
            <v>S01T-Consulting Consultant IV   (M29-Exempt)</v>
          </cell>
        </row>
        <row r="58">
          <cell r="A58" t="str">
            <v>S02K</v>
          </cell>
          <cell r="B58" t="str">
            <v>Solution Architect I</v>
          </cell>
          <cell r="C58" t="str">
            <v>M26</v>
          </cell>
          <cell r="D58" t="str">
            <v>SysteOS Integration</v>
          </cell>
          <cell r="E58" t="str">
            <v>Exempt</v>
          </cell>
          <cell r="F58" t="str">
            <v>S02K-Solution Architect I  (M26-Exempt)</v>
          </cell>
        </row>
        <row r="59">
          <cell r="A59" t="str">
            <v>S02L</v>
          </cell>
          <cell r="B59" t="str">
            <v>Solution Architect II</v>
          </cell>
          <cell r="C59" t="str">
            <v>M27</v>
          </cell>
          <cell r="D59" t="str">
            <v>SysteOS Integration</v>
          </cell>
          <cell r="E59" t="str">
            <v>Exempt</v>
          </cell>
          <cell r="F59" t="str">
            <v>S02L-Solution Architect II  (M27-Exempt)</v>
          </cell>
        </row>
        <row r="60">
          <cell r="A60" t="str">
            <v>S02M</v>
          </cell>
          <cell r="B60" t="str">
            <v>Solution Architect III</v>
          </cell>
          <cell r="C60" t="str">
            <v>M28</v>
          </cell>
          <cell r="D60" t="str">
            <v>SysteOS Integration</v>
          </cell>
          <cell r="E60" t="str">
            <v>Exempt</v>
          </cell>
          <cell r="F60" t="str">
            <v>S02M-Solution Architect III  (M28-Exempt)</v>
          </cell>
        </row>
        <row r="61">
          <cell r="A61" t="str">
            <v>S03L</v>
          </cell>
          <cell r="B61" t="str">
            <v xml:space="preserve">Prjct Sppt Spcl I  </v>
          </cell>
          <cell r="C61" t="str">
            <v>M21</v>
          </cell>
          <cell r="D61" t="str">
            <v>SysteOS Integration</v>
          </cell>
          <cell r="E61" t="str">
            <v>Exempt</v>
          </cell>
          <cell r="F61" t="str">
            <v>S03L-Prjct Sppt Spcl I    (M21-Exempt)</v>
          </cell>
        </row>
        <row r="62">
          <cell r="A62" t="str">
            <v>S03N</v>
          </cell>
          <cell r="B62" t="str">
            <v xml:space="preserve">Prjct Sppt Spcl III  </v>
          </cell>
          <cell r="C62" t="str">
            <v>M23</v>
          </cell>
          <cell r="D62" t="str">
            <v>SysteOS Integration</v>
          </cell>
          <cell r="E62" t="str">
            <v>Exempt</v>
          </cell>
          <cell r="F62" t="str">
            <v>S03N-Prjct Sppt Spcl III    (M23-Exempt)</v>
          </cell>
        </row>
        <row r="63">
          <cell r="A63" t="str">
            <v>S03P</v>
          </cell>
          <cell r="B63" t="str">
            <v xml:space="preserve">Project/Program Mgr I </v>
          </cell>
          <cell r="C63" t="str">
            <v>M26</v>
          </cell>
          <cell r="D63" t="str">
            <v>SysteOS Integration</v>
          </cell>
          <cell r="E63" t="str">
            <v>Exempt</v>
          </cell>
          <cell r="F63" t="str">
            <v>S03P-Project/Program Mgr I   (M26-Exempt)</v>
          </cell>
        </row>
        <row r="64">
          <cell r="A64" t="str">
            <v>S03Q</v>
          </cell>
          <cell r="B64" t="str">
            <v xml:space="preserve">Project/Program Mgr II </v>
          </cell>
          <cell r="C64" t="str">
            <v>M27</v>
          </cell>
          <cell r="D64" t="str">
            <v>SysteOS Integration</v>
          </cell>
          <cell r="E64" t="str">
            <v>Exempt</v>
          </cell>
          <cell r="F64" t="str">
            <v>S03Q-Project/Program Mgr II   (M27-Exempt)</v>
          </cell>
        </row>
        <row r="65">
          <cell r="A65" t="str">
            <v>S03S</v>
          </cell>
          <cell r="B65" t="str">
            <v xml:space="preserve">Prjct/Pgrm Mgr IV  </v>
          </cell>
          <cell r="C65" t="str">
            <v>M29</v>
          </cell>
          <cell r="D65" t="str">
            <v>SysteOS Integration</v>
          </cell>
          <cell r="E65" t="str">
            <v>Exempt</v>
          </cell>
          <cell r="F65" t="str">
            <v>S03S-Prjct/Pgrm Mgr IV    (M29-Exempt)</v>
          </cell>
        </row>
        <row r="66">
          <cell r="A66" t="str">
            <v>FIN-L</v>
          </cell>
          <cell r="B66" t="str">
            <v>Finance Lead</v>
          </cell>
        </row>
        <row r="67">
          <cell r="A67" t="str">
            <v>FIN-S</v>
          </cell>
          <cell r="B67" t="str">
            <v>Finance Support</v>
          </cell>
        </row>
        <row r="68">
          <cell r="A68" t="str">
            <v>FIN-T</v>
          </cell>
          <cell r="B68" t="str">
            <v>Finance Transition</v>
          </cell>
        </row>
        <row r="69">
          <cell r="A69" t="str">
            <v>CA</v>
          </cell>
          <cell r="B69" t="str">
            <v>Contract Accountant</v>
          </cell>
        </row>
        <row r="70">
          <cell r="A70" t="str">
            <v>ECO</v>
          </cell>
          <cell r="B70" t="str">
            <v>Engagement Cust Ops</v>
          </cell>
        </row>
        <row r="71">
          <cell r="A71" t="str">
            <v>AST-1</v>
          </cell>
          <cell r="B71" t="str">
            <v>Other Activities (Account Dedicated) – Skill Profile 1</v>
          </cell>
          <cell r="C71" t="str">
            <v>M26</v>
          </cell>
          <cell r="D71" t="str">
            <v>PCU2007 Svc Support Level Codes</v>
          </cell>
          <cell r="E71" t="str">
            <v>Exempt</v>
          </cell>
          <cell r="F71" t="str">
            <v>AST-1-Other Activities (Account Dedicated) – Skill Profile 1  (M26-Exempt)</v>
          </cell>
        </row>
        <row r="72">
          <cell r="A72" t="str">
            <v>AST-2</v>
          </cell>
          <cell r="B72" t="str">
            <v>Other Activities (Account Dedicated) – Skill Profile 2</v>
          </cell>
          <cell r="C72" t="str">
            <v>M27</v>
          </cell>
          <cell r="D72" t="str">
            <v>PCU2007 Svc Support Level Codes</v>
          </cell>
          <cell r="E72" t="str">
            <v>Exempt</v>
          </cell>
          <cell r="F72" t="str">
            <v>AST-2-Other Activities (Account Dedicated) – Skill Profile 2  (M27-Exempt)</v>
          </cell>
        </row>
        <row r="73">
          <cell r="A73" t="str">
            <v>E&amp;A-1</v>
          </cell>
          <cell r="B73" t="str">
            <v>Engineering and Architecture Activities - Skill Profile 1</v>
          </cell>
          <cell r="C73" t="str">
            <v>M26</v>
          </cell>
          <cell r="D73" t="str">
            <v>PCU2007 Svc Support Level Codes</v>
          </cell>
          <cell r="E73" t="str">
            <v>Exempt</v>
          </cell>
          <cell r="F73" t="str">
            <v>E&amp;A-1-Engineering and Architecture Activities - Skill Profile 1  (M26-Exempt)</v>
          </cell>
        </row>
        <row r="74">
          <cell r="A74" t="str">
            <v>E&amp;A-2</v>
          </cell>
          <cell r="B74" t="str">
            <v>Engineering and Architecture Activities - Skill Profile 2</v>
          </cell>
          <cell r="C74" t="str">
            <v>M27</v>
          </cell>
          <cell r="D74" t="str">
            <v>PCU2007 Svc Support Level Codes</v>
          </cell>
          <cell r="E74" t="str">
            <v>Exempt</v>
          </cell>
          <cell r="F74" t="str">
            <v>E&amp;A-2-Engineering and Architecture Activities - Skill Profile 2  (M27-Exempt)</v>
          </cell>
        </row>
        <row r="75">
          <cell r="A75" t="str">
            <v>CC-1</v>
          </cell>
          <cell r="B75" t="str">
            <v xml:space="preserve">Incident &amp; Svc Request Mgt Activities - Skill Profile 1 </v>
          </cell>
          <cell r="C75" t="str">
            <v>M22</v>
          </cell>
          <cell r="D75" t="str">
            <v>PCU2007 Svc Support Level Codes</v>
          </cell>
          <cell r="E75" t="str">
            <v>Exempt</v>
          </cell>
          <cell r="F75" t="str">
            <v>CC-1-Incident &amp; Svc Request Mgt Activities - Skill Profile 1   (M22-Exempt)</v>
          </cell>
        </row>
        <row r="76">
          <cell r="A76" t="str">
            <v>CC-2</v>
          </cell>
          <cell r="B76" t="str">
            <v>Incident &amp; Svc Request Mgt Activities - Skill Profile 2</v>
          </cell>
          <cell r="C76" t="str">
            <v>M22</v>
          </cell>
          <cell r="D76" t="str">
            <v>PCU2007 Svc Support Level Codes</v>
          </cell>
          <cell r="E76" t="str">
            <v>Exempt</v>
          </cell>
          <cell r="F76" t="str">
            <v>CC-2-Incident &amp; Svc Request Mgt Activities - Skill Profile 2  (M22-Exempt)</v>
          </cell>
        </row>
        <row r="77">
          <cell r="A77" t="str">
            <v>TS-1</v>
          </cell>
          <cell r="B77" t="str">
            <v>Impl &amp; Change, and Ongoing Maint Activ - Skill Profile 1</v>
          </cell>
          <cell r="C77" t="str">
            <v>M25</v>
          </cell>
          <cell r="D77" t="str">
            <v>PCU2007 Svc Support Level Codes</v>
          </cell>
          <cell r="E77" t="str">
            <v>Exempt</v>
          </cell>
          <cell r="F77" t="str">
            <v>TS-1-Impl &amp; Change, and Ongoing Maint Activ - Skill Profile 1  (M25-Exempt)</v>
          </cell>
        </row>
        <row r="78">
          <cell r="A78" t="str">
            <v>TS-2</v>
          </cell>
          <cell r="B78" t="str">
            <v>Impl &amp; Change, and Ongoing Maint Activ - Skill Profile 1</v>
          </cell>
          <cell r="C78" t="str">
            <v>M25</v>
          </cell>
          <cell r="D78" t="str">
            <v>PCU2007 Svc Support Level Codes</v>
          </cell>
          <cell r="E78" t="str">
            <v>Exempt</v>
          </cell>
          <cell r="F78" t="str">
            <v>TS-2-Impl &amp; Change, and Ongoing Maint Activ - Skill Profile 1  (M25-Exempt)</v>
          </cell>
        </row>
        <row r="79">
          <cell r="A79" t="str">
            <v>DTS-1</v>
          </cell>
          <cell r="B79" t="str">
            <v>Escalation &amp; Problem Mgt Activities - Skill Profile 1</v>
          </cell>
          <cell r="C79" t="str">
            <v>M26</v>
          </cell>
          <cell r="D79" t="str">
            <v>PCU2007 Svc Support Level Codes</v>
          </cell>
          <cell r="E79" t="str">
            <v>Exempt</v>
          </cell>
          <cell r="F79" t="str">
            <v>DTS-1-Escalation &amp; Problem Mgt Activities - Skill Profile 1  (M26-Exempt)</v>
          </cell>
        </row>
        <row r="80">
          <cell r="A80" t="str">
            <v>DTS-2</v>
          </cell>
          <cell r="B80" t="str">
            <v>Escalation &amp; Problem Mgt Activities - Skill Profile 1</v>
          </cell>
          <cell r="C80" t="str">
            <v>M26</v>
          </cell>
          <cell r="D80" t="str">
            <v>PCU2007 Svc Support Level Codes</v>
          </cell>
          <cell r="E80" t="str">
            <v>Exempt</v>
          </cell>
          <cell r="F80" t="str">
            <v>DTS-2-Escalation &amp; Problem Mgt Activities - Skill Profile 1  (M26-Exempt)</v>
          </cell>
        </row>
        <row r="81">
          <cell r="A81" t="str">
            <v>Trainee</v>
          </cell>
          <cell r="B81" t="str">
            <v>Technical Operator</v>
          </cell>
          <cell r="D81" t="str">
            <v>Global Appl Svcs</v>
          </cell>
          <cell r="E81" t="str">
            <v>Offshore Labor</v>
          </cell>
          <cell r="F81" t="str">
            <v>Trainee-Technical Operator  (-Offshore Labor)</v>
          </cell>
        </row>
        <row r="82">
          <cell r="A82" t="str">
            <v>ENT-I</v>
          </cell>
          <cell r="B82" t="str">
            <v>Jr Software Engineer</v>
          </cell>
          <cell r="D82" t="str">
            <v>Global Appl Svcs</v>
          </cell>
          <cell r="E82" t="str">
            <v>Offshore Labor</v>
          </cell>
          <cell r="F82" t="str">
            <v>ENT-I-Jr Software Engineer  (-Offshore Labor)</v>
          </cell>
        </row>
        <row r="83">
          <cell r="A83" t="str">
            <v>ENT-II</v>
          </cell>
          <cell r="B83" t="str">
            <v>Software Engineer I</v>
          </cell>
          <cell r="D83" t="str">
            <v>Global Appl Svcs</v>
          </cell>
          <cell r="E83" t="str">
            <v>Offshore Labor</v>
          </cell>
          <cell r="F83" t="str">
            <v>ENT-II-Software Engineer I  (-Offshore Labor)</v>
          </cell>
        </row>
        <row r="84">
          <cell r="A84" t="str">
            <v>INT-I</v>
          </cell>
          <cell r="B84" t="str">
            <v>Senior Software Eng I / Software Engineer II</v>
          </cell>
          <cell r="D84" t="str">
            <v>Global Appl Svcs</v>
          </cell>
          <cell r="E84" t="str">
            <v>Offshore Labor</v>
          </cell>
          <cell r="F84" t="str">
            <v>INT-I-Senior Software Eng I / Software Engineer II  (-Offshore Labor)</v>
          </cell>
        </row>
        <row r="85">
          <cell r="A85" t="str">
            <v>INT-II</v>
          </cell>
          <cell r="B85" t="str">
            <v>Senior Software Eng II/Senior Software Eng I</v>
          </cell>
          <cell r="D85" t="str">
            <v>Global Appl Svcs</v>
          </cell>
          <cell r="E85" t="str">
            <v>Offshore Labor</v>
          </cell>
          <cell r="F85" t="str">
            <v>INT-II-Senior Software Eng II/Senior Software Eng I  (-Offshore Labor)</v>
          </cell>
        </row>
        <row r="86">
          <cell r="A86" t="str">
            <v>SPE-I</v>
          </cell>
          <cell r="B86" t="str">
            <v>Senior Software Eng II/Senior Software Eng I</v>
          </cell>
          <cell r="D86" t="str">
            <v>Global Appl Svcs</v>
          </cell>
          <cell r="E86" t="str">
            <v>Offshore Labor</v>
          </cell>
          <cell r="F86" t="str">
            <v>SPE-I-Senior Software Eng II/Senior Software Eng I  (-Offshore Labor)</v>
          </cell>
        </row>
        <row r="87">
          <cell r="A87" t="str">
            <v>SPE-II</v>
          </cell>
          <cell r="B87" t="str">
            <v>System Analyst/Solution Architect</v>
          </cell>
          <cell r="D87" t="str">
            <v>Global Appl Svcs</v>
          </cell>
          <cell r="E87" t="str">
            <v>Offshore Labor</v>
          </cell>
          <cell r="F87" t="str">
            <v>SPE-II-System Analyst/Solution Architect  (-Offshore Labor)</v>
          </cell>
        </row>
        <row r="88">
          <cell r="A88" t="str">
            <v>MG1-I</v>
          </cell>
          <cell r="B88" t="str">
            <v>Project Leader</v>
          </cell>
          <cell r="D88" t="str">
            <v>Global Appl Svcs</v>
          </cell>
          <cell r="E88" t="str">
            <v>Offshore Labor</v>
          </cell>
          <cell r="F88" t="str">
            <v>MG1-I-Project Leader  (-Offshore Labor)</v>
          </cell>
        </row>
        <row r="89">
          <cell r="A89" t="str">
            <v>EXP</v>
          </cell>
          <cell r="B89" t="str">
            <v>Project Manager/Project Leader/Solution Architect</v>
          </cell>
          <cell r="D89" t="str">
            <v>Global Appl Svcs</v>
          </cell>
          <cell r="E89" t="str">
            <v>Offshore Labor</v>
          </cell>
          <cell r="F89" t="str">
            <v>EXP-Project Manager/Project Leader/Solution Architect  (-Offshore Labor)</v>
          </cell>
        </row>
        <row r="90">
          <cell r="A90" t="str">
            <v>SPE-III</v>
          </cell>
          <cell r="B90" t="str">
            <v>System Analyst</v>
          </cell>
          <cell r="D90" t="str">
            <v>Global Appl Svcs</v>
          </cell>
          <cell r="E90" t="str">
            <v>Offshore Labor</v>
          </cell>
          <cell r="F90" t="str">
            <v>SPE-III-System Analyst  (-Offshore Labor)</v>
          </cell>
        </row>
        <row r="91">
          <cell r="A91" t="str">
            <v>MG1-II</v>
          </cell>
          <cell r="B91" t="str">
            <v>Software Delivery Manager-Dept/Project Manager I</v>
          </cell>
          <cell r="D91" t="str">
            <v>Global Appl Svcs</v>
          </cell>
          <cell r="E91" t="str">
            <v>Offshore Labor</v>
          </cell>
          <cell r="F91" t="str">
            <v>MG1-II-Software Delivery Manager-Dept/Project Manager I  (-Offshore Labor)</v>
          </cell>
        </row>
        <row r="92">
          <cell r="A92" t="str">
            <v>MAS</v>
          </cell>
          <cell r="B92" t="str">
            <v>Sr Solution Architect</v>
          </cell>
          <cell r="D92" t="str">
            <v>Global Appl Svcs</v>
          </cell>
          <cell r="E92" t="str">
            <v>Offshore Labor</v>
          </cell>
          <cell r="F92" t="str">
            <v>MAS-Sr Solution Architect  (-Offshore Labor)</v>
          </cell>
        </row>
        <row r="93">
          <cell r="A93" t="str">
            <v>MG2-I</v>
          </cell>
          <cell r="B93" t="str">
            <v>Project Manager II</v>
          </cell>
          <cell r="D93" t="str">
            <v>Global Appl Svcs</v>
          </cell>
          <cell r="E93" t="str">
            <v>Offshore Labor</v>
          </cell>
          <cell r="F93" t="str">
            <v>MG2-I-Project Manager II  (-Offshore Labor)</v>
          </cell>
        </row>
        <row r="94">
          <cell r="A94" t="str">
            <v>MG-II</v>
          </cell>
          <cell r="B94" t="str">
            <v>Manager/Program Manager</v>
          </cell>
          <cell r="D94" t="str">
            <v>Global Appl Svcs</v>
          </cell>
          <cell r="E94" t="str">
            <v>Offshore Labor</v>
          </cell>
          <cell r="F94" t="str">
            <v>MG-II-Manager/Program Manager  (-Offshore Labor)</v>
          </cell>
        </row>
        <row r="95">
          <cell r="A95" t="str">
            <v>GS-01</v>
          </cell>
          <cell r="B95" t="str">
            <v>IMS Svcs - TS</v>
          </cell>
          <cell r="D95" t="str">
            <v>Global Services</v>
          </cell>
          <cell r="E95" t="str">
            <v>Offshore Labor</v>
          </cell>
          <cell r="F95" t="str">
            <v>GS-01-IMS Svcs - TS  (-Offshore Labor)</v>
          </cell>
        </row>
        <row r="96">
          <cell r="A96" t="str">
            <v>GS-02</v>
          </cell>
          <cell r="B96" t="str">
            <v>IMS Svcs - DTS</v>
          </cell>
          <cell r="D96" t="str">
            <v>Global Services</v>
          </cell>
          <cell r="E96" t="str">
            <v>Offshore Labor</v>
          </cell>
          <cell r="F96" t="str">
            <v>GS-02-IMS Svcs - DTS  (-Offshore Labor)</v>
          </cell>
        </row>
        <row r="97">
          <cell r="A97" t="str">
            <v>GS-03</v>
          </cell>
          <cell r="B97" t="str">
            <v>SAP 2nd level support</v>
          </cell>
          <cell r="D97" t="str">
            <v>Global Services</v>
          </cell>
          <cell r="E97" t="str">
            <v>Offshore Labor</v>
          </cell>
          <cell r="F97" t="str">
            <v>GS-03-SAP 2nd level support  (-Offshore Labor)</v>
          </cell>
        </row>
        <row r="98">
          <cell r="A98" t="str">
            <v>GS-04</v>
          </cell>
          <cell r="B98" t="str">
            <v>SAP Implementation</v>
          </cell>
          <cell r="D98" t="str">
            <v>Global Services</v>
          </cell>
          <cell r="E98" t="str">
            <v>Offshore Labor</v>
          </cell>
          <cell r="F98" t="str">
            <v>GS-04-SAP Implementation  (-Offshore Labor)</v>
          </cell>
        </row>
        <row r="99">
          <cell r="A99" t="str">
            <v>GS-05</v>
          </cell>
          <cell r="B99" t="str">
            <v>SAP 3rd level support</v>
          </cell>
          <cell r="D99" t="str">
            <v>Global Services</v>
          </cell>
          <cell r="E99" t="str">
            <v>Offshore Labor</v>
          </cell>
          <cell r="F99" t="str">
            <v>GS-05-SAP 3rd level support  (-Offshore Labor)</v>
          </cell>
        </row>
        <row r="100">
          <cell r="A100" t="str">
            <v>GS-06</v>
          </cell>
          <cell r="B100" t="str">
            <v>RMC (1st level)</v>
          </cell>
          <cell r="D100" t="str">
            <v>Global Services</v>
          </cell>
          <cell r="E100" t="str">
            <v>Offshore Labor</v>
          </cell>
          <cell r="F100" t="str">
            <v>GS-06-RMC (1st level)  (-Offshore Labor)</v>
          </cell>
        </row>
        <row r="101">
          <cell r="A101" t="str">
            <v>GS-07</v>
          </cell>
          <cell r="B101" t="str">
            <v>Outsourcing Desktop SW Management</v>
          </cell>
          <cell r="D101" t="str">
            <v>Global Services</v>
          </cell>
          <cell r="E101" t="str">
            <v>Offshore Labor</v>
          </cell>
          <cell r="F101" t="str">
            <v>GS-07-Outsourcing Desktop SW Management  (-Offshore Labor)</v>
          </cell>
        </row>
        <row r="102">
          <cell r="A102" t="str">
            <v>GS-08</v>
          </cell>
          <cell r="B102" t="str">
            <v>Outsourcing Desktop Problem Management</v>
          </cell>
          <cell r="D102" t="str">
            <v>Global Services</v>
          </cell>
          <cell r="E102" t="str">
            <v>Offshore Labor</v>
          </cell>
          <cell r="F102" t="str">
            <v>GS-08-Outsourcing Desktop Problem Management  (-Offshore Labor)</v>
          </cell>
        </row>
        <row r="103">
          <cell r="A103" t="str">
            <v>GS-09</v>
          </cell>
          <cell r="B103" t="str">
            <v>Outsourcing Desktop Implementation</v>
          </cell>
          <cell r="D103" t="str">
            <v>Global Services</v>
          </cell>
          <cell r="E103" t="str">
            <v>Offshore Labor</v>
          </cell>
          <cell r="F103" t="str">
            <v>GS-09-Outsourcing Desktop Implementation  (-Offshore Labor)</v>
          </cell>
        </row>
        <row r="104">
          <cell r="A104" t="str">
            <v>GS-10</v>
          </cell>
          <cell r="B104" t="str">
            <v>Network</v>
          </cell>
          <cell r="D104" t="str">
            <v>Global Services</v>
          </cell>
          <cell r="E104" t="str">
            <v>Offshore Labor</v>
          </cell>
          <cell r="F104" t="str">
            <v>GS-10-Network  (-Offshore Labor)</v>
          </cell>
        </row>
        <row r="105">
          <cell r="A105" t="str">
            <v>GS-11</v>
          </cell>
          <cell r="B105" t="str">
            <v>Prod Eng Dev</v>
          </cell>
          <cell r="D105" t="str">
            <v>Global Services</v>
          </cell>
          <cell r="E105" t="str">
            <v>Offshore Labor</v>
          </cell>
          <cell r="F105" t="str">
            <v>GS-11-Prod Eng Dev  (-Offshore Labor)</v>
          </cell>
        </row>
        <row r="106">
          <cell r="A106" t="str">
            <v>GS-12</v>
          </cell>
          <cell r="B106" t="str">
            <v>Prod Eng Sup</v>
          </cell>
          <cell r="D106" t="str">
            <v>Global Services</v>
          </cell>
          <cell r="E106" t="str">
            <v>Offshore Labor</v>
          </cell>
          <cell r="F106" t="str">
            <v>GS-12-Prod Eng Sup  (-Offshore Labor)</v>
          </cell>
        </row>
        <row r="111">
          <cell r="B111" t="str">
            <v>Contractor</v>
          </cell>
        </row>
        <row r="112">
          <cell r="B112" t="str">
            <v>HP</v>
          </cell>
        </row>
        <row r="113">
          <cell r="B113" t="str">
            <v>HP-LTE</v>
          </cell>
        </row>
        <row r="114">
          <cell r="B114" t="str">
            <v>Acquired Emp</v>
          </cell>
        </row>
        <row r="115">
          <cell r="B115" t="str">
            <v>Acquired-Restricted</v>
          </cell>
        </row>
        <row r="116">
          <cell r="B116" t="str">
            <v>Offshore HP</v>
          </cell>
        </row>
        <row r="128">
          <cell r="B128" t="str">
            <v>OS-ITO</v>
          </cell>
        </row>
        <row r="129">
          <cell r="B129" t="str">
            <v>Help Desk</v>
          </cell>
        </row>
        <row r="130">
          <cell r="B130" t="str">
            <v>Global Del Ctr</v>
          </cell>
        </row>
        <row r="131">
          <cell r="B131" t="str">
            <v>Customer Site</v>
          </cell>
        </row>
      </sheetData>
      <sheetData sheetId="36" refreshError="1">
        <row r="4">
          <cell r="E4" t="str">
            <v>US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50578.470824949698</v>
          </cell>
          <cell r="H12">
            <v>50578.470824949698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60477.867203219314</v>
          </cell>
          <cell r="H13">
            <v>60477.867203219314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88283.70221327967</v>
          </cell>
          <cell r="H14">
            <v>88283.70221327967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108216.29778672032</v>
          </cell>
          <cell r="H15">
            <v>108216.29778672032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55448.692152917502</v>
          </cell>
          <cell r="H16">
            <v>55448.692152917502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48542.25352112676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67365.191146881276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91718.309859154921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51052.313883299794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55757.545271629773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57140.845070422532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65808.853118712272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D24">
            <v>32989</v>
          </cell>
          <cell r="E24">
            <v>32989</v>
          </cell>
          <cell r="F24">
            <v>0</v>
          </cell>
          <cell r="G24">
            <v>38078.470824949698</v>
          </cell>
          <cell r="H24">
            <v>38078.470824949698</v>
          </cell>
          <cell r="I24">
            <v>0</v>
          </cell>
          <cell r="J24">
            <v>0</v>
          </cell>
          <cell r="K24">
            <v>0</v>
          </cell>
          <cell r="L24">
            <v>11367.167270844122</v>
          </cell>
          <cell r="M24">
            <v>11367.167270844122</v>
          </cell>
          <cell r="N24">
            <v>11367.167270844122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D25">
            <v>38400</v>
          </cell>
          <cell r="E25">
            <v>38400</v>
          </cell>
          <cell r="F25">
            <v>38400</v>
          </cell>
          <cell r="G25">
            <v>42862.173038229375</v>
          </cell>
          <cell r="H25">
            <v>42862.173038229375</v>
          </cell>
          <cell r="I25">
            <v>44226.358148893356</v>
          </cell>
          <cell r="J25">
            <v>0</v>
          </cell>
          <cell r="K25">
            <v>0</v>
          </cell>
          <cell r="L25">
            <v>12169.860176074571</v>
          </cell>
          <cell r="M25">
            <v>12169.860176074571</v>
          </cell>
          <cell r="N25">
            <v>12169.860176074571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D26">
            <v>46806</v>
          </cell>
          <cell r="E26">
            <v>46806</v>
          </cell>
          <cell r="F26">
            <v>0</v>
          </cell>
          <cell r="G26">
            <v>47374.245472837021</v>
          </cell>
          <cell r="H26">
            <v>47374.245472837021</v>
          </cell>
          <cell r="I26">
            <v>50093.561368209252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8167.0520231213868</v>
          </cell>
          <cell r="T26">
            <v>8167.0520231213868</v>
          </cell>
          <cell r="U26">
            <v>0</v>
          </cell>
          <cell r="V26">
            <v>14673.767441860466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D27">
            <v>54427</v>
          </cell>
          <cell r="E27">
            <v>54427</v>
          </cell>
          <cell r="F27">
            <v>0</v>
          </cell>
          <cell r="G27">
            <v>56903.420523138826</v>
          </cell>
          <cell r="H27">
            <v>56903.420523138826</v>
          </cell>
          <cell r="I27">
            <v>61697.183098591544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9392.1001926782264</v>
          </cell>
          <cell r="T27">
            <v>9392.1001926782264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52281.690140845065</v>
          </cell>
          <cell r="H28">
            <v>52281.690140845065</v>
          </cell>
          <cell r="I28">
            <v>54516.096579476856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62927.565392354118</v>
          </cell>
          <cell r="H29">
            <v>62927.565392354118</v>
          </cell>
          <cell r="I29">
            <v>60949.698189134804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74327.967806841043</v>
          </cell>
          <cell r="H30">
            <v>74327.967806841043</v>
          </cell>
          <cell r="I30">
            <v>71631.790744466794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80128.772635814879</v>
          </cell>
          <cell r="H31">
            <v>80128.772635814879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79021.126760563377</v>
          </cell>
          <cell r="H32">
            <v>79021.126760563377</v>
          </cell>
          <cell r="I32">
            <v>59808.853118712272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85366.197183098586</v>
          </cell>
          <cell r="H33">
            <v>85366.197183098586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16712.524084778419</v>
          </cell>
          <cell r="T34">
            <v>16712.524084778419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65410.462776659951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19553.757225433525</v>
          </cell>
          <cell r="T35">
            <v>19553.757225433525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61434.60764587525</v>
          </cell>
          <cell r="H36">
            <v>61434.60764587525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106677.06237424546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102874.24547283702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84744.186046511633</v>
          </cell>
          <cell r="V38">
            <v>84744.186046511633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148036.21730382292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94145.875251509045</v>
          </cell>
          <cell r="H40">
            <v>94145.875251509045</v>
          </cell>
          <cell r="I40">
            <v>105614.68812877263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125455.73440643863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D42">
            <v>120607</v>
          </cell>
          <cell r="E42">
            <v>120607</v>
          </cell>
          <cell r="F42">
            <v>0</v>
          </cell>
          <cell r="G42">
            <v>0</v>
          </cell>
          <cell r="H42">
            <v>115585.51307847082</v>
          </cell>
          <cell r="I42">
            <v>112320.92555331992</v>
          </cell>
          <cell r="J42">
            <v>43474.025974025972</v>
          </cell>
          <cell r="K42">
            <v>43474.025974025972</v>
          </cell>
          <cell r="L42">
            <v>60797.514241325734</v>
          </cell>
          <cell r="M42">
            <v>60797.514241325734</v>
          </cell>
          <cell r="N42">
            <v>0</v>
          </cell>
          <cell r="O42">
            <v>80995.238095238092</v>
          </cell>
          <cell r="P42">
            <v>80995.238095238092</v>
          </cell>
          <cell r="Q42">
            <v>72297.813977929589</v>
          </cell>
          <cell r="R42">
            <v>72297.813977929589</v>
          </cell>
          <cell r="S42">
            <v>29819.460500963392</v>
          </cell>
          <cell r="T42">
            <v>29819.460500963392</v>
          </cell>
          <cell r="U42">
            <v>60530.232558139534</v>
          </cell>
          <cell r="V42">
            <v>60530.232558139534</v>
          </cell>
          <cell r="W42">
            <v>34949.395348837214</v>
          </cell>
          <cell r="X42">
            <v>34949.395348837214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D43">
            <v>137205</v>
          </cell>
          <cell r="E43">
            <v>137205</v>
          </cell>
          <cell r="F43">
            <v>0</v>
          </cell>
          <cell r="G43">
            <v>120530.18108651911</v>
          </cell>
          <cell r="H43">
            <v>0</v>
          </cell>
          <cell r="I43">
            <v>0</v>
          </cell>
          <cell r="J43">
            <v>54772.727272727272</v>
          </cell>
          <cell r="K43">
            <v>54772.727272727272</v>
          </cell>
          <cell r="L43">
            <v>75841.532884515793</v>
          </cell>
          <cell r="M43">
            <v>75841.532884515793</v>
          </cell>
          <cell r="N43">
            <v>75841.532884515793</v>
          </cell>
          <cell r="O43">
            <v>109246.47619047618</v>
          </cell>
          <cell r="P43">
            <v>109246.47619047618</v>
          </cell>
          <cell r="Q43">
            <v>90371.986337362061</v>
          </cell>
          <cell r="R43">
            <v>90371.986337362061</v>
          </cell>
          <cell r="S43">
            <v>37274.181117533721</v>
          </cell>
          <cell r="T43">
            <v>37274.181117533721</v>
          </cell>
          <cell r="U43">
            <v>84744.186046511633</v>
          </cell>
          <cell r="V43">
            <v>84744.186046511633</v>
          </cell>
          <cell r="W43">
            <v>42288.79069767442</v>
          </cell>
          <cell r="X43">
            <v>42288.79069767442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178077.46478873238</v>
          </cell>
          <cell r="H44">
            <v>178077.46478873238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D45">
            <v>102591</v>
          </cell>
          <cell r="E45">
            <v>102591</v>
          </cell>
          <cell r="F45">
            <v>0</v>
          </cell>
          <cell r="G45">
            <v>108017.10261569415</v>
          </cell>
          <cell r="H45">
            <v>108017.10261569415</v>
          </cell>
          <cell r="I45">
            <v>117225.35211267605</v>
          </cell>
          <cell r="J45">
            <v>43474.025974025972</v>
          </cell>
          <cell r="K45">
            <v>43474.025974025972</v>
          </cell>
          <cell r="L45">
            <v>59253.236664940443</v>
          </cell>
          <cell r="M45">
            <v>59253.236664940443</v>
          </cell>
          <cell r="N45">
            <v>59253.236664940443</v>
          </cell>
          <cell r="O45">
            <v>80995.238095238092</v>
          </cell>
          <cell r="P45">
            <v>80995.238095238092</v>
          </cell>
          <cell r="Q45">
            <v>72297.813977929589</v>
          </cell>
          <cell r="R45">
            <v>72297.813977929589</v>
          </cell>
          <cell r="S45">
            <v>29819.460500963392</v>
          </cell>
          <cell r="T45">
            <v>29819.460500963392</v>
          </cell>
          <cell r="U45">
            <v>60530.232558139534</v>
          </cell>
          <cell r="V45">
            <v>60530.232558139534</v>
          </cell>
          <cell r="W45">
            <v>34949.395348837214</v>
          </cell>
          <cell r="X45">
            <v>34949.395348837214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138264.58752515088</v>
          </cell>
          <cell r="H46">
            <v>138264.58752515088</v>
          </cell>
          <cell r="I46">
            <v>100292.7565392354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D47">
            <v>50127</v>
          </cell>
          <cell r="E47">
            <v>50127</v>
          </cell>
          <cell r="F47">
            <v>50127</v>
          </cell>
          <cell r="G47">
            <v>52025.150905432594</v>
          </cell>
          <cell r="H47">
            <v>52025.150905432594</v>
          </cell>
          <cell r="I47">
            <v>47719.31589537223</v>
          </cell>
          <cell r="J47">
            <v>20422.077922077922</v>
          </cell>
          <cell r="K47">
            <v>20422.077922077922</v>
          </cell>
          <cell r="L47">
            <v>21750.388399792853</v>
          </cell>
          <cell r="M47">
            <v>21750.388399792853</v>
          </cell>
          <cell r="N47">
            <v>21750.388399792853</v>
          </cell>
          <cell r="O47">
            <v>32159.238095238095</v>
          </cell>
          <cell r="P47">
            <v>32159.238095238095</v>
          </cell>
          <cell r="Q47">
            <v>32069.075144508668</v>
          </cell>
          <cell r="R47">
            <v>32069.075144508668</v>
          </cell>
          <cell r="S47">
            <v>12421.001926782274</v>
          </cell>
          <cell r="T47">
            <v>12806.358381502891</v>
          </cell>
          <cell r="U47">
            <v>21330.232558139534</v>
          </cell>
          <cell r="V47">
            <v>21330.232558139534</v>
          </cell>
          <cell r="W47">
            <v>13644</v>
          </cell>
          <cell r="X47">
            <v>13644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56706.237424547282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D49">
            <v>62498</v>
          </cell>
          <cell r="E49">
            <v>62498</v>
          </cell>
          <cell r="F49">
            <v>62498</v>
          </cell>
          <cell r="G49">
            <v>60908.450704225346</v>
          </cell>
          <cell r="H49">
            <v>60908.450704225346</v>
          </cell>
          <cell r="I49">
            <v>58349.09456740442</v>
          </cell>
          <cell r="J49">
            <v>22889.610389610389</v>
          </cell>
          <cell r="K49">
            <v>22889.610389610389</v>
          </cell>
          <cell r="L49">
            <v>27757.63852925945</v>
          </cell>
          <cell r="M49">
            <v>27757.63852925945</v>
          </cell>
          <cell r="N49">
            <v>27757.63852925945</v>
          </cell>
          <cell r="O49">
            <v>36983.238095238092</v>
          </cell>
          <cell r="P49">
            <v>36983.238095238092</v>
          </cell>
          <cell r="Q49">
            <v>37200.352075669995</v>
          </cell>
          <cell r="R49">
            <v>37200.352075669995</v>
          </cell>
          <cell r="S49">
            <v>14284.277456647398</v>
          </cell>
          <cell r="T49">
            <v>14284.200385356455</v>
          </cell>
          <cell r="U49">
            <v>25172.093023255813</v>
          </cell>
          <cell r="V49">
            <v>25172.093023255813</v>
          </cell>
          <cell r="W49">
            <v>15369.255813953489</v>
          </cell>
          <cell r="X49">
            <v>15369.255813953489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D50">
            <v>79616</v>
          </cell>
          <cell r="E50">
            <v>79616</v>
          </cell>
          <cell r="F50">
            <v>79616</v>
          </cell>
          <cell r="G50">
            <v>75646.881287726355</v>
          </cell>
          <cell r="H50">
            <v>75646.881287726355</v>
          </cell>
          <cell r="I50">
            <v>74968.812877263583</v>
          </cell>
          <cell r="J50">
            <v>29512.987012987014</v>
          </cell>
          <cell r="K50">
            <v>29512.987012987014</v>
          </cell>
          <cell r="L50">
            <v>38684.619368202999</v>
          </cell>
          <cell r="M50">
            <v>38684.619368202999</v>
          </cell>
          <cell r="N50">
            <v>38684.619368202999</v>
          </cell>
          <cell r="O50">
            <v>48910.285714285717</v>
          </cell>
          <cell r="P50">
            <v>48910.285714285717</v>
          </cell>
          <cell r="Q50">
            <v>50056.657908565423</v>
          </cell>
          <cell r="R50">
            <v>50056.657908565423</v>
          </cell>
          <cell r="S50">
            <v>19553.757225433525</v>
          </cell>
          <cell r="T50">
            <v>19553.757225433525</v>
          </cell>
          <cell r="U50">
            <v>37125.58139534884</v>
          </cell>
          <cell r="V50">
            <v>37125.58139534884</v>
          </cell>
          <cell r="W50">
            <v>20380.093023255817</v>
          </cell>
          <cell r="X50">
            <v>20380.093023255817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D51">
            <v>92045</v>
          </cell>
          <cell r="E51">
            <v>92045</v>
          </cell>
          <cell r="F51">
            <v>92045</v>
          </cell>
          <cell r="G51">
            <v>88574.44668008048</v>
          </cell>
          <cell r="H51">
            <v>88574.44668008048</v>
          </cell>
          <cell r="I51">
            <v>94223.340040241441</v>
          </cell>
          <cell r="J51">
            <v>34480.519480519477</v>
          </cell>
          <cell r="K51">
            <v>34480.519480519477</v>
          </cell>
          <cell r="L51">
            <v>44847.229414810972</v>
          </cell>
          <cell r="M51">
            <v>44847.229414810972</v>
          </cell>
          <cell r="N51">
            <v>44847.229414810972</v>
          </cell>
          <cell r="O51">
            <v>56246.666666666664</v>
          </cell>
          <cell r="P51">
            <v>56246.666666666664</v>
          </cell>
          <cell r="Q51">
            <v>60248.365738307933</v>
          </cell>
          <cell r="R51">
            <v>60248.365738307933</v>
          </cell>
          <cell r="S51">
            <v>23855.49132947977</v>
          </cell>
          <cell r="T51">
            <v>23855.49132947977</v>
          </cell>
          <cell r="U51">
            <v>46827.906976744183</v>
          </cell>
          <cell r="V51">
            <v>46827.906976744183</v>
          </cell>
          <cell r="W51">
            <v>20132.372093023256</v>
          </cell>
          <cell r="X51">
            <v>20132.372093023256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D52">
            <v>112283</v>
          </cell>
          <cell r="E52">
            <v>112283</v>
          </cell>
          <cell r="F52">
            <v>112283</v>
          </cell>
          <cell r="G52">
            <v>101300.80482897384</v>
          </cell>
          <cell r="H52">
            <v>101300.80482897384</v>
          </cell>
          <cell r="I52">
            <v>0</v>
          </cell>
          <cell r="J52">
            <v>43474.025974025972</v>
          </cell>
          <cell r="K52">
            <v>43474.025974025972</v>
          </cell>
          <cell r="L52">
            <v>60797.514241325734</v>
          </cell>
          <cell r="M52">
            <v>60797.514241325734</v>
          </cell>
          <cell r="N52">
            <v>60797.514241325734</v>
          </cell>
          <cell r="O52">
            <v>80995.238095238092</v>
          </cell>
          <cell r="P52">
            <v>80995.238095238092</v>
          </cell>
          <cell r="Q52">
            <v>72297.813977929589</v>
          </cell>
          <cell r="R52">
            <v>72297.813977929589</v>
          </cell>
          <cell r="S52">
            <v>29819.460500963392</v>
          </cell>
          <cell r="T52">
            <v>29819.460500963392</v>
          </cell>
          <cell r="U52">
            <v>60530.232558139534</v>
          </cell>
          <cell r="V52">
            <v>60530.232558139534</v>
          </cell>
          <cell r="W52">
            <v>34949.395348837214</v>
          </cell>
          <cell r="X52">
            <v>34949.395348837214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117279.67806841046</v>
          </cell>
          <cell r="H53">
            <v>117279.67806841046</v>
          </cell>
          <cell r="I53">
            <v>83580.482897384296</v>
          </cell>
          <cell r="J53">
            <v>0</v>
          </cell>
          <cell r="K53">
            <v>0</v>
          </cell>
          <cell r="L53">
            <v>56136.716727084407</v>
          </cell>
          <cell r="M53">
            <v>56136.716727084407</v>
          </cell>
          <cell r="N53">
            <v>56136.716727084407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60530.232558139534</v>
          </cell>
          <cell r="V53">
            <v>60530.232558139534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72323.943661971833</v>
          </cell>
          <cell r="H54">
            <v>72323.943661971833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91822.937625754523</v>
          </cell>
          <cell r="H55">
            <v>91822.937625754523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D56">
            <v>117068</v>
          </cell>
          <cell r="E56">
            <v>117068</v>
          </cell>
          <cell r="F56">
            <v>0</v>
          </cell>
          <cell r="G56">
            <v>99991.951710261565</v>
          </cell>
          <cell r="H56">
            <v>99991.951710261565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135878.26961770622</v>
          </cell>
          <cell r="H57">
            <v>135878.26961770622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48601.760745727595</v>
          </cell>
          <cell r="M58">
            <v>48601.760745727595</v>
          </cell>
          <cell r="N58">
            <v>48601.760745727595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60797.514241325734</v>
          </cell>
          <cell r="M59">
            <v>60797.514241325734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60530.232558139534</v>
          </cell>
          <cell r="V59">
            <v>60530.232558139534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118707.24346076458</v>
          </cell>
          <cell r="H60">
            <v>118707.24346076458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D61">
            <v>55412</v>
          </cell>
          <cell r="E61">
            <v>55412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89745.472837022127</v>
          </cell>
          <cell r="H62">
            <v>89745.472837022127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D63">
            <v>88899</v>
          </cell>
          <cell r="E63">
            <v>88899</v>
          </cell>
          <cell r="F63">
            <v>0</v>
          </cell>
          <cell r="G63">
            <v>87291.750503018106</v>
          </cell>
          <cell r="H63">
            <v>87291.750503018106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46827.906976744183</v>
          </cell>
          <cell r="V63">
            <v>46827.906976744183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D64">
            <v>100614</v>
          </cell>
          <cell r="E64">
            <v>100614</v>
          </cell>
          <cell r="F64">
            <v>0</v>
          </cell>
          <cell r="G64">
            <v>104177.06237424546</v>
          </cell>
          <cell r="H64">
            <v>104177.06237424546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125044.26559356136</v>
          </cell>
          <cell r="H65">
            <v>125044.26559356136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D66">
            <v>92045</v>
          </cell>
          <cell r="E66">
            <v>0</v>
          </cell>
          <cell r="F66">
            <v>0</v>
          </cell>
          <cell r="G66">
            <v>88574.587525150899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44847.229414810972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46827.906976744183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D67">
            <v>112283</v>
          </cell>
          <cell r="E67">
            <v>0</v>
          </cell>
          <cell r="F67">
            <v>0</v>
          </cell>
          <cell r="G67">
            <v>101301.28772635813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60797.514241325734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60530.232558139534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D68">
            <v>92045</v>
          </cell>
          <cell r="E68">
            <v>0</v>
          </cell>
          <cell r="F68">
            <v>0</v>
          </cell>
          <cell r="G68">
            <v>88574.587525150899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44847.229414810972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46827.906976744183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48600</v>
          </cell>
        </row>
        <row r="69">
          <cell r="D69">
            <v>112283</v>
          </cell>
          <cell r="E69">
            <v>0</v>
          </cell>
          <cell r="F69">
            <v>0</v>
          </cell>
          <cell r="G69">
            <v>101301.28772635813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60797.514241325734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60530.232558139534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48600</v>
          </cell>
        </row>
        <row r="70">
          <cell r="D70">
            <v>50127</v>
          </cell>
          <cell r="E70">
            <v>0</v>
          </cell>
          <cell r="F70">
            <v>0</v>
          </cell>
          <cell r="G70">
            <v>52025.181086519107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32400</v>
          </cell>
          <cell r="Z70">
            <v>0</v>
          </cell>
          <cell r="AA70">
            <v>24000</v>
          </cell>
          <cell r="AB70">
            <v>20400</v>
          </cell>
          <cell r="AC70">
            <v>24600</v>
          </cell>
          <cell r="AD70">
            <v>21000</v>
          </cell>
          <cell r="AE70">
            <v>0</v>
          </cell>
          <cell r="AF70">
            <v>34800</v>
          </cell>
        </row>
        <row r="71">
          <cell r="D71">
            <v>50127</v>
          </cell>
          <cell r="E71">
            <v>0</v>
          </cell>
          <cell r="F71">
            <v>0</v>
          </cell>
          <cell r="G71">
            <v>52025.181086519107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32400</v>
          </cell>
          <cell r="Z71">
            <v>0</v>
          </cell>
          <cell r="AA71">
            <v>26400</v>
          </cell>
          <cell r="AB71">
            <v>22800</v>
          </cell>
          <cell r="AC71">
            <v>29400</v>
          </cell>
          <cell r="AD71">
            <v>22800</v>
          </cell>
          <cell r="AE71">
            <v>0</v>
          </cell>
          <cell r="AF71">
            <v>34800</v>
          </cell>
        </row>
        <row r="72">
          <cell r="D72">
            <v>79616</v>
          </cell>
          <cell r="E72">
            <v>0</v>
          </cell>
          <cell r="F72">
            <v>0</v>
          </cell>
          <cell r="G72">
            <v>75647.183098591544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38684.619368202999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37125.58139534884</v>
          </cell>
          <cell r="V72">
            <v>0</v>
          </cell>
          <cell r="W72">
            <v>0</v>
          </cell>
          <cell r="X72">
            <v>0</v>
          </cell>
          <cell r="Y72">
            <v>46800</v>
          </cell>
          <cell r="Z72">
            <v>0</v>
          </cell>
          <cell r="AA72">
            <v>26400</v>
          </cell>
          <cell r="AB72">
            <v>22800</v>
          </cell>
          <cell r="AC72">
            <v>29400</v>
          </cell>
          <cell r="AD72">
            <v>26400</v>
          </cell>
          <cell r="AE72">
            <v>0</v>
          </cell>
          <cell r="AF72">
            <v>48600</v>
          </cell>
        </row>
        <row r="73">
          <cell r="D73">
            <v>79616</v>
          </cell>
          <cell r="E73">
            <v>0</v>
          </cell>
          <cell r="F73">
            <v>0</v>
          </cell>
          <cell r="G73">
            <v>75647.183098591544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38684.619368202999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37125.58139534884</v>
          </cell>
          <cell r="V73">
            <v>0</v>
          </cell>
          <cell r="W73">
            <v>0</v>
          </cell>
          <cell r="X73">
            <v>0</v>
          </cell>
          <cell r="Y73">
            <v>46800</v>
          </cell>
          <cell r="Z73">
            <v>0</v>
          </cell>
          <cell r="AA73">
            <v>30000</v>
          </cell>
          <cell r="AB73">
            <v>27600</v>
          </cell>
          <cell r="AC73">
            <v>35400</v>
          </cell>
          <cell r="AD73">
            <v>26400</v>
          </cell>
          <cell r="AE73">
            <v>0</v>
          </cell>
          <cell r="AF73">
            <v>58200</v>
          </cell>
        </row>
        <row r="74">
          <cell r="D74">
            <v>92045</v>
          </cell>
          <cell r="E74">
            <v>0</v>
          </cell>
          <cell r="F74">
            <v>0</v>
          </cell>
          <cell r="G74">
            <v>88574.587525150899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44847.229414810972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46827.906976744183</v>
          </cell>
          <cell r="V74">
            <v>0</v>
          </cell>
          <cell r="W74">
            <v>0</v>
          </cell>
          <cell r="X74">
            <v>0</v>
          </cell>
          <cell r="Y74">
            <v>54600</v>
          </cell>
          <cell r="Z74">
            <v>0</v>
          </cell>
          <cell r="AA74">
            <v>33600</v>
          </cell>
          <cell r="AB74">
            <v>27600</v>
          </cell>
          <cell r="AC74">
            <v>37200</v>
          </cell>
          <cell r="AD74">
            <v>34200</v>
          </cell>
          <cell r="AE74">
            <v>0</v>
          </cell>
          <cell r="AF74">
            <v>63600</v>
          </cell>
        </row>
        <row r="75">
          <cell r="D75">
            <v>92045</v>
          </cell>
          <cell r="E75">
            <v>0</v>
          </cell>
          <cell r="F75">
            <v>0</v>
          </cell>
          <cell r="G75">
            <v>88574.587525150899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44847.229414810972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46827.906976744183</v>
          </cell>
          <cell r="V75">
            <v>0</v>
          </cell>
          <cell r="W75">
            <v>0</v>
          </cell>
          <cell r="X75">
            <v>0</v>
          </cell>
          <cell r="Y75">
            <v>54600</v>
          </cell>
          <cell r="Z75">
            <v>0</v>
          </cell>
          <cell r="AA75">
            <v>39600</v>
          </cell>
          <cell r="AB75">
            <v>36000</v>
          </cell>
          <cell r="AC75">
            <v>48000</v>
          </cell>
          <cell r="AD75">
            <v>36000</v>
          </cell>
          <cell r="AE75">
            <v>0</v>
          </cell>
          <cell r="AF75">
            <v>78600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26400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30000</v>
          </cell>
          <cell r="AA77">
            <v>38400</v>
          </cell>
          <cell r="AB77">
            <v>24000</v>
          </cell>
          <cell r="AC77">
            <v>0</v>
          </cell>
          <cell r="AD77">
            <v>18840</v>
          </cell>
          <cell r="AE77">
            <v>40200</v>
          </cell>
          <cell r="AF77">
            <v>39600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36000</v>
          </cell>
          <cell r="AA78">
            <v>38400</v>
          </cell>
          <cell r="AB78">
            <v>28800</v>
          </cell>
          <cell r="AC78">
            <v>0</v>
          </cell>
          <cell r="AD78">
            <v>18840</v>
          </cell>
          <cell r="AE78">
            <v>40200</v>
          </cell>
          <cell r="AF78">
            <v>39600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40800</v>
          </cell>
          <cell r="AA79">
            <v>41400</v>
          </cell>
          <cell r="AB79">
            <v>33000</v>
          </cell>
          <cell r="AC79">
            <v>0</v>
          </cell>
          <cell r="AD79">
            <v>23520</v>
          </cell>
          <cell r="AE79">
            <v>51900</v>
          </cell>
          <cell r="AF79">
            <v>52200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40800</v>
          </cell>
          <cell r="AA80">
            <v>41400</v>
          </cell>
          <cell r="AB80">
            <v>36000</v>
          </cell>
          <cell r="AC80">
            <v>0</v>
          </cell>
          <cell r="AD80">
            <v>23520</v>
          </cell>
          <cell r="AE80">
            <v>51900</v>
          </cell>
          <cell r="AF80">
            <v>52200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48000</v>
          </cell>
          <cell r="AA81">
            <v>49800</v>
          </cell>
          <cell r="AB81">
            <v>36000</v>
          </cell>
          <cell r="AC81">
            <v>0</v>
          </cell>
          <cell r="AD81">
            <v>33300</v>
          </cell>
          <cell r="AE81">
            <v>68700</v>
          </cell>
          <cell r="AF81">
            <v>61200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54000</v>
          </cell>
          <cell r="AA82">
            <v>49800</v>
          </cell>
          <cell r="AB82">
            <v>40800</v>
          </cell>
          <cell r="AC82">
            <v>0</v>
          </cell>
          <cell r="AD82">
            <v>33300</v>
          </cell>
          <cell r="AE82">
            <v>68700</v>
          </cell>
          <cell r="AF82">
            <v>61200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68400</v>
          </cell>
          <cell r="AB83">
            <v>48000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72000</v>
          </cell>
          <cell r="AA84">
            <v>0</v>
          </cell>
          <cell r="AB84">
            <v>60000</v>
          </cell>
          <cell r="AC84">
            <v>0</v>
          </cell>
          <cell r="AD84">
            <v>0</v>
          </cell>
          <cell r="AE84">
            <v>87600</v>
          </cell>
          <cell r="AF84">
            <v>67800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54000</v>
          </cell>
          <cell r="AA85">
            <v>0</v>
          </cell>
          <cell r="AB85">
            <v>60000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90000</v>
          </cell>
          <cell r="AA86">
            <v>0</v>
          </cell>
          <cell r="AB86">
            <v>60000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72000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72000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90000</v>
          </cell>
          <cell r="AA89">
            <v>76800</v>
          </cell>
          <cell r="AB89">
            <v>90000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46800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54600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32400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</sheetData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New Start Dat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s-FY12"/>
      <sheetName val="Hours-FY13"/>
      <sheetName val="FY12 13 Suncor Hours"/>
    </sheetNames>
    <definedNames>
      <definedName name="ItemTagInsert" refersTo="#REF!"/>
      <definedName name="Margin" refersTo="#REF!"/>
      <definedName name="MarginCalc" refersTo="#REF!"/>
      <definedName name="new" refersTo="#REF!"/>
      <definedName name="PeopleForm.Revenue" refersTo="#REF!"/>
      <definedName name="ProductDepMethodInsert" refersTo="#REF!"/>
      <definedName name="ProductFamilyInsert" refersTo="#REF!"/>
      <definedName name="RevenueCalc" refersTo="#REF!"/>
      <definedName name="SalaryLevelInsert" refersTo="#REF!"/>
      <definedName name="Trans" refersTo="#REF!"/>
    </definedNames>
    <sheetDataSet>
      <sheetData sheetId="0">
        <row r="52">
          <cell r="AV52">
            <v>12.829152000000001</v>
          </cell>
        </row>
      </sheetData>
      <sheetData sheetId="1">
        <row r="52">
          <cell r="AV52">
            <v>12.829152000000001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Map by FY09Code"/>
      <sheetName val="Cover Page"/>
      <sheetName val="Help"/>
      <sheetName val="HWSW Mapping"/>
      <sheetName val="Audit"/>
      <sheetName val="Change History"/>
      <sheetName val="Summary By Expense Type"/>
      <sheetName val="Summary By CU"/>
      <sheetName val="Summary By PU"/>
      <sheetName val="FTE Summary"/>
      <sheetName val="Calcs"/>
      <sheetName val="UserDefinedLookUps"/>
      <sheetName val="Job Code Map"/>
      <sheetName val="FTE"/>
      <sheetName val="HWSW - Capital &amp; Maint"/>
      <sheetName val="Services"/>
      <sheetName val="CU Tables"/>
      <sheetName val="PU Tables"/>
      <sheetName val="Financial Walk"/>
      <sheetName val="MenuSheet"/>
      <sheetName val="CurrencyTable"/>
      <sheetName val="India BPO Rates"/>
      <sheetName val="Tables"/>
      <sheetName val="Job Cost Table"/>
      <sheetName val="Financial Assumptions"/>
    </sheetNames>
    <sheetDataSet>
      <sheetData sheetId="0"/>
      <sheetData sheetId="1">
        <row r="6">
          <cell r="C6" t="str">
            <v>HPES IS Healthcare Services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L10" t="str">
            <v>t</v>
          </cell>
        </row>
        <row r="11">
          <cell r="L11">
            <v>1</v>
          </cell>
        </row>
        <row r="12">
          <cell r="L12">
            <v>1</v>
          </cell>
        </row>
        <row r="13">
          <cell r="L13">
            <v>1</v>
          </cell>
        </row>
        <row r="14">
          <cell r="L14">
            <v>1</v>
          </cell>
        </row>
        <row r="15">
          <cell r="L15">
            <v>1</v>
          </cell>
        </row>
        <row r="16">
          <cell r="L16">
            <v>1</v>
          </cell>
        </row>
        <row r="17">
          <cell r="L17">
            <v>1</v>
          </cell>
        </row>
        <row r="18">
          <cell r="L18">
            <v>1</v>
          </cell>
        </row>
        <row r="19">
          <cell r="L19">
            <v>1</v>
          </cell>
        </row>
        <row r="20">
          <cell r="L20">
            <v>1</v>
          </cell>
        </row>
        <row r="21">
          <cell r="L21">
            <v>1</v>
          </cell>
        </row>
        <row r="22">
          <cell r="L22">
            <v>1</v>
          </cell>
        </row>
        <row r="23">
          <cell r="L23">
            <v>1</v>
          </cell>
        </row>
        <row r="24">
          <cell r="L24">
            <v>1</v>
          </cell>
        </row>
        <row r="25">
          <cell r="L25">
            <v>1</v>
          </cell>
        </row>
        <row r="26">
          <cell r="L26">
            <v>1</v>
          </cell>
        </row>
        <row r="27">
          <cell r="L27">
            <v>1</v>
          </cell>
        </row>
        <row r="28">
          <cell r="L28">
            <v>1</v>
          </cell>
        </row>
        <row r="29">
          <cell r="L29">
            <v>1</v>
          </cell>
        </row>
        <row r="30">
          <cell r="L30">
            <v>1</v>
          </cell>
        </row>
        <row r="31">
          <cell r="L31">
            <v>1</v>
          </cell>
        </row>
        <row r="32">
          <cell r="L32">
            <v>1</v>
          </cell>
        </row>
        <row r="33">
          <cell r="L33">
            <v>1</v>
          </cell>
        </row>
        <row r="34">
          <cell r="L34">
            <v>1</v>
          </cell>
        </row>
        <row r="35">
          <cell r="L35">
            <v>1</v>
          </cell>
        </row>
        <row r="36">
          <cell r="L36">
            <v>1</v>
          </cell>
        </row>
        <row r="37">
          <cell r="L37">
            <v>1</v>
          </cell>
        </row>
        <row r="38">
          <cell r="L38">
            <v>1</v>
          </cell>
        </row>
        <row r="39">
          <cell r="L39">
            <v>1</v>
          </cell>
        </row>
        <row r="40">
          <cell r="L40">
            <v>1</v>
          </cell>
        </row>
        <row r="41">
          <cell r="L41">
            <v>1</v>
          </cell>
        </row>
        <row r="42">
          <cell r="L42">
            <v>1</v>
          </cell>
        </row>
        <row r="43">
          <cell r="L43">
            <v>1</v>
          </cell>
        </row>
        <row r="44">
          <cell r="L44">
            <v>1</v>
          </cell>
        </row>
        <row r="45">
          <cell r="L45">
            <v>1</v>
          </cell>
        </row>
        <row r="46">
          <cell r="L46">
            <v>1</v>
          </cell>
        </row>
        <row r="47">
          <cell r="L47">
            <v>1</v>
          </cell>
        </row>
        <row r="48">
          <cell r="L48">
            <v>1</v>
          </cell>
        </row>
        <row r="49">
          <cell r="L49">
            <v>1</v>
          </cell>
        </row>
        <row r="50">
          <cell r="L50">
            <v>1</v>
          </cell>
        </row>
        <row r="51">
          <cell r="L51">
            <v>1</v>
          </cell>
        </row>
        <row r="52">
          <cell r="L52">
            <v>1</v>
          </cell>
        </row>
        <row r="53">
          <cell r="L53">
            <v>1</v>
          </cell>
        </row>
        <row r="54">
          <cell r="L54">
            <v>1</v>
          </cell>
        </row>
        <row r="55">
          <cell r="L55">
            <v>1</v>
          </cell>
        </row>
        <row r="56">
          <cell r="L56">
            <v>1</v>
          </cell>
        </row>
        <row r="57">
          <cell r="L57">
            <v>1</v>
          </cell>
        </row>
        <row r="58">
          <cell r="L58">
            <v>1</v>
          </cell>
        </row>
        <row r="59">
          <cell r="L59">
            <v>1</v>
          </cell>
        </row>
        <row r="60">
          <cell r="L60">
            <v>1</v>
          </cell>
        </row>
        <row r="61">
          <cell r="L61">
            <v>1</v>
          </cell>
        </row>
        <row r="62">
          <cell r="L62">
            <v>1</v>
          </cell>
        </row>
        <row r="63">
          <cell r="L63">
            <v>1</v>
          </cell>
        </row>
        <row r="64">
          <cell r="L64">
            <v>1</v>
          </cell>
        </row>
        <row r="65">
          <cell r="L65">
            <v>1</v>
          </cell>
        </row>
        <row r="66">
          <cell r="L66">
            <v>1</v>
          </cell>
        </row>
        <row r="67">
          <cell r="L67">
            <v>1</v>
          </cell>
        </row>
        <row r="68">
          <cell r="L68">
            <v>1</v>
          </cell>
        </row>
        <row r="69">
          <cell r="L69">
            <v>1</v>
          </cell>
        </row>
        <row r="70">
          <cell r="L70">
            <v>1</v>
          </cell>
        </row>
        <row r="71">
          <cell r="L71">
            <v>1</v>
          </cell>
        </row>
        <row r="72">
          <cell r="L72">
            <v>1</v>
          </cell>
        </row>
        <row r="73">
          <cell r="L73">
            <v>1</v>
          </cell>
        </row>
        <row r="74">
          <cell r="L74">
            <v>1</v>
          </cell>
        </row>
        <row r="75">
          <cell r="L75">
            <v>1</v>
          </cell>
        </row>
        <row r="76">
          <cell r="L76">
            <v>1</v>
          </cell>
        </row>
        <row r="77">
          <cell r="L77">
            <v>1</v>
          </cell>
        </row>
        <row r="78">
          <cell r="L78">
            <v>1</v>
          </cell>
        </row>
        <row r="79">
          <cell r="L79">
            <v>1</v>
          </cell>
        </row>
        <row r="80">
          <cell r="L80">
            <v>1</v>
          </cell>
        </row>
        <row r="81">
          <cell r="L81">
            <v>1</v>
          </cell>
        </row>
        <row r="82">
          <cell r="L82">
            <v>1</v>
          </cell>
        </row>
        <row r="83">
          <cell r="L83">
            <v>1</v>
          </cell>
        </row>
        <row r="84">
          <cell r="L84">
            <v>1</v>
          </cell>
        </row>
        <row r="85">
          <cell r="L85">
            <v>1</v>
          </cell>
        </row>
        <row r="86">
          <cell r="L86">
            <v>1</v>
          </cell>
        </row>
        <row r="87">
          <cell r="L87">
            <v>1</v>
          </cell>
        </row>
        <row r="88">
          <cell r="L88">
            <v>1</v>
          </cell>
        </row>
        <row r="89">
          <cell r="L89">
            <v>1</v>
          </cell>
        </row>
        <row r="90">
          <cell r="L90">
            <v>1</v>
          </cell>
        </row>
        <row r="91">
          <cell r="L91">
            <v>1</v>
          </cell>
        </row>
        <row r="92">
          <cell r="L92">
            <v>1</v>
          </cell>
        </row>
        <row r="93">
          <cell r="L93">
            <v>1</v>
          </cell>
        </row>
        <row r="94">
          <cell r="L94">
            <v>1</v>
          </cell>
        </row>
        <row r="95">
          <cell r="L95">
            <v>1</v>
          </cell>
        </row>
        <row r="96">
          <cell r="L96">
            <v>1</v>
          </cell>
        </row>
        <row r="97">
          <cell r="L97">
            <v>1</v>
          </cell>
        </row>
        <row r="98">
          <cell r="L98">
            <v>1</v>
          </cell>
        </row>
        <row r="99">
          <cell r="L99">
            <v>1</v>
          </cell>
        </row>
        <row r="100">
          <cell r="L100">
            <v>1</v>
          </cell>
        </row>
        <row r="101">
          <cell r="L101">
            <v>1</v>
          </cell>
        </row>
        <row r="102">
          <cell r="L102">
            <v>1</v>
          </cell>
        </row>
        <row r="103">
          <cell r="L103">
            <v>1</v>
          </cell>
        </row>
        <row r="104">
          <cell r="L104">
            <v>1</v>
          </cell>
        </row>
        <row r="105">
          <cell r="L105">
            <v>1</v>
          </cell>
        </row>
        <row r="106">
          <cell r="L106">
            <v>1</v>
          </cell>
        </row>
        <row r="107">
          <cell r="L107">
            <v>1</v>
          </cell>
        </row>
        <row r="108">
          <cell r="L108">
            <v>1</v>
          </cell>
        </row>
        <row r="109">
          <cell r="L109">
            <v>1</v>
          </cell>
        </row>
        <row r="110">
          <cell r="L110">
            <v>1</v>
          </cell>
        </row>
        <row r="111">
          <cell r="L111">
            <v>1</v>
          </cell>
        </row>
        <row r="112">
          <cell r="L112">
            <v>1</v>
          </cell>
        </row>
        <row r="113">
          <cell r="L113">
            <v>1</v>
          </cell>
        </row>
        <row r="114">
          <cell r="L114">
            <v>1</v>
          </cell>
        </row>
        <row r="115">
          <cell r="L115">
            <v>1</v>
          </cell>
        </row>
        <row r="116">
          <cell r="L116">
            <v>1</v>
          </cell>
        </row>
        <row r="117">
          <cell r="L117">
            <v>1</v>
          </cell>
        </row>
        <row r="118">
          <cell r="L118">
            <v>1</v>
          </cell>
        </row>
        <row r="119">
          <cell r="L119">
            <v>1</v>
          </cell>
        </row>
        <row r="120">
          <cell r="L120">
            <v>1</v>
          </cell>
        </row>
        <row r="121">
          <cell r="L121">
            <v>1</v>
          </cell>
        </row>
        <row r="122">
          <cell r="L122">
            <v>1</v>
          </cell>
        </row>
        <row r="123">
          <cell r="L123">
            <v>1</v>
          </cell>
        </row>
        <row r="124">
          <cell r="L124">
            <v>1</v>
          </cell>
        </row>
        <row r="125">
          <cell r="L125">
            <v>1</v>
          </cell>
        </row>
        <row r="126">
          <cell r="L126">
            <v>1</v>
          </cell>
        </row>
        <row r="127">
          <cell r="L127">
            <v>1</v>
          </cell>
        </row>
        <row r="128">
          <cell r="L128">
            <v>1</v>
          </cell>
        </row>
        <row r="129">
          <cell r="L129">
            <v>1</v>
          </cell>
        </row>
        <row r="130">
          <cell r="L130">
            <v>1</v>
          </cell>
        </row>
        <row r="131">
          <cell r="L131">
            <v>1</v>
          </cell>
        </row>
        <row r="132">
          <cell r="L132">
            <v>1</v>
          </cell>
        </row>
        <row r="133">
          <cell r="L133">
            <v>1</v>
          </cell>
        </row>
        <row r="134">
          <cell r="L134">
            <v>1</v>
          </cell>
        </row>
        <row r="135">
          <cell r="L135">
            <v>1</v>
          </cell>
        </row>
        <row r="136">
          <cell r="L136">
            <v>1</v>
          </cell>
        </row>
        <row r="137">
          <cell r="L137">
            <v>1</v>
          </cell>
        </row>
        <row r="138">
          <cell r="L138">
            <v>1</v>
          </cell>
        </row>
        <row r="139">
          <cell r="L139">
            <v>1</v>
          </cell>
        </row>
        <row r="140">
          <cell r="L140">
            <v>1</v>
          </cell>
        </row>
        <row r="141">
          <cell r="L141">
            <v>1</v>
          </cell>
        </row>
        <row r="142">
          <cell r="L142">
            <v>1</v>
          </cell>
        </row>
        <row r="143">
          <cell r="L143">
            <v>1</v>
          </cell>
        </row>
        <row r="144">
          <cell r="L144">
            <v>1</v>
          </cell>
        </row>
        <row r="145">
          <cell r="L145">
            <v>1</v>
          </cell>
        </row>
        <row r="146">
          <cell r="L146">
            <v>1</v>
          </cell>
        </row>
        <row r="147">
          <cell r="L147">
            <v>1</v>
          </cell>
        </row>
        <row r="148">
          <cell r="L148">
            <v>1</v>
          </cell>
        </row>
        <row r="149">
          <cell r="L149">
            <v>1</v>
          </cell>
        </row>
        <row r="150">
          <cell r="L150">
            <v>1</v>
          </cell>
        </row>
        <row r="151">
          <cell r="L151">
            <v>1</v>
          </cell>
        </row>
        <row r="152">
          <cell r="L152">
            <v>1</v>
          </cell>
        </row>
        <row r="153">
          <cell r="L153">
            <v>1</v>
          </cell>
        </row>
        <row r="154">
          <cell r="L154">
            <v>1</v>
          </cell>
        </row>
        <row r="155">
          <cell r="L155">
            <v>1</v>
          </cell>
        </row>
        <row r="156">
          <cell r="L156">
            <v>1</v>
          </cell>
        </row>
        <row r="157">
          <cell r="L157">
            <v>1</v>
          </cell>
        </row>
        <row r="158">
          <cell r="L158">
            <v>1</v>
          </cell>
        </row>
        <row r="159">
          <cell r="L159">
            <v>1</v>
          </cell>
        </row>
        <row r="160">
          <cell r="L160">
            <v>1</v>
          </cell>
        </row>
        <row r="161">
          <cell r="L161">
            <v>1</v>
          </cell>
        </row>
        <row r="162">
          <cell r="L162">
            <v>1</v>
          </cell>
        </row>
        <row r="163">
          <cell r="L163">
            <v>1</v>
          </cell>
        </row>
        <row r="164">
          <cell r="L164">
            <v>1</v>
          </cell>
        </row>
        <row r="165">
          <cell r="L165">
            <v>1</v>
          </cell>
        </row>
        <row r="166">
          <cell r="L166">
            <v>1</v>
          </cell>
        </row>
        <row r="167">
          <cell r="L167">
            <v>1</v>
          </cell>
        </row>
        <row r="168">
          <cell r="L168">
            <v>1</v>
          </cell>
        </row>
        <row r="169">
          <cell r="L169">
            <v>1</v>
          </cell>
        </row>
        <row r="170">
          <cell r="L170">
            <v>1</v>
          </cell>
        </row>
        <row r="171">
          <cell r="L171">
            <v>1</v>
          </cell>
        </row>
        <row r="172">
          <cell r="L172">
            <v>1</v>
          </cell>
        </row>
        <row r="173">
          <cell r="L173">
            <v>1</v>
          </cell>
        </row>
        <row r="174">
          <cell r="L174">
            <v>1</v>
          </cell>
        </row>
        <row r="175">
          <cell r="L175">
            <v>1</v>
          </cell>
        </row>
        <row r="176">
          <cell r="L176">
            <v>1</v>
          </cell>
        </row>
        <row r="177">
          <cell r="L177">
            <v>1</v>
          </cell>
        </row>
        <row r="178">
          <cell r="L178">
            <v>1</v>
          </cell>
        </row>
        <row r="179">
          <cell r="L179">
            <v>1</v>
          </cell>
        </row>
        <row r="180">
          <cell r="L180">
            <v>1</v>
          </cell>
        </row>
        <row r="181">
          <cell r="L181">
            <v>1</v>
          </cell>
        </row>
        <row r="182">
          <cell r="L182">
            <v>1</v>
          </cell>
        </row>
        <row r="183">
          <cell r="L183">
            <v>1</v>
          </cell>
        </row>
        <row r="184">
          <cell r="L184">
            <v>1</v>
          </cell>
        </row>
        <row r="185">
          <cell r="L185">
            <v>1</v>
          </cell>
        </row>
        <row r="186">
          <cell r="L186">
            <v>1</v>
          </cell>
        </row>
        <row r="187">
          <cell r="L187">
            <v>1</v>
          </cell>
        </row>
        <row r="188">
          <cell r="L188">
            <v>1</v>
          </cell>
        </row>
        <row r="189">
          <cell r="L189">
            <v>1</v>
          </cell>
        </row>
        <row r="190">
          <cell r="L190">
            <v>1</v>
          </cell>
        </row>
        <row r="191">
          <cell r="L191">
            <v>1</v>
          </cell>
        </row>
        <row r="192">
          <cell r="L192">
            <v>1</v>
          </cell>
        </row>
        <row r="193">
          <cell r="L193">
            <v>1</v>
          </cell>
        </row>
        <row r="194">
          <cell r="L194">
            <v>1</v>
          </cell>
        </row>
        <row r="195">
          <cell r="L195">
            <v>1</v>
          </cell>
        </row>
        <row r="196">
          <cell r="L196">
            <v>1</v>
          </cell>
        </row>
        <row r="197">
          <cell r="L197">
            <v>1</v>
          </cell>
        </row>
        <row r="198">
          <cell r="L198">
            <v>1</v>
          </cell>
        </row>
        <row r="199">
          <cell r="L199">
            <v>1</v>
          </cell>
        </row>
        <row r="200">
          <cell r="L200">
            <v>1</v>
          </cell>
        </row>
        <row r="201">
          <cell r="L201">
            <v>1</v>
          </cell>
        </row>
        <row r="202">
          <cell r="L202">
            <v>1</v>
          </cell>
        </row>
        <row r="203">
          <cell r="L203">
            <v>1</v>
          </cell>
        </row>
        <row r="204">
          <cell r="L204">
            <v>1</v>
          </cell>
        </row>
        <row r="205">
          <cell r="L205">
            <v>1</v>
          </cell>
        </row>
        <row r="206">
          <cell r="L206">
            <v>1</v>
          </cell>
        </row>
        <row r="207">
          <cell r="L207">
            <v>1</v>
          </cell>
        </row>
        <row r="208">
          <cell r="L208">
            <v>1</v>
          </cell>
        </row>
        <row r="209">
          <cell r="L209">
            <v>1</v>
          </cell>
        </row>
        <row r="210">
          <cell r="L210">
            <v>1</v>
          </cell>
        </row>
        <row r="211">
          <cell r="L211">
            <v>1</v>
          </cell>
        </row>
        <row r="212">
          <cell r="L212">
            <v>1</v>
          </cell>
        </row>
        <row r="213">
          <cell r="L213">
            <v>1</v>
          </cell>
        </row>
        <row r="214">
          <cell r="L214">
            <v>1</v>
          </cell>
        </row>
        <row r="215">
          <cell r="L215">
            <v>1</v>
          </cell>
        </row>
        <row r="216">
          <cell r="L216">
            <v>1</v>
          </cell>
        </row>
        <row r="217">
          <cell r="L217">
            <v>1</v>
          </cell>
        </row>
        <row r="218">
          <cell r="L218">
            <v>1</v>
          </cell>
        </row>
        <row r="219">
          <cell r="L219">
            <v>1</v>
          </cell>
        </row>
        <row r="220">
          <cell r="L220">
            <v>1</v>
          </cell>
        </row>
        <row r="221">
          <cell r="L221">
            <v>1</v>
          </cell>
        </row>
        <row r="222">
          <cell r="L222">
            <v>1</v>
          </cell>
        </row>
        <row r="223">
          <cell r="L223">
            <v>1</v>
          </cell>
        </row>
        <row r="224">
          <cell r="L224">
            <v>1</v>
          </cell>
        </row>
        <row r="225">
          <cell r="L225">
            <v>1</v>
          </cell>
        </row>
        <row r="226">
          <cell r="L226">
            <v>1</v>
          </cell>
        </row>
        <row r="227">
          <cell r="L227">
            <v>1</v>
          </cell>
        </row>
        <row r="228">
          <cell r="L228">
            <v>1</v>
          </cell>
        </row>
        <row r="229">
          <cell r="L229">
            <v>1</v>
          </cell>
        </row>
        <row r="230">
          <cell r="L230">
            <v>1</v>
          </cell>
        </row>
        <row r="231">
          <cell r="L231">
            <v>1</v>
          </cell>
        </row>
        <row r="232">
          <cell r="L232">
            <v>1</v>
          </cell>
        </row>
        <row r="233">
          <cell r="L233">
            <v>1</v>
          </cell>
        </row>
        <row r="234">
          <cell r="L234">
            <v>1</v>
          </cell>
        </row>
        <row r="235">
          <cell r="L235">
            <v>1</v>
          </cell>
        </row>
        <row r="236">
          <cell r="L236">
            <v>1</v>
          </cell>
        </row>
        <row r="237">
          <cell r="L237">
            <v>1</v>
          </cell>
        </row>
        <row r="238">
          <cell r="L238">
            <v>1</v>
          </cell>
        </row>
        <row r="239">
          <cell r="L239">
            <v>1</v>
          </cell>
        </row>
        <row r="240">
          <cell r="L240">
            <v>1</v>
          </cell>
        </row>
        <row r="241">
          <cell r="L241">
            <v>1</v>
          </cell>
        </row>
        <row r="242">
          <cell r="L242">
            <v>1</v>
          </cell>
        </row>
        <row r="243">
          <cell r="L243">
            <v>1</v>
          </cell>
        </row>
        <row r="244">
          <cell r="L244">
            <v>1</v>
          </cell>
        </row>
        <row r="245">
          <cell r="L245">
            <v>1</v>
          </cell>
        </row>
        <row r="246">
          <cell r="L246">
            <v>1</v>
          </cell>
        </row>
        <row r="247">
          <cell r="L247">
            <v>1</v>
          </cell>
        </row>
        <row r="248">
          <cell r="L248">
            <v>1</v>
          </cell>
        </row>
        <row r="249">
          <cell r="L249">
            <v>1</v>
          </cell>
        </row>
        <row r="250">
          <cell r="L250">
            <v>1</v>
          </cell>
        </row>
        <row r="251">
          <cell r="L251">
            <v>1</v>
          </cell>
        </row>
        <row r="252">
          <cell r="L252">
            <v>1</v>
          </cell>
        </row>
        <row r="253">
          <cell r="L253">
            <v>1</v>
          </cell>
        </row>
        <row r="254">
          <cell r="L254">
            <v>1</v>
          </cell>
        </row>
        <row r="255">
          <cell r="L255">
            <v>1</v>
          </cell>
        </row>
        <row r="256">
          <cell r="L256">
            <v>1</v>
          </cell>
        </row>
        <row r="257">
          <cell r="L257">
            <v>1</v>
          </cell>
        </row>
        <row r="258">
          <cell r="L258">
            <v>1</v>
          </cell>
        </row>
        <row r="259">
          <cell r="L259">
            <v>1</v>
          </cell>
        </row>
        <row r="260">
          <cell r="L260">
            <v>1</v>
          </cell>
        </row>
        <row r="261">
          <cell r="L261">
            <v>1</v>
          </cell>
        </row>
        <row r="262">
          <cell r="L262">
            <v>1</v>
          </cell>
        </row>
        <row r="263">
          <cell r="L263">
            <v>1</v>
          </cell>
        </row>
        <row r="264">
          <cell r="L264">
            <v>1</v>
          </cell>
        </row>
        <row r="265">
          <cell r="L265">
            <v>1</v>
          </cell>
        </row>
        <row r="266">
          <cell r="L266">
            <v>1</v>
          </cell>
        </row>
        <row r="267">
          <cell r="L267">
            <v>1</v>
          </cell>
        </row>
        <row r="268">
          <cell r="L268">
            <v>1</v>
          </cell>
        </row>
        <row r="269">
          <cell r="L269">
            <v>1</v>
          </cell>
        </row>
        <row r="270">
          <cell r="L270">
            <v>1</v>
          </cell>
        </row>
        <row r="271">
          <cell r="L271">
            <v>1</v>
          </cell>
        </row>
        <row r="272">
          <cell r="L272">
            <v>1</v>
          </cell>
        </row>
        <row r="273">
          <cell r="L273">
            <v>1</v>
          </cell>
        </row>
        <row r="274">
          <cell r="L274">
            <v>1</v>
          </cell>
        </row>
        <row r="275">
          <cell r="L275">
            <v>1</v>
          </cell>
        </row>
        <row r="276">
          <cell r="L276">
            <v>1</v>
          </cell>
        </row>
        <row r="277">
          <cell r="L277">
            <v>1</v>
          </cell>
        </row>
        <row r="278">
          <cell r="L278">
            <v>1</v>
          </cell>
        </row>
        <row r="279">
          <cell r="L279">
            <v>1</v>
          </cell>
        </row>
        <row r="280">
          <cell r="L280">
            <v>1</v>
          </cell>
        </row>
        <row r="281">
          <cell r="L281">
            <v>1</v>
          </cell>
        </row>
        <row r="282">
          <cell r="L282">
            <v>1</v>
          </cell>
        </row>
        <row r="283">
          <cell r="L283">
            <v>1</v>
          </cell>
        </row>
        <row r="284">
          <cell r="L284">
            <v>1</v>
          </cell>
        </row>
        <row r="285">
          <cell r="L285">
            <v>1</v>
          </cell>
        </row>
        <row r="286">
          <cell r="L286">
            <v>1</v>
          </cell>
        </row>
        <row r="287">
          <cell r="L287">
            <v>1</v>
          </cell>
        </row>
        <row r="288">
          <cell r="L288">
            <v>1</v>
          </cell>
        </row>
        <row r="289">
          <cell r="L289">
            <v>1</v>
          </cell>
        </row>
        <row r="290">
          <cell r="L290">
            <v>1</v>
          </cell>
        </row>
        <row r="291">
          <cell r="L291">
            <v>1</v>
          </cell>
        </row>
        <row r="292">
          <cell r="L292">
            <v>1</v>
          </cell>
        </row>
        <row r="293">
          <cell r="L293">
            <v>1</v>
          </cell>
        </row>
        <row r="294">
          <cell r="L294">
            <v>1</v>
          </cell>
        </row>
        <row r="295">
          <cell r="L295">
            <v>1</v>
          </cell>
        </row>
        <row r="296">
          <cell r="L296">
            <v>1</v>
          </cell>
        </row>
        <row r="297">
          <cell r="L297">
            <v>1</v>
          </cell>
        </row>
        <row r="298">
          <cell r="L298">
            <v>1</v>
          </cell>
        </row>
        <row r="299">
          <cell r="L299">
            <v>1</v>
          </cell>
        </row>
        <row r="300">
          <cell r="L300">
            <v>1</v>
          </cell>
        </row>
        <row r="301">
          <cell r="L301">
            <v>1</v>
          </cell>
        </row>
        <row r="302">
          <cell r="L302">
            <v>1</v>
          </cell>
        </row>
        <row r="303">
          <cell r="L303">
            <v>1</v>
          </cell>
        </row>
        <row r="304">
          <cell r="L304">
            <v>1</v>
          </cell>
        </row>
        <row r="305">
          <cell r="L305">
            <v>1</v>
          </cell>
        </row>
        <row r="306">
          <cell r="L306">
            <v>1</v>
          </cell>
        </row>
        <row r="307">
          <cell r="L307">
            <v>1</v>
          </cell>
        </row>
        <row r="308">
          <cell r="L308">
            <v>1</v>
          </cell>
        </row>
        <row r="309">
          <cell r="L309">
            <v>1</v>
          </cell>
        </row>
        <row r="310">
          <cell r="L310">
            <v>1</v>
          </cell>
        </row>
        <row r="311">
          <cell r="L311">
            <v>1</v>
          </cell>
        </row>
        <row r="312">
          <cell r="L312">
            <v>1</v>
          </cell>
        </row>
        <row r="313">
          <cell r="L313">
            <v>1</v>
          </cell>
        </row>
        <row r="314">
          <cell r="L314">
            <v>1</v>
          </cell>
        </row>
        <row r="315">
          <cell r="L315">
            <v>1</v>
          </cell>
        </row>
        <row r="316">
          <cell r="L316">
            <v>1</v>
          </cell>
        </row>
        <row r="317">
          <cell r="L317">
            <v>1</v>
          </cell>
        </row>
        <row r="318">
          <cell r="L318">
            <v>1</v>
          </cell>
        </row>
        <row r="319">
          <cell r="L319">
            <v>1</v>
          </cell>
        </row>
        <row r="320">
          <cell r="L320">
            <v>1</v>
          </cell>
        </row>
        <row r="321">
          <cell r="L321">
            <v>1</v>
          </cell>
        </row>
        <row r="322">
          <cell r="L322">
            <v>1</v>
          </cell>
        </row>
        <row r="323">
          <cell r="L323">
            <v>1</v>
          </cell>
        </row>
        <row r="324">
          <cell r="L324">
            <v>1</v>
          </cell>
        </row>
        <row r="325">
          <cell r="L325">
            <v>1</v>
          </cell>
        </row>
        <row r="326">
          <cell r="L326">
            <v>1</v>
          </cell>
        </row>
        <row r="327">
          <cell r="L327">
            <v>1</v>
          </cell>
        </row>
        <row r="328">
          <cell r="L328">
            <v>1</v>
          </cell>
        </row>
        <row r="329">
          <cell r="L329">
            <v>1</v>
          </cell>
        </row>
        <row r="330">
          <cell r="L330">
            <v>1</v>
          </cell>
        </row>
        <row r="331">
          <cell r="L331">
            <v>1</v>
          </cell>
        </row>
        <row r="332">
          <cell r="L332">
            <v>1</v>
          </cell>
        </row>
        <row r="333">
          <cell r="L333">
            <v>1</v>
          </cell>
        </row>
        <row r="334">
          <cell r="L334">
            <v>1</v>
          </cell>
        </row>
        <row r="335">
          <cell r="L335">
            <v>1</v>
          </cell>
        </row>
        <row r="336">
          <cell r="L336">
            <v>1</v>
          </cell>
        </row>
        <row r="337">
          <cell r="L337">
            <v>1</v>
          </cell>
        </row>
        <row r="338">
          <cell r="L338">
            <v>1</v>
          </cell>
        </row>
        <row r="339">
          <cell r="L339">
            <v>1</v>
          </cell>
        </row>
        <row r="340">
          <cell r="L340">
            <v>1</v>
          </cell>
        </row>
        <row r="341">
          <cell r="L341">
            <v>1</v>
          </cell>
        </row>
        <row r="342">
          <cell r="L342">
            <v>1</v>
          </cell>
        </row>
        <row r="343">
          <cell r="L343">
            <v>1</v>
          </cell>
        </row>
        <row r="344">
          <cell r="L344">
            <v>1</v>
          </cell>
        </row>
        <row r="345">
          <cell r="L345">
            <v>1</v>
          </cell>
        </row>
        <row r="346">
          <cell r="L346">
            <v>1</v>
          </cell>
        </row>
        <row r="347">
          <cell r="L347">
            <v>1</v>
          </cell>
        </row>
        <row r="348">
          <cell r="L348">
            <v>1</v>
          </cell>
        </row>
        <row r="349">
          <cell r="L349">
            <v>1</v>
          </cell>
        </row>
        <row r="350">
          <cell r="L350">
            <v>1</v>
          </cell>
        </row>
        <row r="351">
          <cell r="L351">
            <v>1</v>
          </cell>
        </row>
        <row r="352">
          <cell r="L352">
            <v>1</v>
          </cell>
        </row>
        <row r="353">
          <cell r="L353">
            <v>1</v>
          </cell>
        </row>
        <row r="354">
          <cell r="L354">
            <v>1</v>
          </cell>
        </row>
        <row r="355">
          <cell r="L355">
            <v>1</v>
          </cell>
        </row>
        <row r="356">
          <cell r="L356">
            <v>1</v>
          </cell>
        </row>
        <row r="357">
          <cell r="L357">
            <v>1</v>
          </cell>
        </row>
        <row r="358">
          <cell r="L358">
            <v>1</v>
          </cell>
        </row>
        <row r="359">
          <cell r="L359">
            <v>1</v>
          </cell>
        </row>
        <row r="360">
          <cell r="L360">
            <v>1</v>
          </cell>
        </row>
        <row r="361">
          <cell r="L361">
            <v>1</v>
          </cell>
        </row>
        <row r="362">
          <cell r="L362">
            <v>1</v>
          </cell>
        </row>
        <row r="363">
          <cell r="L363">
            <v>1</v>
          </cell>
        </row>
        <row r="364">
          <cell r="L364">
            <v>1</v>
          </cell>
        </row>
        <row r="365">
          <cell r="L365">
            <v>1</v>
          </cell>
        </row>
        <row r="366">
          <cell r="L366">
            <v>1</v>
          </cell>
        </row>
        <row r="367">
          <cell r="L367">
            <v>1</v>
          </cell>
        </row>
        <row r="368">
          <cell r="L368">
            <v>1</v>
          </cell>
        </row>
        <row r="369">
          <cell r="L369">
            <v>1</v>
          </cell>
        </row>
        <row r="370">
          <cell r="L370">
            <v>1</v>
          </cell>
        </row>
        <row r="371">
          <cell r="L371">
            <v>1</v>
          </cell>
        </row>
        <row r="372">
          <cell r="L372">
            <v>1</v>
          </cell>
        </row>
        <row r="373">
          <cell r="L373">
            <v>1</v>
          </cell>
        </row>
        <row r="374">
          <cell r="L374">
            <v>1</v>
          </cell>
        </row>
        <row r="375">
          <cell r="L375">
            <v>1</v>
          </cell>
        </row>
        <row r="376">
          <cell r="L376">
            <v>1</v>
          </cell>
        </row>
        <row r="377">
          <cell r="L377">
            <v>1</v>
          </cell>
        </row>
        <row r="378">
          <cell r="L378">
            <v>1</v>
          </cell>
        </row>
        <row r="379">
          <cell r="L379">
            <v>1</v>
          </cell>
        </row>
        <row r="380">
          <cell r="L380">
            <v>1</v>
          </cell>
        </row>
        <row r="381">
          <cell r="L381">
            <v>1</v>
          </cell>
        </row>
        <row r="382">
          <cell r="L382">
            <v>1</v>
          </cell>
        </row>
        <row r="383">
          <cell r="L383">
            <v>1</v>
          </cell>
        </row>
        <row r="384">
          <cell r="L384">
            <v>1</v>
          </cell>
        </row>
        <row r="385">
          <cell r="L385">
            <v>1</v>
          </cell>
        </row>
        <row r="386">
          <cell r="L386">
            <v>1</v>
          </cell>
        </row>
        <row r="387">
          <cell r="L387">
            <v>1</v>
          </cell>
        </row>
        <row r="388">
          <cell r="L388">
            <v>1</v>
          </cell>
        </row>
        <row r="389">
          <cell r="L389">
            <v>1</v>
          </cell>
        </row>
        <row r="390">
          <cell r="L390">
            <v>1</v>
          </cell>
        </row>
        <row r="391">
          <cell r="L391">
            <v>1</v>
          </cell>
        </row>
        <row r="392">
          <cell r="L392">
            <v>1</v>
          </cell>
        </row>
        <row r="393">
          <cell r="L393">
            <v>1</v>
          </cell>
        </row>
        <row r="394">
          <cell r="L394">
            <v>1</v>
          </cell>
        </row>
        <row r="395">
          <cell r="L395">
            <v>1</v>
          </cell>
        </row>
        <row r="396">
          <cell r="L396">
            <v>1</v>
          </cell>
        </row>
        <row r="397">
          <cell r="L397">
            <v>1</v>
          </cell>
        </row>
        <row r="398">
          <cell r="L398">
            <v>1</v>
          </cell>
        </row>
        <row r="399">
          <cell r="L399">
            <v>1</v>
          </cell>
        </row>
        <row r="400">
          <cell r="L400">
            <v>1</v>
          </cell>
        </row>
        <row r="401">
          <cell r="L401">
            <v>1</v>
          </cell>
        </row>
        <row r="402">
          <cell r="L402">
            <v>1</v>
          </cell>
        </row>
        <row r="403">
          <cell r="L403">
            <v>1</v>
          </cell>
        </row>
        <row r="404">
          <cell r="L404">
            <v>1</v>
          </cell>
        </row>
        <row r="405">
          <cell r="L405">
            <v>1</v>
          </cell>
        </row>
        <row r="406">
          <cell r="L406">
            <v>1</v>
          </cell>
        </row>
        <row r="407">
          <cell r="L407">
            <v>1</v>
          </cell>
        </row>
        <row r="408">
          <cell r="L408">
            <v>1</v>
          </cell>
        </row>
        <row r="409">
          <cell r="L409">
            <v>1</v>
          </cell>
        </row>
        <row r="410">
          <cell r="L410">
            <v>1</v>
          </cell>
        </row>
        <row r="411">
          <cell r="L411">
            <v>1</v>
          </cell>
        </row>
        <row r="412">
          <cell r="L412">
            <v>1</v>
          </cell>
        </row>
        <row r="413">
          <cell r="L413">
            <v>1</v>
          </cell>
        </row>
        <row r="414">
          <cell r="L414">
            <v>1</v>
          </cell>
        </row>
        <row r="415">
          <cell r="L415">
            <v>1</v>
          </cell>
        </row>
        <row r="416">
          <cell r="L416">
            <v>1</v>
          </cell>
        </row>
        <row r="417">
          <cell r="L417">
            <v>1</v>
          </cell>
        </row>
        <row r="418">
          <cell r="L418">
            <v>1</v>
          </cell>
        </row>
        <row r="419">
          <cell r="L419">
            <v>1</v>
          </cell>
        </row>
        <row r="420">
          <cell r="L420">
            <v>1</v>
          </cell>
        </row>
        <row r="421">
          <cell r="L421">
            <v>1</v>
          </cell>
        </row>
        <row r="422">
          <cell r="L422">
            <v>1</v>
          </cell>
        </row>
        <row r="423">
          <cell r="L423">
            <v>1</v>
          </cell>
        </row>
        <row r="424">
          <cell r="L424">
            <v>1</v>
          </cell>
        </row>
        <row r="425">
          <cell r="L425">
            <v>1</v>
          </cell>
        </row>
        <row r="426">
          <cell r="L426">
            <v>1</v>
          </cell>
        </row>
        <row r="427">
          <cell r="L427">
            <v>1</v>
          </cell>
        </row>
        <row r="428">
          <cell r="L428">
            <v>1</v>
          </cell>
        </row>
        <row r="429">
          <cell r="L429">
            <v>1</v>
          </cell>
        </row>
        <row r="430">
          <cell r="L430">
            <v>1</v>
          </cell>
        </row>
        <row r="431">
          <cell r="L431">
            <v>1</v>
          </cell>
        </row>
        <row r="432">
          <cell r="L432">
            <v>1</v>
          </cell>
        </row>
        <row r="433">
          <cell r="L433">
            <v>1</v>
          </cell>
        </row>
        <row r="434">
          <cell r="L434">
            <v>1</v>
          </cell>
        </row>
        <row r="435">
          <cell r="L435">
            <v>1</v>
          </cell>
        </row>
        <row r="436">
          <cell r="L436">
            <v>1</v>
          </cell>
        </row>
        <row r="437">
          <cell r="L437">
            <v>1</v>
          </cell>
        </row>
        <row r="438">
          <cell r="L438">
            <v>1</v>
          </cell>
        </row>
        <row r="439">
          <cell r="L439">
            <v>1</v>
          </cell>
        </row>
        <row r="440">
          <cell r="L440">
            <v>1</v>
          </cell>
        </row>
        <row r="441">
          <cell r="L441">
            <v>1</v>
          </cell>
        </row>
        <row r="442">
          <cell r="L442">
            <v>1</v>
          </cell>
        </row>
        <row r="443">
          <cell r="L443">
            <v>1</v>
          </cell>
        </row>
        <row r="444">
          <cell r="L444">
            <v>1</v>
          </cell>
        </row>
        <row r="445">
          <cell r="L445">
            <v>1</v>
          </cell>
        </row>
        <row r="446">
          <cell r="L446">
            <v>1</v>
          </cell>
        </row>
        <row r="447">
          <cell r="L447">
            <v>1</v>
          </cell>
        </row>
        <row r="448">
          <cell r="L448">
            <v>1</v>
          </cell>
        </row>
        <row r="449">
          <cell r="L449">
            <v>1</v>
          </cell>
        </row>
        <row r="450">
          <cell r="L450">
            <v>1</v>
          </cell>
        </row>
        <row r="451">
          <cell r="L451">
            <v>1</v>
          </cell>
        </row>
        <row r="452">
          <cell r="L452">
            <v>1</v>
          </cell>
        </row>
        <row r="453">
          <cell r="L453">
            <v>1</v>
          </cell>
        </row>
        <row r="454">
          <cell r="L454">
            <v>1</v>
          </cell>
        </row>
        <row r="455">
          <cell r="L455">
            <v>1</v>
          </cell>
        </row>
        <row r="456">
          <cell r="L456">
            <v>1</v>
          </cell>
        </row>
        <row r="457">
          <cell r="L457">
            <v>1</v>
          </cell>
        </row>
        <row r="458">
          <cell r="L458">
            <v>1</v>
          </cell>
        </row>
        <row r="459">
          <cell r="L459">
            <v>1</v>
          </cell>
        </row>
        <row r="460">
          <cell r="L460">
            <v>1</v>
          </cell>
        </row>
        <row r="461">
          <cell r="L461">
            <v>1</v>
          </cell>
        </row>
        <row r="462">
          <cell r="L462">
            <v>1</v>
          </cell>
        </row>
        <row r="463">
          <cell r="L463">
            <v>1</v>
          </cell>
        </row>
        <row r="464">
          <cell r="L464">
            <v>1</v>
          </cell>
        </row>
        <row r="465">
          <cell r="L465">
            <v>1</v>
          </cell>
        </row>
        <row r="466">
          <cell r="L466">
            <v>1</v>
          </cell>
        </row>
        <row r="467">
          <cell r="L467">
            <v>1</v>
          </cell>
        </row>
        <row r="468">
          <cell r="L468">
            <v>1</v>
          </cell>
        </row>
        <row r="469">
          <cell r="L469">
            <v>1</v>
          </cell>
        </row>
        <row r="470">
          <cell r="L470">
            <v>1</v>
          </cell>
        </row>
        <row r="471">
          <cell r="L471">
            <v>1</v>
          </cell>
        </row>
        <row r="472">
          <cell r="L472">
            <v>1</v>
          </cell>
        </row>
        <row r="473">
          <cell r="L473">
            <v>1</v>
          </cell>
        </row>
        <row r="474">
          <cell r="L474">
            <v>1</v>
          </cell>
        </row>
        <row r="475">
          <cell r="L475">
            <v>1</v>
          </cell>
        </row>
        <row r="476">
          <cell r="L476">
            <v>1</v>
          </cell>
        </row>
        <row r="477">
          <cell r="L477">
            <v>1</v>
          </cell>
        </row>
        <row r="478">
          <cell r="L478">
            <v>1</v>
          </cell>
        </row>
        <row r="479">
          <cell r="L479">
            <v>1</v>
          </cell>
        </row>
        <row r="480">
          <cell r="L480">
            <v>1</v>
          </cell>
        </row>
        <row r="481">
          <cell r="L481">
            <v>1</v>
          </cell>
        </row>
        <row r="482">
          <cell r="L482">
            <v>1</v>
          </cell>
        </row>
        <row r="483">
          <cell r="L483">
            <v>1</v>
          </cell>
        </row>
        <row r="484">
          <cell r="L484">
            <v>1</v>
          </cell>
        </row>
        <row r="485">
          <cell r="L485">
            <v>1</v>
          </cell>
        </row>
        <row r="486">
          <cell r="L486">
            <v>1</v>
          </cell>
        </row>
        <row r="487">
          <cell r="L487">
            <v>1</v>
          </cell>
        </row>
        <row r="488">
          <cell r="L488">
            <v>1</v>
          </cell>
        </row>
        <row r="489">
          <cell r="L489">
            <v>1</v>
          </cell>
        </row>
        <row r="490">
          <cell r="L490">
            <v>1</v>
          </cell>
        </row>
        <row r="491">
          <cell r="L491">
            <v>1</v>
          </cell>
        </row>
        <row r="492">
          <cell r="L492">
            <v>1</v>
          </cell>
        </row>
        <row r="493">
          <cell r="L493">
            <v>1</v>
          </cell>
        </row>
        <row r="494">
          <cell r="L494">
            <v>1</v>
          </cell>
        </row>
        <row r="495">
          <cell r="L495">
            <v>1</v>
          </cell>
        </row>
        <row r="496">
          <cell r="L496">
            <v>1</v>
          </cell>
        </row>
        <row r="497">
          <cell r="L497">
            <v>1</v>
          </cell>
        </row>
        <row r="498">
          <cell r="L498">
            <v>1</v>
          </cell>
        </row>
        <row r="499">
          <cell r="L499">
            <v>1</v>
          </cell>
        </row>
        <row r="500">
          <cell r="L500">
            <v>1</v>
          </cell>
        </row>
        <row r="501">
          <cell r="L501">
            <v>1</v>
          </cell>
        </row>
        <row r="502">
          <cell r="L502">
            <v>1</v>
          </cell>
        </row>
        <row r="503">
          <cell r="L503">
            <v>1</v>
          </cell>
        </row>
        <row r="504">
          <cell r="L504">
            <v>1</v>
          </cell>
        </row>
        <row r="505">
          <cell r="L505">
            <v>1</v>
          </cell>
        </row>
        <row r="506">
          <cell r="L506">
            <v>1</v>
          </cell>
        </row>
        <row r="507">
          <cell r="L507">
            <v>1</v>
          </cell>
        </row>
        <row r="508">
          <cell r="L508">
            <v>1</v>
          </cell>
        </row>
        <row r="509">
          <cell r="L509">
            <v>1</v>
          </cell>
        </row>
        <row r="510">
          <cell r="L510">
            <v>1</v>
          </cell>
        </row>
        <row r="511">
          <cell r="L511">
            <v>1</v>
          </cell>
        </row>
        <row r="512">
          <cell r="L512">
            <v>1</v>
          </cell>
        </row>
        <row r="513">
          <cell r="L513">
            <v>1</v>
          </cell>
        </row>
        <row r="514">
          <cell r="L514">
            <v>1</v>
          </cell>
        </row>
        <row r="515">
          <cell r="L515">
            <v>1</v>
          </cell>
        </row>
        <row r="516">
          <cell r="L516">
            <v>1</v>
          </cell>
        </row>
        <row r="517">
          <cell r="L517">
            <v>1</v>
          </cell>
        </row>
        <row r="518">
          <cell r="L518">
            <v>1</v>
          </cell>
        </row>
        <row r="519">
          <cell r="L519">
            <v>1</v>
          </cell>
        </row>
        <row r="520">
          <cell r="L520">
            <v>1</v>
          </cell>
        </row>
        <row r="521">
          <cell r="L521">
            <v>1</v>
          </cell>
        </row>
        <row r="522">
          <cell r="L522">
            <v>1</v>
          </cell>
        </row>
        <row r="523">
          <cell r="L523">
            <v>1</v>
          </cell>
        </row>
        <row r="524">
          <cell r="L524">
            <v>1</v>
          </cell>
        </row>
        <row r="525">
          <cell r="L525">
            <v>1</v>
          </cell>
        </row>
        <row r="526">
          <cell r="L526">
            <v>1</v>
          </cell>
        </row>
        <row r="527">
          <cell r="L527">
            <v>1</v>
          </cell>
        </row>
        <row r="528">
          <cell r="L528">
            <v>1</v>
          </cell>
        </row>
        <row r="529">
          <cell r="L529">
            <v>1</v>
          </cell>
        </row>
        <row r="530">
          <cell r="L530">
            <v>1</v>
          </cell>
        </row>
        <row r="531">
          <cell r="L531">
            <v>1</v>
          </cell>
        </row>
        <row r="532">
          <cell r="L532">
            <v>1</v>
          </cell>
        </row>
        <row r="533">
          <cell r="L533">
            <v>1</v>
          </cell>
        </row>
        <row r="534">
          <cell r="L534">
            <v>1</v>
          </cell>
        </row>
        <row r="535">
          <cell r="L535">
            <v>1</v>
          </cell>
        </row>
        <row r="536">
          <cell r="L536">
            <v>1</v>
          </cell>
        </row>
        <row r="537">
          <cell r="L537">
            <v>1</v>
          </cell>
        </row>
        <row r="538">
          <cell r="L538">
            <v>1</v>
          </cell>
        </row>
        <row r="539">
          <cell r="L539">
            <v>1</v>
          </cell>
        </row>
        <row r="540">
          <cell r="L540">
            <v>1</v>
          </cell>
        </row>
        <row r="541">
          <cell r="L541">
            <v>1</v>
          </cell>
        </row>
        <row r="542">
          <cell r="L542">
            <v>1</v>
          </cell>
        </row>
        <row r="543">
          <cell r="L543">
            <v>1</v>
          </cell>
        </row>
        <row r="544">
          <cell r="L544">
            <v>1</v>
          </cell>
        </row>
        <row r="545">
          <cell r="L545">
            <v>1</v>
          </cell>
        </row>
        <row r="546">
          <cell r="L546">
            <v>1</v>
          </cell>
        </row>
        <row r="547">
          <cell r="L547">
            <v>1</v>
          </cell>
        </row>
        <row r="548">
          <cell r="L548">
            <v>1</v>
          </cell>
        </row>
        <row r="549">
          <cell r="L549">
            <v>1</v>
          </cell>
        </row>
        <row r="550">
          <cell r="L550">
            <v>1</v>
          </cell>
        </row>
        <row r="551">
          <cell r="L551">
            <v>1</v>
          </cell>
        </row>
        <row r="552">
          <cell r="L552">
            <v>1</v>
          </cell>
        </row>
        <row r="553">
          <cell r="L553">
            <v>1</v>
          </cell>
        </row>
        <row r="554">
          <cell r="L554">
            <v>1</v>
          </cell>
        </row>
        <row r="555">
          <cell r="L555">
            <v>1</v>
          </cell>
        </row>
        <row r="556">
          <cell r="L556">
            <v>1</v>
          </cell>
        </row>
        <row r="557">
          <cell r="L557">
            <v>1</v>
          </cell>
        </row>
        <row r="558">
          <cell r="L558">
            <v>1</v>
          </cell>
        </row>
        <row r="559">
          <cell r="L559">
            <v>1</v>
          </cell>
        </row>
        <row r="560">
          <cell r="L560">
            <v>1</v>
          </cell>
        </row>
        <row r="561">
          <cell r="L561">
            <v>1</v>
          </cell>
        </row>
        <row r="562">
          <cell r="L562">
            <v>1</v>
          </cell>
        </row>
        <row r="563">
          <cell r="L563">
            <v>1</v>
          </cell>
        </row>
        <row r="564">
          <cell r="L564">
            <v>1</v>
          </cell>
        </row>
        <row r="565">
          <cell r="L565">
            <v>1</v>
          </cell>
        </row>
        <row r="566">
          <cell r="L566">
            <v>1</v>
          </cell>
        </row>
        <row r="567">
          <cell r="L567">
            <v>1</v>
          </cell>
        </row>
        <row r="568">
          <cell r="L568">
            <v>1</v>
          </cell>
        </row>
        <row r="569">
          <cell r="L569">
            <v>1</v>
          </cell>
        </row>
        <row r="570">
          <cell r="L570">
            <v>1</v>
          </cell>
        </row>
        <row r="571">
          <cell r="L571">
            <v>1</v>
          </cell>
        </row>
        <row r="572">
          <cell r="L572">
            <v>1</v>
          </cell>
        </row>
        <row r="573">
          <cell r="L573">
            <v>1</v>
          </cell>
        </row>
        <row r="574">
          <cell r="L574">
            <v>1</v>
          </cell>
        </row>
        <row r="575">
          <cell r="L575">
            <v>1</v>
          </cell>
        </row>
        <row r="576">
          <cell r="L576">
            <v>1</v>
          </cell>
        </row>
        <row r="577">
          <cell r="L577">
            <v>1</v>
          </cell>
        </row>
        <row r="578">
          <cell r="L578">
            <v>1</v>
          </cell>
        </row>
        <row r="579">
          <cell r="L579">
            <v>1</v>
          </cell>
        </row>
        <row r="580">
          <cell r="L580">
            <v>1</v>
          </cell>
        </row>
        <row r="581">
          <cell r="L581">
            <v>1</v>
          </cell>
        </row>
        <row r="582">
          <cell r="L582">
            <v>1</v>
          </cell>
        </row>
        <row r="583">
          <cell r="L583">
            <v>1</v>
          </cell>
        </row>
        <row r="584">
          <cell r="L584">
            <v>1</v>
          </cell>
        </row>
        <row r="585">
          <cell r="L585">
            <v>1</v>
          </cell>
        </row>
        <row r="586">
          <cell r="L586">
            <v>1</v>
          </cell>
        </row>
        <row r="587">
          <cell r="L587">
            <v>1</v>
          </cell>
        </row>
        <row r="588">
          <cell r="L588">
            <v>1</v>
          </cell>
        </row>
        <row r="589">
          <cell r="L589">
            <v>1</v>
          </cell>
        </row>
        <row r="590">
          <cell r="L590">
            <v>1</v>
          </cell>
        </row>
        <row r="591">
          <cell r="L591">
            <v>1</v>
          </cell>
        </row>
        <row r="592">
          <cell r="L592">
            <v>1</v>
          </cell>
        </row>
        <row r="593">
          <cell r="L593">
            <v>1</v>
          </cell>
        </row>
        <row r="594">
          <cell r="L594">
            <v>1</v>
          </cell>
        </row>
        <row r="595">
          <cell r="L595">
            <v>1</v>
          </cell>
        </row>
        <row r="596">
          <cell r="L596">
            <v>1</v>
          </cell>
        </row>
        <row r="597">
          <cell r="L597">
            <v>1</v>
          </cell>
        </row>
        <row r="598">
          <cell r="L598">
            <v>1</v>
          </cell>
        </row>
        <row r="599">
          <cell r="L599">
            <v>1</v>
          </cell>
        </row>
        <row r="600">
          <cell r="L600">
            <v>1</v>
          </cell>
        </row>
        <row r="601">
          <cell r="L601">
            <v>1</v>
          </cell>
        </row>
        <row r="602">
          <cell r="L602">
            <v>1</v>
          </cell>
        </row>
        <row r="603">
          <cell r="L603">
            <v>1</v>
          </cell>
        </row>
        <row r="604">
          <cell r="L604">
            <v>1</v>
          </cell>
        </row>
        <row r="605">
          <cell r="L605">
            <v>1</v>
          </cell>
        </row>
        <row r="606">
          <cell r="L606">
            <v>1</v>
          </cell>
        </row>
        <row r="607">
          <cell r="L607">
            <v>1</v>
          </cell>
        </row>
        <row r="608">
          <cell r="L608">
            <v>1</v>
          </cell>
        </row>
        <row r="609">
          <cell r="L609">
            <v>1</v>
          </cell>
        </row>
        <row r="610">
          <cell r="L610">
            <v>1</v>
          </cell>
        </row>
        <row r="611">
          <cell r="L611">
            <v>1</v>
          </cell>
        </row>
        <row r="612">
          <cell r="L612">
            <v>1</v>
          </cell>
        </row>
        <row r="613">
          <cell r="L613">
            <v>1</v>
          </cell>
        </row>
        <row r="614">
          <cell r="L614">
            <v>1</v>
          </cell>
        </row>
        <row r="615">
          <cell r="L615">
            <v>1</v>
          </cell>
        </row>
        <row r="616">
          <cell r="L616">
            <v>1</v>
          </cell>
        </row>
        <row r="617">
          <cell r="L617">
            <v>1</v>
          </cell>
        </row>
        <row r="618">
          <cell r="L618">
            <v>1</v>
          </cell>
        </row>
        <row r="619">
          <cell r="L619">
            <v>1</v>
          </cell>
        </row>
        <row r="620">
          <cell r="L620">
            <v>1</v>
          </cell>
        </row>
        <row r="621">
          <cell r="L621">
            <v>1</v>
          </cell>
        </row>
        <row r="622">
          <cell r="L622">
            <v>1</v>
          </cell>
        </row>
        <row r="623">
          <cell r="L623">
            <v>1</v>
          </cell>
        </row>
        <row r="624">
          <cell r="L624">
            <v>1</v>
          </cell>
        </row>
        <row r="625">
          <cell r="L625">
            <v>1</v>
          </cell>
        </row>
        <row r="626">
          <cell r="L626">
            <v>1</v>
          </cell>
        </row>
        <row r="627">
          <cell r="L627">
            <v>1</v>
          </cell>
        </row>
        <row r="628">
          <cell r="L628">
            <v>1</v>
          </cell>
        </row>
        <row r="629">
          <cell r="L629">
            <v>1</v>
          </cell>
        </row>
        <row r="630">
          <cell r="L630">
            <v>1</v>
          </cell>
        </row>
        <row r="631">
          <cell r="L631">
            <v>1</v>
          </cell>
        </row>
        <row r="632">
          <cell r="L632">
            <v>1</v>
          </cell>
        </row>
        <row r="633">
          <cell r="L633">
            <v>1</v>
          </cell>
        </row>
        <row r="634">
          <cell r="L634">
            <v>1</v>
          </cell>
        </row>
        <row r="635">
          <cell r="L635">
            <v>1</v>
          </cell>
        </row>
        <row r="636">
          <cell r="L636">
            <v>1</v>
          </cell>
        </row>
        <row r="637">
          <cell r="L637">
            <v>1</v>
          </cell>
        </row>
        <row r="638">
          <cell r="L638">
            <v>1</v>
          </cell>
        </row>
        <row r="639">
          <cell r="L639">
            <v>1</v>
          </cell>
        </row>
        <row r="640">
          <cell r="L640">
            <v>1</v>
          </cell>
        </row>
        <row r="641">
          <cell r="L641">
            <v>1</v>
          </cell>
        </row>
        <row r="642">
          <cell r="L642">
            <v>1</v>
          </cell>
        </row>
        <row r="643">
          <cell r="L643">
            <v>1</v>
          </cell>
        </row>
        <row r="644">
          <cell r="L644">
            <v>1</v>
          </cell>
        </row>
        <row r="645">
          <cell r="L645">
            <v>1</v>
          </cell>
        </row>
        <row r="646">
          <cell r="L646">
            <v>1</v>
          </cell>
        </row>
        <row r="647">
          <cell r="L647">
            <v>1</v>
          </cell>
        </row>
        <row r="648">
          <cell r="L648">
            <v>1</v>
          </cell>
        </row>
        <row r="649">
          <cell r="L649">
            <v>1</v>
          </cell>
        </row>
        <row r="650">
          <cell r="L650">
            <v>1</v>
          </cell>
        </row>
        <row r="651">
          <cell r="L651">
            <v>1</v>
          </cell>
        </row>
        <row r="652">
          <cell r="L652">
            <v>1</v>
          </cell>
        </row>
        <row r="653">
          <cell r="L653">
            <v>1</v>
          </cell>
        </row>
        <row r="654">
          <cell r="L654">
            <v>1</v>
          </cell>
        </row>
        <row r="655">
          <cell r="L655">
            <v>1</v>
          </cell>
        </row>
        <row r="656">
          <cell r="L656">
            <v>1</v>
          </cell>
        </row>
        <row r="657">
          <cell r="L657">
            <v>1</v>
          </cell>
        </row>
        <row r="658">
          <cell r="L658">
            <v>1</v>
          </cell>
        </row>
        <row r="659">
          <cell r="L659">
            <v>1</v>
          </cell>
        </row>
        <row r="660">
          <cell r="L660">
            <v>1</v>
          </cell>
        </row>
        <row r="661">
          <cell r="L661">
            <v>1</v>
          </cell>
        </row>
        <row r="662">
          <cell r="L662">
            <v>1</v>
          </cell>
        </row>
        <row r="663">
          <cell r="L663">
            <v>1</v>
          </cell>
        </row>
        <row r="664">
          <cell r="L664">
            <v>1</v>
          </cell>
        </row>
        <row r="665">
          <cell r="L665">
            <v>1</v>
          </cell>
        </row>
        <row r="666">
          <cell r="L666">
            <v>1</v>
          </cell>
        </row>
        <row r="667">
          <cell r="L667">
            <v>1</v>
          </cell>
        </row>
        <row r="668">
          <cell r="L668">
            <v>1</v>
          </cell>
        </row>
        <row r="669">
          <cell r="L669">
            <v>1</v>
          </cell>
        </row>
        <row r="670">
          <cell r="L670">
            <v>1</v>
          </cell>
        </row>
        <row r="671">
          <cell r="L671">
            <v>1</v>
          </cell>
        </row>
        <row r="672">
          <cell r="L672">
            <v>1</v>
          </cell>
        </row>
        <row r="673">
          <cell r="L673">
            <v>1</v>
          </cell>
        </row>
        <row r="674">
          <cell r="L674">
            <v>1</v>
          </cell>
        </row>
        <row r="675">
          <cell r="L675">
            <v>1</v>
          </cell>
        </row>
        <row r="676">
          <cell r="L676">
            <v>1</v>
          </cell>
        </row>
        <row r="677">
          <cell r="L677">
            <v>1</v>
          </cell>
        </row>
        <row r="678">
          <cell r="L678">
            <v>1</v>
          </cell>
        </row>
        <row r="679">
          <cell r="L679">
            <v>1</v>
          </cell>
        </row>
        <row r="680">
          <cell r="L680">
            <v>1</v>
          </cell>
        </row>
        <row r="681">
          <cell r="L681">
            <v>1</v>
          </cell>
        </row>
        <row r="682">
          <cell r="L682">
            <v>1</v>
          </cell>
        </row>
        <row r="683">
          <cell r="L683">
            <v>1</v>
          </cell>
        </row>
        <row r="684">
          <cell r="L684">
            <v>1</v>
          </cell>
        </row>
        <row r="685">
          <cell r="L685">
            <v>1</v>
          </cell>
        </row>
        <row r="686">
          <cell r="L686">
            <v>1</v>
          </cell>
        </row>
        <row r="687">
          <cell r="L687">
            <v>1</v>
          </cell>
        </row>
        <row r="688">
          <cell r="L688">
            <v>1</v>
          </cell>
        </row>
        <row r="689">
          <cell r="L689">
            <v>1</v>
          </cell>
        </row>
        <row r="690">
          <cell r="L690">
            <v>1</v>
          </cell>
        </row>
        <row r="691">
          <cell r="L691">
            <v>1</v>
          </cell>
        </row>
        <row r="692">
          <cell r="L692">
            <v>1</v>
          </cell>
        </row>
        <row r="693">
          <cell r="L693">
            <v>1</v>
          </cell>
        </row>
        <row r="694">
          <cell r="L694">
            <v>1</v>
          </cell>
        </row>
        <row r="695">
          <cell r="L695">
            <v>1</v>
          </cell>
        </row>
        <row r="696">
          <cell r="L696">
            <v>1</v>
          </cell>
        </row>
        <row r="697">
          <cell r="L697">
            <v>1</v>
          </cell>
        </row>
        <row r="698">
          <cell r="L698">
            <v>1</v>
          </cell>
        </row>
        <row r="699">
          <cell r="L699">
            <v>1</v>
          </cell>
        </row>
        <row r="700">
          <cell r="L700">
            <v>1</v>
          </cell>
        </row>
        <row r="701">
          <cell r="L701">
            <v>1</v>
          </cell>
        </row>
        <row r="702">
          <cell r="L702">
            <v>1</v>
          </cell>
        </row>
        <row r="703">
          <cell r="L703">
            <v>1</v>
          </cell>
        </row>
        <row r="704">
          <cell r="L704">
            <v>1</v>
          </cell>
        </row>
        <row r="705">
          <cell r="L705">
            <v>1</v>
          </cell>
        </row>
        <row r="706">
          <cell r="L706">
            <v>1</v>
          </cell>
        </row>
        <row r="707">
          <cell r="L707">
            <v>1</v>
          </cell>
        </row>
        <row r="708">
          <cell r="L708">
            <v>1</v>
          </cell>
        </row>
        <row r="709">
          <cell r="L709">
            <v>1</v>
          </cell>
        </row>
        <row r="710">
          <cell r="L710">
            <v>1</v>
          </cell>
        </row>
        <row r="711">
          <cell r="L711">
            <v>1</v>
          </cell>
        </row>
        <row r="712">
          <cell r="L712">
            <v>1</v>
          </cell>
        </row>
        <row r="713">
          <cell r="L713">
            <v>1</v>
          </cell>
        </row>
        <row r="714">
          <cell r="L714">
            <v>1</v>
          </cell>
        </row>
        <row r="715">
          <cell r="L715">
            <v>1</v>
          </cell>
        </row>
        <row r="716">
          <cell r="L716">
            <v>1</v>
          </cell>
        </row>
        <row r="717">
          <cell r="L717">
            <v>1</v>
          </cell>
        </row>
        <row r="718">
          <cell r="L718">
            <v>1</v>
          </cell>
        </row>
        <row r="719">
          <cell r="L719">
            <v>1</v>
          </cell>
        </row>
        <row r="720">
          <cell r="L720">
            <v>1</v>
          </cell>
        </row>
        <row r="721">
          <cell r="L721">
            <v>1</v>
          </cell>
        </row>
        <row r="722">
          <cell r="L722">
            <v>1</v>
          </cell>
        </row>
        <row r="723">
          <cell r="L723">
            <v>1</v>
          </cell>
        </row>
        <row r="724">
          <cell r="L724">
            <v>1</v>
          </cell>
        </row>
        <row r="725">
          <cell r="L725">
            <v>1</v>
          </cell>
        </row>
        <row r="726">
          <cell r="L726">
            <v>1</v>
          </cell>
        </row>
        <row r="727">
          <cell r="L727">
            <v>1</v>
          </cell>
        </row>
        <row r="728">
          <cell r="L728">
            <v>1</v>
          </cell>
        </row>
        <row r="729">
          <cell r="L729">
            <v>1</v>
          </cell>
        </row>
        <row r="730">
          <cell r="L730">
            <v>1</v>
          </cell>
        </row>
        <row r="731">
          <cell r="L731">
            <v>1</v>
          </cell>
        </row>
        <row r="732">
          <cell r="L732">
            <v>1</v>
          </cell>
        </row>
        <row r="733">
          <cell r="L733">
            <v>1</v>
          </cell>
        </row>
        <row r="734">
          <cell r="L734">
            <v>1</v>
          </cell>
        </row>
        <row r="735">
          <cell r="L735">
            <v>1</v>
          </cell>
        </row>
        <row r="736">
          <cell r="L736">
            <v>1</v>
          </cell>
        </row>
        <row r="737">
          <cell r="L737">
            <v>1</v>
          </cell>
        </row>
        <row r="738">
          <cell r="L738">
            <v>1</v>
          </cell>
        </row>
        <row r="739">
          <cell r="L739">
            <v>1</v>
          </cell>
        </row>
        <row r="740">
          <cell r="L740">
            <v>1</v>
          </cell>
        </row>
        <row r="741">
          <cell r="L741">
            <v>1</v>
          </cell>
        </row>
        <row r="742">
          <cell r="L742">
            <v>1</v>
          </cell>
        </row>
        <row r="743">
          <cell r="L743">
            <v>1</v>
          </cell>
        </row>
        <row r="744">
          <cell r="L744">
            <v>1</v>
          </cell>
        </row>
        <row r="745">
          <cell r="L745">
            <v>1</v>
          </cell>
        </row>
        <row r="746">
          <cell r="L746">
            <v>1</v>
          </cell>
        </row>
        <row r="747">
          <cell r="L747">
            <v>1</v>
          </cell>
        </row>
        <row r="748">
          <cell r="L748">
            <v>1</v>
          </cell>
        </row>
        <row r="749">
          <cell r="L749">
            <v>1</v>
          </cell>
        </row>
        <row r="750">
          <cell r="L750">
            <v>1</v>
          </cell>
        </row>
        <row r="751">
          <cell r="L751">
            <v>1</v>
          </cell>
        </row>
        <row r="752">
          <cell r="L752">
            <v>1</v>
          </cell>
        </row>
        <row r="753">
          <cell r="L753">
            <v>1</v>
          </cell>
        </row>
        <row r="754">
          <cell r="L754">
            <v>1</v>
          </cell>
        </row>
        <row r="755">
          <cell r="L755">
            <v>1</v>
          </cell>
        </row>
        <row r="756">
          <cell r="L756">
            <v>1</v>
          </cell>
        </row>
        <row r="757">
          <cell r="L757">
            <v>1</v>
          </cell>
        </row>
        <row r="758">
          <cell r="L758">
            <v>1</v>
          </cell>
        </row>
        <row r="759">
          <cell r="L759">
            <v>1</v>
          </cell>
        </row>
        <row r="760">
          <cell r="L760">
            <v>1</v>
          </cell>
        </row>
        <row r="761">
          <cell r="L761">
            <v>1</v>
          </cell>
        </row>
        <row r="762">
          <cell r="L762">
            <v>1</v>
          </cell>
        </row>
        <row r="763">
          <cell r="L763">
            <v>1</v>
          </cell>
        </row>
        <row r="764">
          <cell r="L764">
            <v>1</v>
          </cell>
        </row>
        <row r="765">
          <cell r="L765">
            <v>1</v>
          </cell>
        </row>
        <row r="766">
          <cell r="L766">
            <v>1</v>
          </cell>
        </row>
        <row r="767">
          <cell r="L767">
            <v>1</v>
          </cell>
        </row>
        <row r="768">
          <cell r="L768">
            <v>1</v>
          </cell>
        </row>
        <row r="769">
          <cell r="L769">
            <v>1</v>
          </cell>
        </row>
        <row r="770">
          <cell r="L770">
            <v>1</v>
          </cell>
        </row>
        <row r="771">
          <cell r="L771">
            <v>1</v>
          </cell>
        </row>
        <row r="772">
          <cell r="L772">
            <v>1</v>
          </cell>
        </row>
        <row r="773">
          <cell r="L773">
            <v>1</v>
          </cell>
        </row>
        <row r="774">
          <cell r="L774">
            <v>1</v>
          </cell>
        </row>
        <row r="775">
          <cell r="L775">
            <v>1</v>
          </cell>
        </row>
        <row r="776">
          <cell r="L776">
            <v>1</v>
          </cell>
        </row>
        <row r="777">
          <cell r="L777">
            <v>1</v>
          </cell>
        </row>
        <row r="778">
          <cell r="L778">
            <v>1</v>
          </cell>
        </row>
        <row r="779">
          <cell r="L779">
            <v>1</v>
          </cell>
        </row>
        <row r="780">
          <cell r="L780">
            <v>1</v>
          </cell>
        </row>
        <row r="781">
          <cell r="L781">
            <v>1</v>
          </cell>
        </row>
        <row r="782">
          <cell r="L782">
            <v>1</v>
          </cell>
        </row>
        <row r="783">
          <cell r="L783">
            <v>1</v>
          </cell>
        </row>
        <row r="784">
          <cell r="L784">
            <v>1</v>
          </cell>
        </row>
        <row r="785">
          <cell r="L785">
            <v>1</v>
          </cell>
        </row>
        <row r="786">
          <cell r="L786">
            <v>1</v>
          </cell>
        </row>
        <row r="787">
          <cell r="L787">
            <v>1</v>
          </cell>
        </row>
        <row r="788">
          <cell r="L788">
            <v>1</v>
          </cell>
        </row>
        <row r="789">
          <cell r="L789">
            <v>1</v>
          </cell>
        </row>
        <row r="790">
          <cell r="L790">
            <v>1</v>
          </cell>
        </row>
        <row r="791">
          <cell r="L791">
            <v>1</v>
          </cell>
        </row>
        <row r="792">
          <cell r="L792">
            <v>1</v>
          </cell>
        </row>
        <row r="793">
          <cell r="L793">
            <v>1</v>
          </cell>
        </row>
        <row r="794">
          <cell r="L794">
            <v>1</v>
          </cell>
        </row>
        <row r="795">
          <cell r="L795">
            <v>1</v>
          </cell>
        </row>
        <row r="796">
          <cell r="L796">
            <v>1</v>
          </cell>
        </row>
        <row r="797">
          <cell r="L797">
            <v>1</v>
          </cell>
        </row>
        <row r="798">
          <cell r="L798">
            <v>1</v>
          </cell>
        </row>
        <row r="799">
          <cell r="L799">
            <v>1</v>
          </cell>
        </row>
        <row r="800">
          <cell r="L800">
            <v>1</v>
          </cell>
        </row>
        <row r="801">
          <cell r="L801">
            <v>1</v>
          </cell>
        </row>
        <row r="802">
          <cell r="L802">
            <v>1</v>
          </cell>
        </row>
        <row r="803">
          <cell r="L803">
            <v>1</v>
          </cell>
        </row>
        <row r="804">
          <cell r="L804">
            <v>1</v>
          </cell>
        </row>
        <row r="805">
          <cell r="L805">
            <v>1</v>
          </cell>
        </row>
        <row r="806">
          <cell r="L806">
            <v>1</v>
          </cell>
        </row>
        <row r="807">
          <cell r="L807">
            <v>1</v>
          </cell>
        </row>
        <row r="808">
          <cell r="L808">
            <v>1</v>
          </cell>
        </row>
        <row r="809">
          <cell r="L809">
            <v>1</v>
          </cell>
        </row>
        <row r="810">
          <cell r="L810">
            <v>1</v>
          </cell>
        </row>
        <row r="811">
          <cell r="L811">
            <v>1</v>
          </cell>
        </row>
        <row r="812">
          <cell r="L812">
            <v>1</v>
          </cell>
        </row>
        <row r="813">
          <cell r="L813">
            <v>1</v>
          </cell>
        </row>
        <row r="814">
          <cell r="L814">
            <v>1</v>
          </cell>
        </row>
        <row r="815">
          <cell r="L815">
            <v>1</v>
          </cell>
        </row>
        <row r="816">
          <cell r="L816">
            <v>1</v>
          </cell>
        </row>
        <row r="817">
          <cell r="L817">
            <v>1</v>
          </cell>
        </row>
        <row r="818">
          <cell r="L818">
            <v>1</v>
          </cell>
        </row>
        <row r="819">
          <cell r="L819">
            <v>1</v>
          </cell>
        </row>
        <row r="820">
          <cell r="L820">
            <v>1</v>
          </cell>
        </row>
        <row r="821">
          <cell r="L821">
            <v>1</v>
          </cell>
        </row>
        <row r="822">
          <cell r="L822">
            <v>1</v>
          </cell>
        </row>
        <row r="823">
          <cell r="L823">
            <v>1</v>
          </cell>
        </row>
        <row r="824">
          <cell r="L824">
            <v>1</v>
          </cell>
        </row>
        <row r="825">
          <cell r="L825">
            <v>1</v>
          </cell>
        </row>
        <row r="826">
          <cell r="L826">
            <v>1</v>
          </cell>
        </row>
        <row r="827">
          <cell r="L827">
            <v>1</v>
          </cell>
        </row>
        <row r="828">
          <cell r="L828">
            <v>1</v>
          </cell>
        </row>
        <row r="829">
          <cell r="L829">
            <v>1</v>
          </cell>
        </row>
        <row r="830">
          <cell r="L830">
            <v>1</v>
          </cell>
        </row>
        <row r="831">
          <cell r="L831">
            <v>1</v>
          </cell>
        </row>
        <row r="832">
          <cell r="L832">
            <v>1</v>
          </cell>
        </row>
        <row r="833">
          <cell r="L833">
            <v>1</v>
          </cell>
        </row>
        <row r="834">
          <cell r="L834">
            <v>1</v>
          </cell>
        </row>
        <row r="835">
          <cell r="L835">
            <v>1</v>
          </cell>
        </row>
        <row r="836">
          <cell r="L836">
            <v>1</v>
          </cell>
        </row>
        <row r="837">
          <cell r="L837">
            <v>1</v>
          </cell>
        </row>
        <row r="838">
          <cell r="L838">
            <v>1</v>
          </cell>
        </row>
        <row r="839">
          <cell r="L839">
            <v>1</v>
          </cell>
        </row>
        <row r="840">
          <cell r="L840">
            <v>1</v>
          </cell>
        </row>
        <row r="841">
          <cell r="L841">
            <v>1</v>
          </cell>
        </row>
        <row r="842">
          <cell r="L842">
            <v>1</v>
          </cell>
        </row>
        <row r="843">
          <cell r="L843">
            <v>1</v>
          </cell>
        </row>
        <row r="844">
          <cell r="L844">
            <v>1</v>
          </cell>
        </row>
        <row r="845">
          <cell r="L845">
            <v>1</v>
          </cell>
        </row>
        <row r="846">
          <cell r="L846">
            <v>1</v>
          </cell>
        </row>
        <row r="847">
          <cell r="L847">
            <v>1</v>
          </cell>
        </row>
        <row r="848">
          <cell r="L848">
            <v>1</v>
          </cell>
        </row>
        <row r="849">
          <cell r="L849">
            <v>1</v>
          </cell>
        </row>
        <row r="850">
          <cell r="L850">
            <v>1</v>
          </cell>
        </row>
        <row r="851">
          <cell r="L851">
            <v>1</v>
          </cell>
        </row>
        <row r="852">
          <cell r="L852">
            <v>1</v>
          </cell>
        </row>
        <row r="853">
          <cell r="L853">
            <v>1</v>
          </cell>
        </row>
        <row r="854">
          <cell r="L854">
            <v>1</v>
          </cell>
        </row>
        <row r="855">
          <cell r="L855">
            <v>1</v>
          </cell>
        </row>
        <row r="856">
          <cell r="L856">
            <v>1</v>
          </cell>
        </row>
        <row r="857">
          <cell r="L857">
            <v>1</v>
          </cell>
        </row>
        <row r="858">
          <cell r="L858">
            <v>1</v>
          </cell>
        </row>
        <row r="859">
          <cell r="L859">
            <v>1</v>
          </cell>
        </row>
        <row r="860">
          <cell r="L860">
            <v>1</v>
          </cell>
        </row>
        <row r="861">
          <cell r="L861">
            <v>1</v>
          </cell>
        </row>
        <row r="862">
          <cell r="L862">
            <v>1</v>
          </cell>
        </row>
        <row r="863">
          <cell r="L863">
            <v>1</v>
          </cell>
        </row>
        <row r="864">
          <cell r="L864">
            <v>1</v>
          </cell>
        </row>
        <row r="865">
          <cell r="L865">
            <v>1</v>
          </cell>
        </row>
        <row r="866">
          <cell r="L866">
            <v>1</v>
          </cell>
        </row>
        <row r="867">
          <cell r="L867">
            <v>1</v>
          </cell>
        </row>
        <row r="868">
          <cell r="L868">
            <v>1</v>
          </cell>
        </row>
        <row r="869">
          <cell r="L869">
            <v>1</v>
          </cell>
        </row>
        <row r="870">
          <cell r="L870">
            <v>1</v>
          </cell>
        </row>
        <row r="871">
          <cell r="L871">
            <v>1</v>
          </cell>
        </row>
        <row r="872">
          <cell r="L872">
            <v>1</v>
          </cell>
        </row>
        <row r="873">
          <cell r="L873">
            <v>1</v>
          </cell>
        </row>
        <row r="874">
          <cell r="L874">
            <v>1</v>
          </cell>
        </row>
        <row r="875">
          <cell r="L875">
            <v>1</v>
          </cell>
        </row>
        <row r="876">
          <cell r="L876">
            <v>1</v>
          </cell>
        </row>
        <row r="877">
          <cell r="L877">
            <v>1</v>
          </cell>
        </row>
        <row r="878">
          <cell r="L878">
            <v>1</v>
          </cell>
        </row>
        <row r="879">
          <cell r="L879">
            <v>1</v>
          </cell>
        </row>
        <row r="880">
          <cell r="L880">
            <v>1</v>
          </cell>
        </row>
        <row r="881">
          <cell r="L881">
            <v>1</v>
          </cell>
        </row>
        <row r="882">
          <cell r="L882">
            <v>1</v>
          </cell>
        </row>
        <row r="883">
          <cell r="L883">
            <v>1</v>
          </cell>
        </row>
        <row r="884">
          <cell r="L884">
            <v>1</v>
          </cell>
        </row>
        <row r="885">
          <cell r="L885">
            <v>1</v>
          </cell>
        </row>
        <row r="886">
          <cell r="L886">
            <v>1</v>
          </cell>
        </row>
        <row r="887">
          <cell r="L887">
            <v>1</v>
          </cell>
        </row>
        <row r="888">
          <cell r="L888">
            <v>1</v>
          </cell>
        </row>
        <row r="889">
          <cell r="L889">
            <v>1</v>
          </cell>
        </row>
        <row r="890">
          <cell r="L890">
            <v>1</v>
          </cell>
        </row>
        <row r="891">
          <cell r="L891">
            <v>1</v>
          </cell>
        </row>
        <row r="892">
          <cell r="L892">
            <v>1</v>
          </cell>
        </row>
        <row r="893">
          <cell r="L893">
            <v>1</v>
          </cell>
        </row>
        <row r="894">
          <cell r="L894">
            <v>1</v>
          </cell>
        </row>
        <row r="895">
          <cell r="L895">
            <v>1</v>
          </cell>
        </row>
        <row r="896">
          <cell r="L896">
            <v>1</v>
          </cell>
        </row>
        <row r="897">
          <cell r="L897">
            <v>1</v>
          </cell>
        </row>
        <row r="898">
          <cell r="L898">
            <v>1</v>
          </cell>
        </row>
        <row r="899">
          <cell r="L899">
            <v>1</v>
          </cell>
        </row>
        <row r="900">
          <cell r="L900">
            <v>1</v>
          </cell>
        </row>
        <row r="901">
          <cell r="L901">
            <v>1</v>
          </cell>
        </row>
        <row r="902">
          <cell r="L902">
            <v>1</v>
          </cell>
        </row>
        <row r="903">
          <cell r="L903">
            <v>1</v>
          </cell>
        </row>
        <row r="904">
          <cell r="L904">
            <v>1</v>
          </cell>
        </row>
        <row r="905">
          <cell r="L905">
            <v>1</v>
          </cell>
        </row>
        <row r="906">
          <cell r="L906">
            <v>1</v>
          </cell>
        </row>
        <row r="907">
          <cell r="L907">
            <v>1</v>
          </cell>
        </row>
        <row r="908">
          <cell r="L908">
            <v>1</v>
          </cell>
        </row>
        <row r="909">
          <cell r="L909">
            <v>1</v>
          </cell>
        </row>
        <row r="910">
          <cell r="L910">
            <v>1</v>
          </cell>
        </row>
        <row r="911">
          <cell r="L911">
            <v>1</v>
          </cell>
        </row>
        <row r="912">
          <cell r="L912">
            <v>1</v>
          </cell>
        </row>
        <row r="913">
          <cell r="L913">
            <v>1</v>
          </cell>
        </row>
        <row r="914">
          <cell r="L914">
            <v>1</v>
          </cell>
        </row>
        <row r="915">
          <cell r="L915">
            <v>1</v>
          </cell>
        </row>
        <row r="916">
          <cell r="L916">
            <v>1</v>
          </cell>
        </row>
        <row r="917">
          <cell r="L917">
            <v>1</v>
          </cell>
        </row>
        <row r="918">
          <cell r="L918" t="e">
            <v>#N/A</v>
          </cell>
        </row>
        <row r="919">
          <cell r="L919" t="e">
            <v>#N/A</v>
          </cell>
        </row>
        <row r="920">
          <cell r="L920" t="e">
            <v>#N/A</v>
          </cell>
        </row>
        <row r="921">
          <cell r="L921" t="e">
            <v>#N/A</v>
          </cell>
        </row>
        <row r="922">
          <cell r="L922" t="e">
            <v>#N/A</v>
          </cell>
        </row>
        <row r="923">
          <cell r="L923" t="e">
            <v>#N/A</v>
          </cell>
        </row>
        <row r="924">
          <cell r="L924" t="e">
            <v>#N/A</v>
          </cell>
        </row>
        <row r="925">
          <cell r="L925" t="e">
            <v>#N/A</v>
          </cell>
        </row>
        <row r="926">
          <cell r="L926" t="e">
            <v>#N/A</v>
          </cell>
        </row>
        <row r="927">
          <cell r="L927" t="e">
            <v>#N/A</v>
          </cell>
        </row>
        <row r="928">
          <cell r="L928" t="e">
            <v>#N/A</v>
          </cell>
        </row>
        <row r="929">
          <cell r="L929" t="e">
            <v>#N/A</v>
          </cell>
        </row>
        <row r="930">
          <cell r="L930" t="e">
            <v>#N/A</v>
          </cell>
        </row>
        <row r="931">
          <cell r="L931" t="e">
            <v>#N/A</v>
          </cell>
        </row>
        <row r="932">
          <cell r="L932" t="e">
            <v>#N/A</v>
          </cell>
        </row>
        <row r="933">
          <cell r="L933" t="e">
            <v>#N/A</v>
          </cell>
        </row>
        <row r="934">
          <cell r="L934" t="e">
            <v>#N/A</v>
          </cell>
        </row>
        <row r="935">
          <cell r="L935" t="e">
            <v>#N/A</v>
          </cell>
        </row>
        <row r="936">
          <cell r="L936" t="e">
            <v>#N/A</v>
          </cell>
        </row>
        <row r="937">
          <cell r="L937" t="e">
            <v>#N/A</v>
          </cell>
        </row>
        <row r="938">
          <cell r="L938" t="e">
            <v>#N/A</v>
          </cell>
        </row>
        <row r="939">
          <cell r="L939" t="e">
            <v>#N/A</v>
          </cell>
        </row>
        <row r="940">
          <cell r="L940" t="e">
            <v>#N/A</v>
          </cell>
        </row>
        <row r="941">
          <cell r="L941" t="e">
            <v>#N/A</v>
          </cell>
        </row>
        <row r="942">
          <cell r="L942" t="e">
            <v>#N/A</v>
          </cell>
        </row>
        <row r="943">
          <cell r="L943" t="e">
            <v>#N/A</v>
          </cell>
        </row>
        <row r="944">
          <cell r="L944" t="e">
            <v>#N/A</v>
          </cell>
        </row>
        <row r="945">
          <cell r="L945" t="e">
            <v>#N/A</v>
          </cell>
        </row>
        <row r="946">
          <cell r="L946" t="e">
            <v>#N/A</v>
          </cell>
        </row>
        <row r="947">
          <cell r="L947" t="e">
            <v>#N/A</v>
          </cell>
        </row>
        <row r="948">
          <cell r="L948" t="e">
            <v>#N/A</v>
          </cell>
        </row>
        <row r="949">
          <cell r="L949" t="e">
            <v>#N/A</v>
          </cell>
        </row>
        <row r="950">
          <cell r="L950" t="e">
            <v>#N/A</v>
          </cell>
        </row>
        <row r="951">
          <cell r="L951" t="e">
            <v>#N/A</v>
          </cell>
        </row>
        <row r="952">
          <cell r="L952" t="e">
            <v>#N/A</v>
          </cell>
        </row>
        <row r="953">
          <cell r="L953" t="e">
            <v>#N/A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2">
          <cell r="B32" t="str">
            <v>Ongoing</v>
          </cell>
        </row>
        <row r="95">
          <cell r="B95" t="str">
            <v>Argentina:AR:APP:ADM</v>
          </cell>
        </row>
        <row r="96">
          <cell r="B96" t="str">
            <v>Argentina:AR:APP:CMS</v>
          </cell>
        </row>
        <row r="97">
          <cell r="B97" t="str">
            <v>Argentina:AR:BPO:Call Center</v>
          </cell>
        </row>
        <row r="98">
          <cell r="B98" t="str">
            <v>Argentina:AR:ITO:</v>
          </cell>
        </row>
        <row r="99">
          <cell r="B99" t="str">
            <v>Argentina:AR:ITO:GSD Buenos Aires</v>
          </cell>
        </row>
        <row r="100">
          <cell r="B100" t="str">
            <v>Australia:AU:APP:ADM High</v>
          </cell>
        </row>
        <row r="101">
          <cell r="B101" t="str">
            <v>Australia:AU:APP:ADM Low</v>
          </cell>
        </row>
        <row r="102">
          <cell r="B102" t="str">
            <v>Australia:AU:APP:ADM Mphasis Not Sydney Melbourne Brisbane Perth</v>
          </cell>
        </row>
        <row r="103">
          <cell r="B103" t="str">
            <v>Australia:AU:APP:ADM Mphasis Sydney Melbourne Brisbane Perth</v>
          </cell>
        </row>
        <row r="104">
          <cell r="B104" t="str">
            <v>Australia:AU:APP:CMS</v>
          </cell>
        </row>
        <row r="105">
          <cell r="B105" t="str">
            <v>Australia:AU:APP:Pract</v>
          </cell>
        </row>
        <row r="106">
          <cell r="B106" t="str">
            <v>Australia:AU:BPO:</v>
          </cell>
        </row>
        <row r="107">
          <cell r="B107" t="str">
            <v>Australia:AU:BPO:South Aus Credit Serv</v>
          </cell>
        </row>
        <row r="108">
          <cell r="B108" t="str">
            <v>Australia:AU:ITO:GSD Adelaide</v>
          </cell>
        </row>
        <row r="109">
          <cell r="B109" t="str">
            <v>Australia:AU:ITO:High</v>
          </cell>
        </row>
        <row r="110">
          <cell r="B110" t="str">
            <v>Australia:AU:ITO:Low</v>
          </cell>
        </row>
        <row r="111">
          <cell r="B111" t="str">
            <v>Austria:AT:APP:ADM</v>
          </cell>
        </row>
        <row r="112">
          <cell r="B112" t="str">
            <v>Austria:AT:APP:Pract</v>
          </cell>
        </row>
        <row r="113">
          <cell r="B113" t="str">
            <v>Austria:AT:ITO:</v>
          </cell>
        </row>
        <row r="114">
          <cell r="B114" t="str">
            <v>Austria:AT:ITO:GSD Wien MSP</v>
          </cell>
        </row>
        <row r="115">
          <cell r="B115" t="str">
            <v>Bahrain:BH:APP:ADM</v>
          </cell>
        </row>
        <row r="116">
          <cell r="B116" t="str">
            <v>Belgium:BE:APP:ADM</v>
          </cell>
        </row>
        <row r="117">
          <cell r="B117" t="str">
            <v>Belgium:BE:APP:ADM Mphasis</v>
          </cell>
        </row>
        <row r="118">
          <cell r="B118" t="str">
            <v>Belgium:BE:APP:Pract</v>
          </cell>
        </row>
        <row r="119">
          <cell r="B119" t="str">
            <v>Belgium:BE:BPO:</v>
          </cell>
        </row>
        <row r="120">
          <cell r="B120" t="str">
            <v>Belgium:BE:ITO:</v>
          </cell>
        </row>
        <row r="121">
          <cell r="B121" t="str">
            <v>Belgium:BE:ITO:GSD Mechelen</v>
          </cell>
        </row>
        <row r="122">
          <cell r="B122" t="str">
            <v>Belgium:BE:ITO:GSD Mechelen MSP</v>
          </cell>
        </row>
        <row r="123">
          <cell r="B123" t="str">
            <v>Brazil:BR:APP:ADM High</v>
          </cell>
        </row>
        <row r="124">
          <cell r="B124" t="str">
            <v>Brazil:BR:APP:ADM Low</v>
          </cell>
        </row>
        <row r="125">
          <cell r="B125" t="str">
            <v>Brazil:BR:APP:CMS</v>
          </cell>
        </row>
        <row r="126">
          <cell r="B126" t="str">
            <v>Brazil:BR:APP:Pract</v>
          </cell>
        </row>
        <row r="127">
          <cell r="B127" t="str">
            <v>Brazil:BR:BPO:Contact Center</v>
          </cell>
        </row>
        <row r="128">
          <cell r="B128" t="str">
            <v>Brazil:BR:BPO:PA</v>
          </cell>
        </row>
        <row r="129">
          <cell r="B129" t="str">
            <v>Brazil:BR:BPO:Support</v>
          </cell>
        </row>
        <row r="130">
          <cell r="B130" t="str">
            <v>Brazil:BR:ITO:</v>
          </cell>
        </row>
        <row r="131">
          <cell r="B131" t="str">
            <v>Brazil:BR:ITO:GSD Sao Paulo</v>
          </cell>
        </row>
        <row r="132">
          <cell r="B132" t="str">
            <v>Brazil:BR:ITO:SED</v>
          </cell>
        </row>
        <row r="133">
          <cell r="B133" t="str">
            <v>Bulgaria:BG:APP:Pract</v>
          </cell>
        </row>
        <row r="134">
          <cell r="B134" t="str">
            <v>Bulgaria:BG:BPO:</v>
          </cell>
        </row>
        <row r="135">
          <cell r="B135" t="str">
            <v>Bulgaria:BG:ITO:</v>
          </cell>
        </row>
        <row r="136">
          <cell r="B136" t="str">
            <v>Bulgaria:BG:ITO:GSD Sofia</v>
          </cell>
        </row>
        <row r="137">
          <cell r="B137" t="str">
            <v>Bulgaria:BG:ITO:GSD Sofia MSP</v>
          </cell>
        </row>
        <row r="138">
          <cell r="B138" t="str">
            <v>Canada:CA:APP:ADM</v>
          </cell>
        </row>
        <row r="139">
          <cell r="B139" t="str">
            <v>Canada:CA:APP:ADM Mphasis Not Toronto Vancouver</v>
          </cell>
        </row>
        <row r="140">
          <cell r="B140" t="str">
            <v>Canada:CA:APP:ADM Mphasis Toronto Vancouver</v>
          </cell>
        </row>
        <row r="141">
          <cell r="B141" t="str">
            <v>Canada:CA:APP:CMS</v>
          </cell>
        </row>
        <row r="142">
          <cell r="B142" t="str">
            <v>Canada:CA:APP:Pract</v>
          </cell>
        </row>
        <row r="143">
          <cell r="B143" t="str">
            <v>Canada:CA:BPO:</v>
          </cell>
        </row>
        <row r="144">
          <cell r="B144" t="str">
            <v>Canada:CA:BPO:Sydney</v>
          </cell>
        </row>
        <row r="145">
          <cell r="B145" t="str">
            <v>Canada:CA:ITO:</v>
          </cell>
        </row>
        <row r="146">
          <cell r="B146" t="str">
            <v>Canada:CA:ITO:GSD</v>
          </cell>
        </row>
        <row r="147">
          <cell r="B147" t="str">
            <v>Canada:CA:ITO:GSD Calgary MSP</v>
          </cell>
        </row>
        <row r="148">
          <cell r="B148" t="str">
            <v>Canada:CA:ITO:GSD Kanata MSP</v>
          </cell>
        </row>
        <row r="149">
          <cell r="B149" t="str">
            <v>Chile:CL:APP:ADM</v>
          </cell>
        </row>
        <row r="150">
          <cell r="B150" t="str">
            <v>Chile:CL:BPO:</v>
          </cell>
        </row>
        <row r="151">
          <cell r="B151" t="str">
            <v>Chile:CL:ITO:</v>
          </cell>
        </row>
        <row r="152">
          <cell r="B152" t="str">
            <v>Chile:CL:ITO:GSD Santiago</v>
          </cell>
        </row>
        <row r="153">
          <cell r="B153" t="str">
            <v>Chile:CL:ITO:GSD Santiago MSP</v>
          </cell>
        </row>
        <row r="154">
          <cell r="B154" t="str">
            <v>China:CN:APP:ADM Chongqing Wuhan Low</v>
          </cell>
        </row>
        <row r="155">
          <cell r="B155" t="str">
            <v>China:CN:APP:ADM Mphasis</v>
          </cell>
        </row>
        <row r="156">
          <cell r="B156" t="str">
            <v>China:CN:APP:ADM Shanghai Beijing Dalian High</v>
          </cell>
        </row>
        <row r="157">
          <cell r="B157" t="str">
            <v>China:CN:APP:ADM Testing</v>
          </cell>
        </row>
        <row r="158">
          <cell r="B158" t="str">
            <v>China:CN:APP:Australia BAS Fly In</v>
          </cell>
        </row>
        <row r="159">
          <cell r="B159" t="str">
            <v>China:CN:APP:Canada BAS Fly in</v>
          </cell>
        </row>
        <row r="160">
          <cell r="B160" t="str">
            <v>China:CN:APP:CMS</v>
          </cell>
        </row>
        <row r="161">
          <cell r="B161" t="str">
            <v>China:CN:APP:France BAS Fly in</v>
          </cell>
        </row>
        <row r="162">
          <cell r="B162" t="str">
            <v>China:CN:APP:Germany BAS Fly In</v>
          </cell>
        </row>
        <row r="163">
          <cell r="B163" t="str">
            <v>China:CN:APP:Hong Kong BAS Fly in</v>
          </cell>
        </row>
        <row r="164">
          <cell r="B164" t="str">
            <v>China:CN:APP:Indonesia BAS Fly in</v>
          </cell>
        </row>
        <row r="165">
          <cell r="B165" t="str">
            <v>China:CN:APP:Japan BAS Fly in</v>
          </cell>
        </row>
        <row r="166">
          <cell r="B166" t="str">
            <v>China:CN:APP:Malaysia BAS Fly in</v>
          </cell>
        </row>
        <row r="167">
          <cell r="B167" t="str">
            <v>China:CN:APP:New Zealand BAS Fly in</v>
          </cell>
        </row>
        <row r="168">
          <cell r="B168" t="str">
            <v>China:CN:APP:Philippines BAS Fly in</v>
          </cell>
        </row>
        <row r="169">
          <cell r="B169" t="str">
            <v>China:CN:APP:Pract</v>
          </cell>
        </row>
        <row r="170">
          <cell r="B170" t="str">
            <v>China:CN:APP:Singapore BAS Fly In</v>
          </cell>
        </row>
        <row r="171">
          <cell r="B171" t="str">
            <v>China:CN:APP:Switzerland BAS Fly in</v>
          </cell>
        </row>
        <row r="172">
          <cell r="B172" t="str">
            <v>China:CN:APP:Taiwan BAS Fly in</v>
          </cell>
        </row>
        <row r="173">
          <cell r="B173" t="str">
            <v>China:CN:APP:United Kingdom BAS Fly In</v>
          </cell>
        </row>
        <row r="174">
          <cell r="B174" t="str">
            <v>China:CN:APP:United States A BAS Fly in</v>
          </cell>
        </row>
        <row r="175">
          <cell r="B175" t="str">
            <v>China:CN:APP:United States AA BAS Fly in</v>
          </cell>
        </row>
        <row r="176">
          <cell r="B176" t="str">
            <v>China:CN:APP:United States B BAS Fly in</v>
          </cell>
        </row>
        <row r="177">
          <cell r="B177" t="str">
            <v>China:CN:BPO:Dalian</v>
          </cell>
        </row>
        <row r="178">
          <cell r="B178" t="str">
            <v>China:CN:BPO:Dalian Mandarin Only</v>
          </cell>
        </row>
        <row r="179">
          <cell r="B179" t="str">
            <v>China:CN:BPO:Shanghai</v>
          </cell>
        </row>
        <row r="180">
          <cell r="B180" t="str">
            <v>China:CN:BPO:Wuhan</v>
          </cell>
        </row>
        <row r="181">
          <cell r="B181" t="str">
            <v>China:CN:ITO:GSD Beijing</v>
          </cell>
        </row>
        <row r="182">
          <cell r="B182" t="str">
            <v>China:CN:ITO:GSD Beijing MSP</v>
          </cell>
        </row>
        <row r="183">
          <cell r="B183" t="str">
            <v>China:CN:ITO:GSD Dalian</v>
          </cell>
        </row>
        <row r="184">
          <cell r="B184" t="str">
            <v>China:CN:ITO:High</v>
          </cell>
        </row>
        <row r="185">
          <cell r="B185" t="str">
            <v>China:CN:ITO:Low</v>
          </cell>
        </row>
        <row r="186">
          <cell r="B186" t="str">
            <v>China:CN:ITO:Tianjin</v>
          </cell>
        </row>
        <row r="187">
          <cell r="B187" t="str">
            <v>Colombia:CO:APP:ADM</v>
          </cell>
        </row>
        <row r="188">
          <cell r="B188" t="str">
            <v>Colombia:CO:APP:CMS</v>
          </cell>
        </row>
        <row r="189">
          <cell r="B189" t="str">
            <v>Colombia:CO:BPO:</v>
          </cell>
        </row>
        <row r="190">
          <cell r="B190" t="str">
            <v>Colombia:CO:ITO:</v>
          </cell>
        </row>
        <row r="191">
          <cell r="B191" t="str">
            <v>Colombia:CO:ITO:GSD Bogota MSP</v>
          </cell>
        </row>
        <row r="192">
          <cell r="B192" t="str">
            <v>Costa Rica:CR:APP:ADM</v>
          </cell>
        </row>
        <row r="193">
          <cell r="B193" t="str">
            <v>Costa Rica:CR:BPO:</v>
          </cell>
        </row>
        <row r="194">
          <cell r="B194" t="str">
            <v>Costa Rica:CR:ITO:</v>
          </cell>
        </row>
        <row r="195">
          <cell r="B195" t="str">
            <v>Costa Rica:CR:ITO:Capability</v>
          </cell>
        </row>
        <row r="196">
          <cell r="B196" t="str">
            <v>Costa Rica:CR:ITO:GSD San Jose</v>
          </cell>
        </row>
        <row r="197">
          <cell r="B197" t="str">
            <v>Czech Republic:CZ:APP:ADM</v>
          </cell>
        </row>
        <row r="198">
          <cell r="B198" t="str">
            <v>Czech Republic:CZ:APP:Pract</v>
          </cell>
        </row>
        <row r="199">
          <cell r="B199" t="str">
            <v>Czech Republic:CZ:ITO:</v>
          </cell>
        </row>
        <row r="200">
          <cell r="B200" t="str">
            <v>Denmark:DK:APP:ADM</v>
          </cell>
        </row>
        <row r="201">
          <cell r="B201" t="str">
            <v>Denmark:DK:APP:Pract</v>
          </cell>
        </row>
        <row r="202">
          <cell r="B202" t="str">
            <v>Denmark:DK:ITO:</v>
          </cell>
        </row>
        <row r="203">
          <cell r="B203" t="str">
            <v>Ecuador:EC:ITO:</v>
          </cell>
        </row>
        <row r="204">
          <cell r="B204" t="str">
            <v>Egypt:EG:APP:ADM</v>
          </cell>
        </row>
        <row r="205">
          <cell r="B205" t="str">
            <v>Egypt:EG:APP:Germany BAS Fly In</v>
          </cell>
        </row>
        <row r="206">
          <cell r="B206" t="str">
            <v>Egypt:EG:APP:India BAS Fly in</v>
          </cell>
        </row>
        <row r="207">
          <cell r="B207" t="str">
            <v>Egypt:EG:APP:Netherlands BAS Fly In</v>
          </cell>
        </row>
        <row r="208">
          <cell r="B208" t="str">
            <v>Egypt:EG:APP:United Kingdom BAS Fly In</v>
          </cell>
        </row>
        <row r="209">
          <cell r="B209" t="str">
            <v>Egypt:EG:APP:United States A BAS Fly in</v>
          </cell>
        </row>
        <row r="210">
          <cell r="B210" t="str">
            <v>Egypt:EG:APP:United States B BAS Fly in</v>
          </cell>
        </row>
        <row r="211">
          <cell r="B211" t="str">
            <v>Finland:FI:APP:Pract</v>
          </cell>
        </row>
        <row r="212">
          <cell r="B212" t="str">
            <v>Finland:FI:ITO:</v>
          </cell>
        </row>
        <row r="213">
          <cell r="B213" t="str">
            <v>Finland:FI:ITO:GSD Espoo</v>
          </cell>
        </row>
        <row r="214">
          <cell r="B214" t="str">
            <v>Finland:FI:ITO:GSD Espoo MSP</v>
          </cell>
        </row>
        <row r="215">
          <cell r="B215" t="str">
            <v>France:FR:APP:ADM Mphasis</v>
          </cell>
        </row>
        <row r="216">
          <cell r="B216" t="str">
            <v>France:FR:APP:ADM Paris</v>
          </cell>
        </row>
        <row r="217">
          <cell r="B217" t="str">
            <v>France:FR:APP:ADM Regions</v>
          </cell>
        </row>
        <row r="218">
          <cell r="B218" t="str">
            <v>France:FR:APP:Pract</v>
          </cell>
        </row>
        <row r="219">
          <cell r="B219" t="str">
            <v>France:FR:BPO:</v>
          </cell>
        </row>
        <row r="220">
          <cell r="B220" t="str">
            <v>France:FR:ITO:</v>
          </cell>
        </row>
        <row r="221">
          <cell r="B221" t="str">
            <v>France:FR:ITO:GSD Nanterre</v>
          </cell>
        </row>
        <row r="222">
          <cell r="B222" t="str">
            <v>Germany:DE:APP:ADM</v>
          </cell>
        </row>
        <row r="223">
          <cell r="B223" t="str">
            <v>Germany:DE:APP:ADM Mphasis</v>
          </cell>
        </row>
        <row r="224">
          <cell r="B224" t="str">
            <v>Germany:DE:APP:Pract</v>
          </cell>
        </row>
        <row r="225">
          <cell r="B225" t="str">
            <v>Germany:DE:BPO:</v>
          </cell>
        </row>
        <row r="226">
          <cell r="B226" t="str">
            <v>Germany:DE:ITO:</v>
          </cell>
        </row>
        <row r="227">
          <cell r="B227" t="str">
            <v>Germany:DE:ITO:GSD Dusseldorf MSP</v>
          </cell>
        </row>
        <row r="228">
          <cell r="B228" t="str">
            <v>Germany:DE:ITO:GSD Hamburg</v>
          </cell>
        </row>
        <row r="229">
          <cell r="B229" t="str">
            <v>Greece:GR:ITO:</v>
          </cell>
        </row>
        <row r="230">
          <cell r="B230" t="str">
            <v>Guatemala:GT:BPO:</v>
          </cell>
        </row>
        <row r="231">
          <cell r="B231" t="str">
            <v>Hong Kong:HK:APP:ADM</v>
          </cell>
        </row>
        <row r="232">
          <cell r="B232" t="str">
            <v>Hong Kong:HK:APP:Pract</v>
          </cell>
        </row>
        <row r="233">
          <cell r="B233" t="str">
            <v>Hong Kong:HK:ITO:</v>
          </cell>
        </row>
        <row r="234">
          <cell r="B234" t="str">
            <v>Hong Kong:HK:ITO:GSD MSP</v>
          </cell>
        </row>
        <row r="235">
          <cell r="B235" t="str">
            <v>Hungary:HU:APP:ADM</v>
          </cell>
        </row>
        <row r="236">
          <cell r="B236" t="str">
            <v>Hungary:HU:APP:Pract</v>
          </cell>
        </row>
        <row r="237">
          <cell r="B237" t="str">
            <v>Hungary:HU:BPO:ABM</v>
          </cell>
        </row>
        <row r="238">
          <cell r="B238" t="str">
            <v>Hungary:HU:BPO:Budapest</v>
          </cell>
        </row>
        <row r="239">
          <cell r="B239" t="str">
            <v>Hungary:HU:BPO:Vasar PA</v>
          </cell>
        </row>
        <row r="240">
          <cell r="B240" t="str">
            <v>Hungary:HU:ITO:GSD Budapest</v>
          </cell>
        </row>
        <row r="241">
          <cell r="B241" t="str">
            <v>Hungary:HU:ITO:GSD Budapest MSP</v>
          </cell>
        </row>
        <row r="242">
          <cell r="B242" t="str">
            <v>Hungary:HU:ITO:High</v>
          </cell>
        </row>
        <row r="243">
          <cell r="B243" t="str">
            <v>Hungary:HU:ITO:Low</v>
          </cell>
        </row>
        <row r="244">
          <cell r="B244" t="str">
            <v>India:IN:APP:ADM</v>
          </cell>
        </row>
        <row r="245">
          <cell r="B245" t="str">
            <v>India:IN:APP:ADM Mphasis Offshore</v>
          </cell>
        </row>
        <row r="246">
          <cell r="B246" t="str">
            <v>India:IN:APP:ADM Testing Practices</v>
          </cell>
        </row>
        <row r="247">
          <cell r="B247" t="str">
            <v>India:IN:APP:Australia BAS Fly In</v>
          </cell>
        </row>
        <row r="248">
          <cell r="B248" t="str">
            <v>India:IN:APP:Austria BAS Fly in</v>
          </cell>
        </row>
        <row r="249">
          <cell r="B249" t="str">
            <v>India:IN:APP:Belgium BAS Fly in</v>
          </cell>
        </row>
        <row r="250">
          <cell r="B250" t="str">
            <v>India:IN:APP:Canada BAS Fly In</v>
          </cell>
        </row>
        <row r="251">
          <cell r="B251" t="str">
            <v>India:IN:APP:CMS</v>
          </cell>
        </row>
        <row r="252">
          <cell r="B252" t="str">
            <v>India:IN:APP:Egypt BAS Fly in</v>
          </cell>
        </row>
        <row r="253">
          <cell r="B253" t="str">
            <v>India:IN:APP:France BAS Fly in</v>
          </cell>
        </row>
        <row r="254">
          <cell r="B254" t="str">
            <v>India:IN:APP:Germany BAS Fly In</v>
          </cell>
        </row>
        <row r="255">
          <cell r="B255" t="str">
            <v>India:IN:APP:Hong Kong BAS Fly in</v>
          </cell>
        </row>
        <row r="256">
          <cell r="B256" t="str">
            <v>India:IN:APP:Hungary BAS Fly in</v>
          </cell>
        </row>
        <row r="257">
          <cell r="B257" t="str">
            <v>India:IN:APP:Indonesia BAS Fly in</v>
          </cell>
        </row>
        <row r="258">
          <cell r="B258" t="str">
            <v>India:IN:APP:Israel BAS Fly in</v>
          </cell>
        </row>
        <row r="259">
          <cell r="B259" t="str">
            <v>India:IN:APP:Italy BAS Fly in</v>
          </cell>
        </row>
        <row r="260">
          <cell r="B260" t="str">
            <v>India:IN:APP:Japan BAS Fly in</v>
          </cell>
        </row>
        <row r="261">
          <cell r="B261" t="str">
            <v>India:IN:APP:Malaysia BAS Fly in</v>
          </cell>
        </row>
        <row r="262">
          <cell r="B262" t="str">
            <v>India:IN:APP:Netherlands BAS Fly in</v>
          </cell>
        </row>
        <row r="263">
          <cell r="B263" t="str">
            <v>India:IN:APP:New Zealand BAS Fly in</v>
          </cell>
        </row>
        <row r="264">
          <cell r="B264" t="str">
            <v>India:IN:APP:Oman BAS Fly in</v>
          </cell>
        </row>
        <row r="265">
          <cell r="B265" t="str">
            <v>India:IN:APP:Philippines BAS Fly in</v>
          </cell>
        </row>
        <row r="266">
          <cell r="B266" t="str">
            <v>India:IN:APP:Pract</v>
          </cell>
        </row>
        <row r="267">
          <cell r="B267" t="str">
            <v>India:IN:APP:Saudi Arabia BAS Fly in</v>
          </cell>
        </row>
        <row r="268">
          <cell r="B268" t="str">
            <v>India:IN:APP:Singapore BAS Fly In</v>
          </cell>
        </row>
        <row r="269">
          <cell r="B269" t="str">
            <v>India:IN:APP:Sweden BAS Fly in</v>
          </cell>
        </row>
        <row r="270">
          <cell r="B270" t="str">
            <v>India:IN:APP:Switzerland BAS Fly in</v>
          </cell>
        </row>
        <row r="271">
          <cell r="B271" t="str">
            <v>India:IN:APP:Taiwan BAS Fly in</v>
          </cell>
        </row>
        <row r="272">
          <cell r="B272" t="str">
            <v>India:IN:APP:Thailand BAS Fly In</v>
          </cell>
        </row>
        <row r="273">
          <cell r="B273" t="str">
            <v>India:IN:APP:UAE Dubai BAS Fly in</v>
          </cell>
        </row>
        <row r="274">
          <cell r="B274" t="str">
            <v>India:IN:APP:United Kingdom BAS Fly In</v>
          </cell>
        </row>
        <row r="275">
          <cell r="B275" t="str">
            <v>India:IN:APP:United States A BAS Fly in</v>
          </cell>
        </row>
        <row r="276">
          <cell r="B276" t="str">
            <v>India:IN:APP:United States AA BAS Fly in</v>
          </cell>
        </row>
        <row r="277">
          <cell r="B277" t="str">
            <v>India:IN:APP:United States B BAS Fly in</v>
          </cell>
        </row>
        <row r="278">
          <cell r="B278" t="str">
            <v>India:IN:BPO:</v>
          </cell>
        </row>
        <row r="279">
          <cell r="B279" t="str">
            <v>India:IN:ITO:GSD Bangalore</v>
          </cell>
        </row>
        <row r="280">
          <cell r="B280" t="str">
            <v>India:IN:ITO:High</v>
          </cell>
        </row>
        <row r="281">
          <cell r="B281" t="str">
            <v>India:IN:ITO:Low</v>
          </cell>
        </row>
        <row r="282">
          <cell r="B282" t="str">
            <v>India:IN:ITO:Mphasis Offshore</v>
          </cell>
        </row>
        <row r="283">
          <cell r="B283" t="str">
            <v>Indonesia:ID:APP:ADM</v>
          </cell>
        </row>
        <row r="284">
          <cell r="B284" t="str">
            <v>Indonesia:ID:APP:Pract</v>
          </cell>
        </row>
        <row r="285">
          <cell r="B285" t="str">
            <v>Indonesia:ID:BPO:</v>
          </cell>
        </row>
        <row r="286">
          <cell r="B286" t="str">
            <v>Indonesia:ID:ITO:</v>
          </cell>
        </row>
        <row r="287">
          <cell r="B287" t="str">
            <v>Ireland:IE:APP:ADM</v>
          </cell>
        </row>
        <row r="288">
          <cell r="B288" t="str">
            <v>Ireland:IE:APP:Pract</v>
          </cell>
        </row>
        <row r="289">
          <cell r="B289" t="str">
            <v>Ireland:IE:BPO:</v>
          </cell>
        </row>
        <row r="290">
          <cell r="B290" t="str">
            <v>Ireland:IE:ITO:</v>
          </cell>
        </row>
        <row r="291">
          <cell r="B291" t="str">
            <v>Ireland:IE:ITO:GSD Dublin</v>
          </cell>
        </row>
        <row r="292">
          <cell r="B292" t="str">
            <v>Ireland:IE:ITO:GSD Dublin MSP</v>
          </cell>
        </row>
        <row r="293">
          <cell r="B293" t="str">
            <v>Israel:IL:APP:ADM</v>
          </cell>
        </row>
        <row r="294">
          <cell r="B294" t="str">
            <v>Israel:IL:APP:Pract</v>
          </cell>
        </row>
        <row r="295">
          <cell r="B295" t="str">
            <v>Israel:IL:ITO:</v>
          </cell>
        </row>
        <row r="296">
          <cell r="B296" t="str">
            <v>Israel:IL:ITO:GSD</v>
          </cell>
        </row>
        <row r="297">
          <cell r="B297" t="str">
            <v>Italy:IT:APP:ADM High</v>
          </cell>
        </row>
        <row r="298">
          <cell r="B298" t="str">
            <v>Italy:IT:APP:ADM Mphasis</v>
          </cell>
        </row>
        <row r="299">
          <cell r="B299" t="str">
            <v>Italy:IT:APP:EIS Low</v>
          </cell>
        </row>
        <row r="300">
          <cell r="B300" t="str">
            <v>Italy:IT:APP:Pract</v>
          </cell>
        </row>
        <row r="301">
          <cell r="B301" t="str">
            <v>Italy:IT:BPO:</v>
          </cell>
        </row>
        <row r="302">
          <cell r="B302" t="str">
            <v>Italy:IT:ITO:</v>
          </cell>
        </row>
        <row r="303">
          <cell r="B303" t="str">
            <v>Italy:IT:ITO:GSD Bari</v>
          </cell>
        </row>
        <row r="304">
          <cell r="B304" t="str">
            <v>Italy:IT:ITO:GSD Bari MSP</v>
          </cell>
        </row>
        <row r="305">
          <cell r="B305" t="str">
            <v>Japan:JP:APP:ADM</v>
          </cell>
        </row>
        <row r="306">
          <cell r="B306" t="str">
            <v>Japan:JP:APP:ADM Mphasis</v>
          </cell>
        </row>
        <row r="307">
          <cell r="B307" t="str">
            <v>Japan:JP:APP:CMS</v>
          </cell>
        </row>
        <row r="308">
          <cell r="B308" t="str">
            <v>Japan:JP:APP:Pract</v>
          </cell>
        </row>
        <row r="309">
          <cell r="B309" t="str">
            <v>Japan:JP:ITO:</v>
          </cell>
        </row>
        <row r="310">
          <cell r="B310" t="str">
            <v>Japan:JP:ITO:GSD Hachiouji</v>
          </cell>
        </row>
        <row r="311">
          <cell r="B311" t="str">
            <v>Korea:KR:APP:ADM</v>
          </cell>
        </row>
        <row r="312">
          <cell r="B312" t="str">
            <v>Korea:KR:APP:CMS</v>
          </cell>
        </row>
        <row r="313">
          <cell r="B313" t="str">
            <v>Korea:KR:APP:Pract</v>
          </cell>
        </row>
        <row r="314">
          <cell r="B314" t="str">
            <v>Korea:KR:BPO:</v>
          </cell>
        </row>
        <row r="315">
          <cell r="B315" t="str">
            <v>Korea:KR:ITO:</v>
          </cell>
        </row>
        <row r="316">
          <cell r="B316" t="str">
            <v>Lithuania:LT:APP:Pract</v>
          </cell>
        </row>
        <row r="317">
          <cell r="B317" t="str">
            <v>Lithuania:LT:ITO:</v>
          </cell>
        </row>
        <row r="318">
          <cell r="B318" t="str">
            <v>Malaysia:MY:APP:ADM</v>
          </cell>
        </row>
        <row r="319">
          <cell r="B319" t="str">
            <v>Malaysia:MY:APP:CMS</v>
          </cell>
        </row>
        <row r="320">
          <cell r="B320" t="str">
            <v>Malaysia:MY:APP:Pract</v>
          </cell>
        </row>
        <row r="321">
          <cell r="B321" t="str">
            <v>Malaysia:MY:BPO:</v>
          </cell>
        </row>
        <row r="322">
          <cell r="B322" t="str">
            <v>Malaysia:MY:ITO:GSD Cyberjaya</v>
          </cell>
        </row>
        <row r="323">
          <cell r="B323" t="str">
            <v>Malaysia:MY:ITO:High</v>
          </cell>
        </row>
        <row r="324">
          <cell r="B324" t="str">
            <v>Malaysia:MY:ITO:Low</v>
          </cell>
        </row>
        <row r="325">
          <cell r="B325" t="str">
            <v>Mexico:MX:APP:ADM IT Services</v>
          </cell>
        </row>
        <row r="326">
          <cell r="B326" t="str">
            <v>Mexico:MX:APP:CMS</v>
          </cell>
        </row>
        <row r="327">
          <cell r="B327" t="str">
            <v>Mexico:MX:APP:Pract Mex City Mexicana</v>
          </cell>
        </row>
        <row r="328">
          <cell r="B328" t="str">
            <v>Mexico:MX:BPO:IT Services</v>
          </cell>
        </row>
        <row r="329">
          <cell r="B329" t="str">
            <v>Mexico:MX:BPO:Mexicana</v>
          </cell>
        </row>
        <row r="330">
          <cell r="B330" t="str">
            <v>Mexico:MX:ITO:</v>
          </cell>
        </row>
        <row r="331">
          <cell r="B331" t="str">
            <v>Mexico:MX:ITO:GSD Mexicana</v>
          </cell>
        </row>
        <row r="332">
          <cell r="B332" t="str">
            <v>Mexico:MX:ITO:GSD Mexicana MSP</v>
          </cell>
        </row>
        <row r="333">
          <cell r="B333" t="str">
            <v>Morocco:MA:APP:IT Services</v>
          </cell>
        </row>
        <row r="334">
          <cell r="B334" t="str">
            <v>Morocco:MA:ITO:GSD Rabat</v>
          </cell>
        </row>
        <row r="335">
          <cell r="B335" t="str">
            <v>Morocco:MA:ITO:GSD Rabat MSP</v>
          </cell>
        </row>
        <row r="336">
          <cell r="B336" t="str">
            <v>Netherlands:NL:APP:ADM</v>
          </cell>
        </row>
        <row r="337">
          <cell r="B337" t="str">
            <v>Netherlands:NL:APP:ADM ABN Amro</v>
          </cell>
        </row>
        <row r="338">
          <cell r="B338" t="str">
            <v>Netherlands:NL:APP:ADM Mphasis</v>
          </cell>
        </row>
        <row r="339">
          <cell r="B339" t="str">
            <v>Netherlands:NL:APP:Pract</v>
          </cell>
        </row>
        <row r="340">
          <cell r="B340" t="str">
            <v>Netherlands:NL:BPO:</v>
          </cell>
        </row>
        <row r="341">
          <cell r="B341" t="str">
            <v>Netherlands:NL:ITO:</v>
          </cell>
        </row>
        <row r="342">
          <cell r="B342" t="str">
            <v>Netherlands:NL:ITO:GSD Utrecht</v>
          </cell>
        </row>
        <row r="343">
          <cell r="B343" t="str">
            <v>Netherlands:NL:ITO:GSD Utrecht MSP</v>
          </cell>
        </row>
        <row r="344">
          <cell r="B344" t="str">
            <v>New Zealand:NZ:APP:ADM High</v>
          </cell>
        </row>
        <row r="345">
          <cell r="B345" t="str">
            <v>New Zealand:NZ:APP:ADM Low</v>
          </cell>
        </row>
        <row r="346">
          <cell r="B346" t="str">
            <v>New Zealand:NZ:APP:ADM Mphasis</v>
          </cell>
        </row>
        <row r="347">
          <cell r="B347" t="str">
            <v>New Zealand:NZ:APP:Pract</v>
          </cell>
        </row>
        <row r="348">
          <cell r="B348" t="str">
            <v>New Zealand:NZ:BPO:CCO</v>
          </cell>
        </row>
        <row r="349">
          <cell r="B349" t="str">
            <v>New Zealand:NZ:BPO:Output and Payment</v>
          </cell>
        </row>
        <row r="350">
          <cell r="B350" t="str">
            <v>New Zealand:NZ:BPO:Support</v>
          </cell>
        </row>
        <row r="351">
          <cell r="B351" t="str">
            <v>New Zealand:NZ:ITO:</v>
          </cell>
        </row>
        <row r="352">
          <cell r="B352" t="str">
            <v>New Zealand:NZ:ITO:GSD Auckland</v>
          </cell>
        </row>
        <row r="353">
          <cell r="B353" t="str">
            <v>Norway:NO:APP:ADM</v>
          </cell>
        </row>
        <row r="354">
          <cell r="B354" t="str">
            <v>Norway:NO:ITO:</v>
          </cell>
        </row>
        <row r="355">
          <cell r="B355" t="str">
            <v>Panama:PA:APP:ADM</v>
          </cell>
        </row>
        <row r="356">
          <cell r="B356" t="str">
            <v>Panama:PA:ITO:</v>
          </cell>
        </row>
        <row r="357">
          <cell r="B357" t="str">
            <v>Panama:PA:ITO:GSD Panama City</v>
          </cell>
        </row>
        <row r="358">
          <cell r="B358" t="str">
            <v>Peru:PE:APP:ADM</v>
          </cell>
        </row>
        <row r="359">
          <cell r="B359" t="str">
            <v>Peru:PE:BPO:</v>
          </cell>
        </row>
        <row r="360">
          <cell r="B360" t="str">
            <v>Peru:PE:ITO:</v>
          </cell>
        </row>
        <row r="361">
          <cell r="B361" t="str">
            <v>Philippines:PH:APP:ADM</v>
          </cell>
        </row>
        <row r="362">
          <cell r="B362" t="str">
            <v>Philippines:PH:APP:Australia BAS Fly In</v>
          </cell>
        </row>
        <row r="363">
          <cell r="B363" t="str">
            <v>Philippines:PH:APP:Belgium BAS Fly in</v>
          </cell>
        </row>
        <row r="364">
          <cell r="B364" t="str">
            <v>Philippines:PH:APP:France BAS Fly in</v>
          </cell>
        </row>
        <row r="365">
          <cell r="B365" t="str">
            <v>Philippines:PH:APP:Germany BAS Fly In</v>
          </cell>
        </row>
        <row r="366">
          <cell r="B366" t="str">
            <v>Philippines:PH:APP:Indonesia BAS Fly in</v>
          </cell>
        </row>
        <row r="367">
          <cell r="B367" t="str">
            <v>Philippines:PH:APP:Japan BAS Fly in</v>
          </cell>
        </row>
        <row r="368">
          <cell r="B368" t="str">
            <v>Philippines:PH:APP:Malaysia BAS Fly in</v>
          </cell>
        </row>
        <row r="369">
          <cell r="B369" t="str">
            <v>Philippines:PH:APP:New Zealand BAS Fly In</v>
          </cell>
        </row>
        <row r="370">
          <cell r="B370" t="str">
            <v>Philippines:PH:APP:Singapore BAS Fly In</v>
          </cell>
        </row>
        <row r="371">
          <cell r="B371" t="str">
            <v>Philippines:PH:APP:United States A BAS Fly in</v>
          </cell>
        </row>
        <row r="372">
          <cell r="B372" t="str">
            <v>Philippines:PH:APP:United States AA BAS Fly in</v>
          </cell>
        </row>
        <row r="373">
          <cell r="B373" t="str">
            <v>Philippines:PH:APP:United States B BAS Fly in</v>
          </cell>
        </row>
        <row r="374">
          <cell r="B374" t="str">
            <v>Philippines:PH:BPO:</v>
          </cell>
        </row>
        <row r="375">
          <cell r="B375" t="str">
            <v>Philippines:PH:BPO:F and A</v>
          </cell>
        </row>
        <row r="376">
          <cell r="B376" t="str">
            <v>Philippines:PH:ITO:GSD Manila</v>
          </cell>
        </row>
        <row r="377">
          <cell r="B377" t="str">
            <v>Philippines:PH:ITO:High</v>
          </cell>
        </row>
        <row r="378">
          <cell r="B378" t="str">
            <v>Philippines:PH:ITO:Low</v>
          </cell>
        </row>
        <row r="379">
          <cell r="B379" t="str">
            <v>Poland:PL:APP:ADM</v>
          </cell>
        </row>
        <row r="380">
          <cell r="B380" t="str">
            <v>Poland:PL:APP:Pract</v>
          </cell>
        </row>
        <row r="381">
          <cell r="B381" t="str">
            <v>Poland:PL:BPO:</v>
          </cell>
        </row>
        <row r="382">
          <cell r="B382" t="str">
            <v>Poland:PL:ITO:</v>
          </cell>
        </row>
        <row r="383">
          <cell r="B383" t="str">
            <v>Poland:PL:ITO:GSD</v>
          </cell>
        </row>
        <row r="384">
          <cell r="B384" t="str">
            <v>Portugal:PT:APP:ADM</v>
          </cell>
        </row>
        <row r="385">
          <cell r="B385" t="str">
            <v>Portugal:PT:APP:Pract</v>
          </cell>
        </row>
        <row r="386">
          <cell r="B386" t="str">
            <v>Portugal:PT:ITO:</v>
          </cell>
        </row>
        <row r="387">
          <cell r="B387" t="str">
            <v>Puerto Rico:PR:BPO:</v>
          </cell>
        </row>
        <row r="388">
          <cell r="B388" t="str">
            <v>Puerto Rico:PR:ITO:</v>
          </cell>
        </row>
        <row r="389">
          <cell r="B389" t="str">
            <v>Qatar:QA:ITO:</v>
          </cell>
        </row>
        <row r="390">
          <cell r="B390" t="str">
            <v>Romania:RO:APP:Pract</v>
          </cell>
        </row>
        <row r="391">
          <cell r="B391" t="str">
            <v>Romania:RO:ITO:</v>
          </cell>
        </row>
        <row r="392">
          <cell r="B392" t="str">
            <v>Russia:RU:APP:ADM</v>
          </cell>
        </row>
        <row r="393">
          <cell r="B393" t="str">
            <v>Russia:RU:APP:Pract</v>
          </cell>
        </row>
        <row r="394">
          <cell r="B394" t="str">
            <v>Russia:RU:BPO:</v>
          </cell>
        </row>
        <row r="395">
          <cell r="B395" t="str">
            <v>Russia:RU:ITO:</v>
          </cell>
        </row>
        <row r="396">
          <cell r="B396" t="str">
            <v>Saudi Arabia:SA:APP:ADM</v>
          </cell>
        </row>
        <row r="397">
          <cell r="B397" t="str">
            <v>Saudi Arabia:SA:ITO:</v>
          </cell>
        </row>
        <row r="398">
          <cell r="B398" t="str">
            <v>Singapore:SG:APP:ADM</v>
          </cell>
        </row>
        <row r="399">
          <cell r="B399" t="str">
            <v>Singapore:SG:APP:ADM Mphasis</v>
          </cell>
        </row>
        <row r="400">
          <cell r="B400" t="str">
            <v>Singapore:SG:APP:CMS</v>
          </cell>
        </row>
        <row r="401">
          <cell r="B401" t="str">
            <v>Singapore:SG:APP:Pract</v>
          </cell>
        </row>
        <row r="402">
          <cell r="B402" t="str">
            <v>Singapore:SG:ITO:</v>
          </cell>
        </row>
        <row r="403">
          <cell r="B403" t="str">
            <v>Singapore:SG:ITO:GSD Singapore</v>
          </cell>
        </row>
        <row r="404">
          <cell r="B404" t="str">
            <v>Singapore:SG:ITO:GSD Singapore MSP</v>
          </cell>
        </row>
        <row r="405">
          <cell r="B405" t="str">
            <v>Slovakia:SK:APP:ADM</v>
          </cell>
        </row>
        <row r="406">
          <cell r="B406" t="str">
            <v>Slovakia:SK:APP:Pract</v>
          </cell>
        </row>
        <row r="407">
          <cell r="B407" t="str">
            <v>Slovakia:SK:ITO:High</v>
          </cell>
        </row>
        <row r="408">
          <cell r="B408" t="str">
            <v>Slovakia:SK:ITO:Low</v>
          </cell>
        </row>
        <row r="409">
          <cell r="B409" t="str">
            <v>South Africa:ZA:APP:ADM</v>
          </cell>
        </row>
        <row r="410">
          <cell r="B410" t="str">
            <v>South Africa:ZA:ITO:</v>
          </cell>
        </row>
        <row r="411">
          <cell r="B411" t="str">
            <v>South Africa:ZA:ITO:GSD</v>
          </cell>
        </row>
        <row r="412">
          <cell r="B412" t="str">
            <v>Spain:ES:APP:ADM Madrid High</v>
          </cell>
        </row>
        <row r="413">
          <cell r="B413" t="str">
            <v>Spain:ES:APP:ADM Omega Low</v>
          </cell>
        </row>
        <row r="414">
          <cell r="B414" t="str">
            <v>Spain:ES:APP:Pract</v>
          </cell>
        </row>
        <row r="415">
          <cell r="B415" t="str">
            <v>Spain:ES:BPO:High</v>
          </cell>
        </row>
        <row r="416">
          <cell r="B416" t="str">
            <v>Spain:ES:BPO:Low</v>
          </cell>
        </row>
        <row r="417">
          <cell r="B417" t="str">
            <v>Spain:ES:ITO:GSD La Coruna</v>
          </cell>
        </row>
        <row r="418">
          <cell r="B418" t="str">
            <v>Spain:ES:ITO:High</v>
          </cell>
        </row>
        <row r="419">
          <cell r="B419" t="str">
            <v>Spain:ES:ITO:Low</v>
          </cell>
        </row>
        <row r="420">
          <cell r="B420" t="str">
            <v>Sri Lanka:LK:APP:ADM Mphasis</v>
          </cell>
        </row>
        <row r="421">
          <cell r="B421" t="str">
            <v>Sri Lanka:LK:ITO:Mphasis Onsite</v>
          </cell>
        </row>
        <row r="422">
          <cell r="B422" t="str">
            <v>Sweden:SE:APP:ADM</v>
          </cell>
        </row>
        <row r="423">
          <cell r="B423" t="str">
            <v>Sweden:SE:APP:ADM Mphasis</v>
          </cell>
        </row>
        <row r="424">
          <cell r="B424" t="str">
            <v>Sweden:SE:APP:Pract</v>
          </cell>
        </row>
        <row r="425">
          <cell r="B425" t="str">
            <v>Sweden:SE:BPO:</v>
          </cell>
        </row>
        <row r="426">
          <cell r="B426" t="str">
            <v>Sweden:SE:ITO:</v>
          </cell>
        </row>
        <row r="427">
          <cell r="B427" t="str">
            <v>Sweden:SE:ITO:GSD Stockholm</v>
          </cell>
        </row>
        <row r="428">
          <cell r="B428" t="str">
            <v>Sweden:SE:ITO:GSD Stockholm MSP</v>
          </cell>
        </row>
        <row r="429">
          <cell r="B429" t="str">
            <v>Switzerland:CH:APP:ADM</v>
          </cell>
        </row>
        <row r="430">
          <cell r="B430" t="str">
            <v>Switzerland:CH:APP:ADM Mphasis</v>
          </cell>
        </row>
        <row r="431">
          <cell r="B431" t="str">
            <v>Switzerland:CH:APP:Pract</v>
          </cell>
        </row>
        <row r="432">
          <cell r="B432" t="str">
            <v>Switzerland:CH:BPO:</v>
          </cell>
        </row>
        <row r="433">
          <cell r="B433" t="str">
            <v>Switzerland:CH:ITO:</v>
          </cell>
        </row>
        <row r="434">
          <cell r="B434" t="str">
            <v>Taiwan:TW:APP:ADM</v>
          </cell>
        </row>
        <row r="435">
          <cell r="B435" t="str">
            <v>Taiwan:TW:APP:CMS</v>
          </cell>
        </row>
        <row r="436">
          <cell r="B436" t="str">
            <v>Taiwan:TW:APP:Pract</v>
          </cell>
        </row>
        <row r="437">
          <cell r="B437" t="str">
            <v>Taiwan:TW:ITO:</v>
          </cell>
        </row>
        <row r="438">
          <cell r="B438" t="str">
            <v>Thailand:TH:APP:ADM</v>
          </cell>
        </row>
        <row r="439">
          <cell r="B439" t="str">
            <v>Thailand:TH:APP:CMS</v>
          </cell>
        </row>
        <row r="440">
          <cell r="B440" t="str">
            <v>Thailand:TH:ITO:</v>
          </cell>
        </row>
        <row r="441">
          <cell r="B441" t="str">
            <v>Tunisia:TN:ITO:</v>
          </cell>
        </row>
        <row r="442">
          <cell r="B442" t="str">
            <v>Tunisia:TN:ITO:GSD Tunis</v>
          </cell>
        </row>
        <row r="443">
          <cell r="B443" t="str">
            <v>Tunisia:TN:ITO:GSD Tunis MSP</v>
          </cell>
        </row>
        <row r="444">
          <cell r="B444" t="str">
            <v>Turkey:TR:BPO:</v>
          </cell>
        </row>
        <row r="445">
          <cell r="B445" t="str">
            <v>Turkey:TR:ITO:</v>
          </cell>
        </row>
        <row r="446">
          <cell r="B446" t="str">
            <v>UAE:AE:APP:ADM</v>
          </cell>
        </row>
        <row r="447">
          <cell r="B447" t="str">
            <v>UAE:AE:ITO:</v>
          </cell>
        </row>
        <row r="448">
          <cell r="B448" t="str">
            <v>UK:GB:APP:ADM AFPAA</v>
          </cell>
        </row>
        <row r="449">
          <cell r="B449" t="str">
            <v>UK:GB:APP:ADM DefSpec and DLO</v>
          </cell>
        </row>
        <row r="450">
          <cell r="B450" t="str">
            <v>UK:GB:APP:ADM High</v>
          </cell>
        </row>
        <row r="451">
          <cell r="B451" t="str">
            <v>UK:GB:APP:ADM Low</v>
          </cell>
        </row>
        <row r="452">
          <cell r="B452" t="str">
            <v>UK:GB:APP:ADM Mphasis</v>
          </cell>
        </row>
        <row r="453">
          <cell r="B453" t="str">
            <v>UK:GB:APP:Pract</v>
          </cell>
        </row>
        <row r="454">
          <cell r="B454" t="str">
            <v>UK:GB:BPO:</v>
          </cell>
        </row>
        <row r="455">
          <cell r="B455" t="str">
            <v>UK:GB:BPO:FSO</v>
          </cell>
        </row>
        <row r="456">
          <cell r="B456" t="str">
            <v>UK:GB:ITO:DSMC</v>
          </cell>
        </row>
        <row r="457">
          <cell r="B457" t="str">
            <v>UK:GB:ITO:GSD Chester MSP</v>
          </cell>
        </row>
        <row r="458">
          <cell r="B458" t="str">
            <v>UK:GB:ITO:GSD Milton Keynes MSP</v>
          </cell>
        </row>
        <row r="459">
          <cell r="B459" t="str">
            <v>UK:GB:ITO:GSD Peterlee</v>
          </cell>
        </row>
        <row r="460">
          <cell r="B460" t="str">
            <v>UK:GB:ITO:GSD Peterlee MSP</v>
          </cell>
        </row>
        <row r="461">
          <cell r="B461" t="str">
            <v>UK:GB:ITO:High</v>
          </cell>
        </row>
        <row r="462">
          <cell r="B462" t="str">
            <v>UK:GB:ITO:Low</v>
          </cell>
        </row>
        <row r="463">
          <cell r="B463" t="str">
            <v>UK:GB:ITO:SED DII Migration</v>
          </cell>
        </row>
        <row r="464">
          <cell r="B464" t="str">
            <v>USA:US:APP:ADM El Paso Low</v>
          </cell>
        </row>
        <row r="465">
          <cell r="B465" t="str">
            <v>USA:US:APP:ADM High</v>
          </cell>
        </row>
        <row r="466">
          <cell r="B466" t="str">
            <v>USA:US:APP:ADM MphasiS CA NJ NY</v>
          </cell>
        </row>
        <row r="467">
          <cell r="B467" t="str">
            <v>USA:US:APP:ADM MphasiS Not CA NJ NY</v>
          </cell>
        </row>
        <row r="468">
          <cell r="B468" t="str">
            <v>USA:US:APP:CMS</v>
          </cell>
        </row>
        <row r="469">
          <cell r="B469" t="str">
            <v>USA:US:APP:Pract</v>
          </cell>
        </row>
        <row r="470">
          <cell r="B470" t="str">
            <v>USA:US:BPO:</v>
          </cell>
        </row>
        <row r="471">
          <cell r="B471" t="str">
            <v>USA:US:BPO:Contact Center</v>
          </cell>
        </row>
        <row r="472">
          <cell r="B472" t="str">
            <v>USA:US:BPO:GHC Claims and Payment</v>
          </cell>
        </row>
        <row r="473">
          <cell r="B473" t="str">
            <v>USA:US:BPO:GHC Claims and Payment Low</v>
          </cell>
        </row>
        <row r="474">
          <cell r="B474" t="str">
            <v>USA:US:BPO:GHC El Paso</v>
          </cell>
        </row>
        <row r="475">
          <cell r="B475" t="str">
            <v>USA:US:BPO:GHC Eligibility</v>
          </cell>
        </row>
        <row r="476">
          <cell r="B476" t="str">
            <v>USA:US:BPO:GHC Eligibility Low</v>
          </cell>
        </row>
        <row r="477">
          <cell r="B477" t="str">
            <v>USA:US:BPO:GHC Medical Management</v>
          </cell>
        </row>
        <row r="478">
          <cell r="B478" t="str">
            <v>USA:US:BPO:GHC Medical Management Low</v>
          </cell>
        </row>
        <row r="479">
          <cell r="B479" t="str">
            <v>USA:US:BPO:GHC Operations Management</v>
          </cell>
        </row>
        <row r="480">
          <cell r="B480" t="str">
            <v>USA:US:BPO:GHC Operations Management Low</v>
          </cell>
        </row>
        <row r="481">
          <cell r="B481" t="str">
            <v>USA:US:BPO:GHC Provider and Member services</v>
          </cell>
        </row>
        <row r="482">
          <cell r="B482" t="str">
            <v>USA:US:BPO:GHC Provider and Member Services Low</v>
          </cell>
        </row>
        <row r="483">
          <cell r="B483" t="str">
            <v>USA:US:BPO:GHC Technical Analysis</v>
          </cell>
        </row>
        <row r="484">
          <cell r="B484" t="str">
            <v>USA:US:BPO:GHC Technical Analysis Low</v>
          </cell>
        </row>
        <row r="485">
          <cell r="B485" t="str">
            <v>USA:US:BPO:GHC Technical Solutions</v>
          </cell>
        </row>
        <row r="486">
          <cell r="B486" t="str">
            <v>USA:US:BPO:GHC Technical Solutions Low</v>
          </cell>
        </row>
        <row r="487">
          <cell r="B487" t="str">
            <v>USA:US:BPO:HR Services</v>
          </cell>
        </row>
        <row r="488">
          <cell r="B488" t="str">
            <v>USA:US:BPO:PA</v>
          </cell>
        </row>
        <row r="489">
          <cell r="B489" t="str">
            <v>USA:US:ITO:GSD</v>
          </cell>
        </row>
        <row r="490">
          <cell r="B490" t="str">
            <v>USA:US:ITO:High</v>
          </cell>
        </row>
        <row r="491">
          <cell r="B491" t="str">
            <v>USA:US:ITO:IE GM</v>
          </cell>
        </row>
        <row r="492">
          <cell r="B492" t="str">
            <v>USA:US:ITO:Low</v>
          </cell>
        </row>
        <row r="493">
          <cell r="B493" t="str">
            <v>USA:US:Oth:Pract USPS</v>
          </cell>
        </row>
        <row r="494">
          <cell r="B494" t="str">
            <v>USA:US:USPS:Sabre ADM SLG</v>
          </cell>
        </row>
        <row r="495">
          <cell r="B495" t="str">
            <v>USA:US:USPS:SLHHS Leveraged</v>
          </cell>
        </row>
        <row r="496">
          <cell r="B496" t="str">
            <v>Austria:AT:APP:CMS</v>
          </cell>
        </row>
        <row r="497">
          <cell r="B497" t="str">
            <v>Czech Republic:CZ:APP:CMS</v>
          </cell>
        </row>
        <row r="498">
          <cell r="B498" t="str">
            <v>Denmark:DK:APP:CMS</v>
          </cell>
        </row>
        <row r="499">
          <cell r="B499" t="str">
            <v>France:FR:APP:CMS</v>
          </cell>
        </row>
        <row r="500">
          <cell r="B500" t="str">
            <v>Germany:DE:APP:CMS</v>
          </cell>
        </row>
        <row r="501">
          <cell r="B501" t="str">
            <v>India:IN:ITO:GSD Domestic MSP</v>
          </cell>
        </row>
        <row r="502">
          <cell r="B502" t="str">
            <v>India:IN:ITO:Mphasis Service Desk</v>
          </cell>
        </row>
        <row r="503">
          <cell r="B503" t="str">
            <v>Italy:IT:APP:CMS</v>
          </cell>
        </row>
        <row r="504">
          <cell r="B504" t="str">
            <v>Portugal:PT:APP:CMS</v>
          </cell>
        </row>
        <row r="505">
          <cell r="B505" t="str">
            <v>Romania:RO:APP:CMS</v>
          </cell>
        </row>
        <row r="506">
          <cell r="B506" t="str">
            <v>Russia:RU:APP:CMS</v>
          </cell>
        </row>
        <row r="507">
          <cell r="B507" t="str">
            <v>Spain:ES:APP:CMS</v>
          </cell>
        </row>
        <row r="508">
          <cell r="B508" t="str">
            <v>Switzerland:CH:APP:CMS</v>
          </cell>
        </row>
        <row r="509">
          <cell r="B509" t="str">
            <v>Turkey:TR:APP:CMS</v>
          </cell>
        </row>
        <row r="510">
          <cell r="B510" t="str">
            <v>UAE:AE:APP:CMS</v>
          </cell>
        </row>
        <row r="511">
          <cell r="B511" t="str">
            <v>UK:GB:APP:CMS</v>
          </cell>
        </row>
        <row r="512">
          <cell r="B512" t="str">
            <v>UK:GB:ITO:Consulting</v>
          </cell>
        </row>
        <row r="513">
          <cell r="B513" t="str">
            <v>USA:US:ITO:Consulting</v>
          </cell>
        </row>
        <row r="514">
          <cell r="B514" t="str">
            <v>Venezuela:VE:BPO:</v>
          </cell>
        </row>
        <row r="515">
          <cell r="B515" t="str">
            <v>Venezuela:VE:ITO:</v>
          </cell>
        </row>
        <row r="520">
          <cell r="B520" t="str">
            <v>The Country Code is blank</v>
          </cell>
        </row>
        <row r="570">
          <cell r="B570" t="str">
            <v>HPES Applications Services</v>
          </cell>
          <cell r="F570" t="str">
            <v>SO_Apps_Serv</v>
          </cell>
        </row>
        <row r="571">
          <cell r="B571" t="str">
            <v>HPES Applications Development Services</v>
          </cell>
          <cell r="F571" t="str">
            <v>SO_Apps_Dev</v>
          </cell>
        </row>
        <row r="572">
          <cell r="B572" t="str">
            <v>HPES Applications Management Services</v>
          </cell>
          <cell r="F572" t="str">
            <v>SO_Apps_Mgmt</v>
          </cell>
        </row>
        <row r="573">
          <cell r="B573" t="str">
            <v>HPES Applications Services Cloud and Mobility</v>
          </cell>
          <cell r="F573" t="str">
            <v>SO_Apps_Cloud</v>
          </cell>
        </row>
        <row r="574">
          <cell r="B574" t="str">
            <v>HPES Enterprise Information Solutions (EIS)</v>
          </cell>
          <cell r="F574" t="str">
            <v>SO_Apps_EIS</v>
          </cell>
        </row>
        <row r="575">
          <cell r="B575" t="str">
            <v>HPES Enterprise Applications (Applications Practices)</v>
          </cell>
          <cell r="F575" t="str">
            <v>SO_Apps_Enterprise_Apps</v>
          </cell>
        </row>
        <row r="576">
          <cell r="B576" t="str">
            <v>HPES Apps Product Pass Through</v>
          </cell>
          <cell r="F576" t="str">
            <v>SO_Apps_Product_Pass</v>
          </cell>
        </row>
        <row r="577">
          <cell r="B577" t="str">
            <v>HPES Communications Solutions</v>
          </cell>
          <cell r="F577" t="str">
            <v>SO_CMS</v>
          </cell>
        </row>
        <row r="578">
          <cell r="B578" t="str">
            <v>HPES Finance and Administration</v>
          </cell>
          <cell r="F578" t="str">
            <v>SO_BPO_Finance_Admin</v>
          </cell>
        </row>
        <row r="579">
          <cell r="B579" t="str">
            <v>HPES BPO HR and Payroll</v>
          </cell>
          <cell r="F579" t="str">
            <v>SO_BPO_HR_Payroll</v>
          </cell>
        </row>
        <row r="580">
          <cell r="B580" t="str">
            <v>HPES BPO CRM</v>
          </cell>
          <cell r="F580" t="str">
            <v>SO_BPO_CRM</v>
          </cell>
        </row>
        <row r="581">
          <cell r="B581" t="str">
            <v>HPES BPO Fulfillment and Logistics</v>
          </cell>
          <cell r="F581" t="str">
            <v>SO_BPO_Fulfill_Log</v>
          </cell>
        </row>
        <row r="582">
          <cell r="B582" t="str">
            <v>HPES BPO Document Processing</v>
          </cell>
          <cell r="F582" t="str">
            <v>SO_BPO_Doc_Proc</v>
          </cell>
        </row>
        <row r="583">
          <cell r="B583" t="str">
            <v>HPES IS Financial Services</v>
          </cell>
          <cell r="F583" t="str">
            <v>SO_IS_Financial_Serv</v>
          </cell>
        </row>
        <row r="584">
          <cell r="B584" t="str">
            <v>HPES IS Public Sector Services</v>
          </cell>
          <cell r="F584" t="str">
            <v>SO_IS_Public</v>
          </cell>
        </row>
        <row r="585">
          <cell r="B585" t="str">
            <v>HPES IS Healthcare Services</v>
          </cell>
          <cell r="F585" t="str">
            <v>SO_IS_Health_Serv</v>
          </cell>
        </row>
        <row r="586">
          <cell r="B586" t="str">
            <v>HPES IS Transportation Services</v>
          </cell>
          <cell r="F586" t="str">
            <v>SO_IS_Transportation_Serv</v>
          </cell>
        </row>
        <row r="587">
          <cell r="B587" t="str">
            <v>HPES BPO Product Pass Through</v>
          </cell>
          <cell r="F587" t="str">
            <v>SO_BPO_Product_Pass</v>
          </cell>
        </row>
        <row r="588">
          <cell r="B588" t="str">
            <v>HPES Data Center Services</v>
          </cell>
          <cell r="F588" t="str">
            <v>SO_ITO_Data_Center</v>
          </cell>
        </row>
        <row r="589">
          <cell r="B589" t="str">
            <v>HPES Enterprise Service Management</v>
          </cell>
          <cell r="F589" t="str">
            <v>SO_ITO_Enterprise_Serv_Mgmt</v>
          </cell>
        </row>
        <row r="590">
          <cell r="B590" t="str">
            <v>HPES Network Services</v>
          </cell>
          <cell r="F590" t="str">
            <v>SO_ITO_Network_Serv</v>
          </cell>
        </row>
        <row r="591">
          <cell r="B591" t="str">
            <v>HPES Security Services</v>
          </cell>
          <cell r="F591" t="str">
            <v>SO_ITO_Security_Serv</v>
          </cell>
        </row>
        <row r="592">
          <cell r="B592" t="str">
            <v>HPES Workplace Services</v>
          </cell>
          <cell r="F592" t="str">
            <v>SO_ITO_Workplace_Serv</v>
          </cell>
        </row>
        <row r="593">
          <cell r="B593" t="str">
            <v>HPES ITO Product Pass Through</v>
          </cell>
          <cell r="F593" t="str">
            <v>SO_ITO_Product_Pass</v>
          </cell>
        </row>
        <row r="594">
          <cell r="B594" t="str">
            <v>Integration Services</v>
          </cell>
          <cell r="F594" t="str">
            <v>SO_Integraion_Serv</v>
          </cell>
        </row>
        <row r="595">
          <cell r="B595" t="str">
            <v>Cross Functional</v>
          </cell>
          <cell r="F595" t="str">
            <v>SO_Cross_Functional</v>
          </cell>
        </row>
        <row r="632">
          <cell r="B632" t="str">
            <v>SO_Apps_Dev</v>
          </cell>
        </row>
        <row r="633">
          <cell r="B633" t="str">
            <v>HPES Applications Development Services</v>
          </cell>
        </row>
        <row r="634">
          <cell r="B634" t="str">
            <v>HPES Testing and Quality Assurance Services</v>
          </cell>
        </row>
        <row r="635">
          <cell r="B635" t="str">
            <v>HPES SAP Testing</v>
          </cell>
        </row>
        <row r="636">
          <cell r="B636" t="str">
            <v>HPES Application Industry Solutions</v>
          </cell>
        </row>
        <row r="637">
          <cell r="B637" t="str">
            <v>HPES Comprehensive Applications Threat Analysis for USPS</v>
          </cell>
        </row>
        <row r="638">
          <cell r="B638" t="str">
            <v>HPES Assured Identity for USPS</v>
          </cell>
        </row>
        <row r="639">
          <cell r="B639" t="str">
            <v>HPES Assured Identity Plus for USPS</v>
          </cell>
        </row>
        <row r="640">
          <cell r="B640" t="str">
            <v>HPES Integrated Manufacturing Operations Solution</v>
          </cell>
        </row>
        <row r="641">
          <cell r="B641" t="str">
            <v>HPES International Material Data System (IDMS) Material Management Solution</v>
          </cell>
        </row>
        <row r="642">
          <cell r="B642" t="str">
            <v>HPES Warehouse Management System (SILO)</v>
          </cell>
        </row>
        <row r="643">
          <cell r="B643" t="str">
            <v>HPES Order to Cash Solution</v>
          </cell>
        </row>
        <row r="644">
          <cell r="B644" t="str">
            <v>HPES Advanced Meter Infrastructure Solution</v>
          </cell>
        </row>
        <row r="645">
          <cell r="B645" t="str">
            <v>HPES Communications IT Excellence (Diagnostic) Solution</v>
          </cell>
        </row>
        <row r="646">
          <cell r="B646" t="str">
            <v>HPES Dealer Management System (CARLO)</v>
          </cell>
        </row>
        <row r="647">
          <cell r="B647" t="str">
            <v>HPES Product Lifecycle Management Solution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 t="str">
            <v>SO_Apps_Mgmt</v>
          </cell>
        </row>
        <row r="651">
          <cell r="B651" t="str">
            <v>HPES Applications Management Services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 t="str">
            <v>SO_Apps_Cloud</v>
          </cell>
        </row>
        <row r="655">
          <cell r="B655" t="str">
            <v>HPES Applications Development for Cloud</v>
          </cell>
        </row>
        <row r="656">
          <cell r="B656" t="str">
            <v>HPES Applications Modernization Services</v>
          </cell>
        </row>
        <row r="657">
          <cell r="B657" t="str">
            <v>HPES Mobile Applications Services</v>
          </cell>
        </row>
        <row r="658">
          <cell r="B658" t="str">
            <v>HPES Testing for Mobility</v>
          </cell>
        </row>
        <row r="659">
          <cell r="B659" t="str">
            <v>HPES Transformation Consulting Services</v>
          </cell>
        </row>
        <row r="660">
          <cell r="B660" t="str">
            <v>HPES SOA and Integration Services</v>
          </cell>
        </row>
        <row r="661">
          <cell r="B661" t="str">
            <v>HPES Applications Transformation to the Cloud</v>
          </cell>
        </row>
        <row r="662">
          <cell r="B662" t="str">
            <v>HPES Testing for Cloud</v>
          </cell>
        </row>
        <row r="663">
          <cell r="B663" t="str">
            <v>HPES Enterprise Applications Services Cloud for SAP</v>
          </cell>
        </row>
        <row r="664">
          <cell r="B664" t="str">
            <v>HPES Enterprise Applications Services Cloud for Oracle</v>
          </cell>
        </row>
        <row r="665">
          <cell r="B665" t="str">
            <v>HPES Enterprise Applications Services Cloud for Microsoft Dynamics CRM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 t="str">
            <v>SO_Apps_EIS</v>
          </cell>
        </row>
        <row r="669">
          <cell r="B669" t="str">
            <v>HPES Information Strategy &amp; Organization Services</v>
          </cell>
        </row>
        <row r="670">
          <cell r="B670" t="str">
            <v>HPES Information Management &amp; Architecture Services</v>
          </cell>
        </row>
        <row r="671">
          <cell r="B671" t="str">
            <v>HPES Business Analytics &amp; Information Delivery Services</v>
          </cell>
        </row>
        <row r="672">
          <cell r="B672" t="str">
            <v>HPES Advanced Information Services for HP</v>
          </cell>
        </row>
        <row r="673">
          <cell r="B673" t="str">
            <v>HPES Advanced Information Services for SAP</v>
          </cell>
        </row>
        <row r="674">
          <cell r="B674" t="str">
            <v>HPES Advanced Information Services for Microsoft</v>
          </cell>
        </row>
        <row r="675">
          <cell r="B675" t="str">
            <v>HPES Business Solutions- Social Intelligence</v>
          </cell>
        </row>
        <row r="676">
          <cell r="B676" t="str">
            <v>HPES Hosted Delivery- Managed Services, Cloud, Hybrid</v>
          </cell>
        </row>
        <row r="677">
          <cell r="B677" t="str">
            <v>HPES All 3rd Party SW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 t="str">
            <v>SO_Apps_Enterprise_Apps</v>
          </cell>
        </row>
        <row r="681">
          <cell r="B681" t="str">
            <v>HPES Applications Management Services – Enterprise for SAP</v>
          </cell>
        </row>
        <row r="682">
          <cell r="B682" t="str">
            <v>HPES Applications Management Services - Enterprise for Microsoft Dynamics CRM</v>
          </cell>
        </row>
        <row r="683">
          <cell r="B683" t="str">
            <v>HPES Applications Management Services – Enterprise for Oracle</v>
          </cell>
        </row>
        <row r="684">
          <cell r="B684" t="str">
            <v>HPES Enterprise Applications Services for Microsoft</v>
          </cell>
        </row>
        <row r="685">
          <cell r="B685" t="str">
            <v>HPES Enterprise Applications Services for Oracle</v>
          </cell>
        </row>
        <row r="686">
          <cell r="B686" t="str">
            <v>HPES Enterprise Applications Services for SAP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 t="str">
            <v>SO_Apps_Product_Pass</v>
          </cell>
        </row>
        <row r="690">
          <cell r="B690" t="str">
            <v>Apps Embedded Leases</v>
          </cell>
        </row>
        <row r="691">
          <cell r="B691" t="str">
            <v>Apps HP Hardware</v>
          </cell>
        </row>
        <row r="692">
          <cell r="B692" t="str">
            <v>Apps HP ICOEM Services</v>
          </cell>
        </row>
        <row r="693">
          <cell r="B693" t="str">
            <v>Apps HP Software</v>
          </cell>
        </row>
        <row r="694">
          <cell r="B694" t="str">
            <v>Microsoft Products</v>
          </cell>
        </row>
        <row r="695">
          <cell r="B695" t="str">
            <v>Third Party Apps Professional Services</v>
          </cell>
        </row>
        <row r="696">
          <cell r="B696" t="str">
            <v>Third Party Apps Software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 t="str">
            <v>SO_CMS</v>
          </cell>
        </row>
        <row r="700">
          <cell r="B700" t="str">
            <v>HPES CMS Assurance Solutions</v>
          </cell>
        </row>
        <row r="701">
          <cell r="B701" t="str">
            <v>HPES CMS Fulfillment Solutions</v>
          </cell>
        </row>
        <row r="702">
          <cell r="B702" t="str">
            <v>HPES CMS Service Delivery Platform Solutions</v>
          </cell>
        </row>
        <row r="703">
          <cell r="B703" t="str">
            <v>HPES CMS Cloud Services Enablement Solutions</v>
          </cell>
        </row>
        <row r="704">
          <cell r="B704" t="str">
            <v>HPES CMS Network Applications Solutions</v>
          </cell>
        </row>
        <row r="705">
          <cell r="B705" t="str">
            <v>HPES CMS Mobility Management Solutions</v>
          </cell>
        </row>
        <row r="706">
          <cell r="B706" t="str">
            <v>HPES CMS Unified User Profile Solutions</v>
          </cell>
        </row>
        <row r="707">
          <cell r="B707" t="str">
            <v>HPES CMS Location Solutions</v>
          </cell>
        </row>
        <row r="708">
          <cell r="B708" t="str">
            <v>HPES CMS Mediation, Policy &amp; Charging Solutions</v>
          </cell>
        </row>
        <row r="709">
          <cell r="B709" t="str">
            <v>HPES CMS Management of Devices Solutions</v>
          </cell>
        </row>
        <row r="710">
          <cell r="B710" t="str">
            <v>HPES CMS Network Platforms Solutions IN / Call Management</v>
          </cell>
        </row>
        <row r="711">
          <cell r="B711" t="str">
            <v>HPES CMS Network Platforms Solutions Signaling Platform</v>
          </cell>
        </row>
        <row r="712">
          <cell r="B712" t="str">
            <v>HPES CMS Investigation Solutions</v>
          </cell>
        </row>
        <row r="713">
          <cell r="B713" t="str">
            <v>HPES CMS Revenue Intelligence Solutions</v>
          </cell>
        </row>
        <row r="714">
          <cell r="B714" t="str">
            <v>HPES CMS Smart Grid Solutions</v>
          </cell>
        </row>
        <row r="715">
          <cell r="B715" t="str">
            <v>HPES CMS Consulting Services</v>
          </cell>
        </row>
        <row r="716">
          <cell r="B716" t="str">
            <v>HPES CMS Outsourcing Services</v>
          </cell>
        </row>
        <row r="717">
          <cell r="B717" t="str">
            <v>HPES CMS Implementation Services</v>
          </cell>
        </row>
        <row r="718">
          <cell r="B718" t="str">
            <v>HPES CMS Management Services</v>
          </cell>
        </row>
        <row r="719">
          <cell r="B719" t="str">
            <v>HPES Content Delivery Network</v>
          </cell>
        </row>
        <row r="720">
          <cell r="B720" t="str">
            <v>HPES Telco Express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 t="str">
            <v>SO_BPO_Finance_Admin</v>
          </cell>
        </row>
        <row r="724">
          <cell r="B724" t="str">
            <v>HPES Finance and Administration Services</v>
          </cell>
        </row>
        <row r="725">
          <cell r="B725" t="str">
            <v>HPES Procurement Services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 t="str">
            <v>SO_BPO_HR_Payroll</v>
          </cell>
        </row>
        <row r="729">
          <cell r="B729" t="str">
            <v>HPES Payroll Services</v>
          </cell>
        </row>
        <row r="730">
          <cell r="B730" t="str">
            <v>HPES Human Resource Services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 t="str">
            <v>SO_BPO_CRM</v>
          </cell>
        </row>
        <row r="734">
          <cell r="B734" t="str">
            <v>HPES CRM Managed Services</v>
          </cell>
        </row>
        <row r="735">
          <cell r="B735" t="str">
            <v>HPES Transformation Services - Customer Engagement Management</v>
          </cell>
        </row>
        <row r="736">
          <cell r="B736" t="str">
            <v>HPES Enterprise Cloud Services - Customer Engagement Management Services</v>
          </cell>
        </row>
        <row r="737">
          <cell r="B737" t="str">
            <v>HPES Social Enterprise Services</v>
          </cell>
        </row>
        <row r="738">
          <cell r="B738" t="str">
            <v>HPES Warranty Services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 t="str">
            <v>SO_BPO_Fulfill_Log</v>
          </cell>
        </row>
        <row r="742">
          <cell r="B742" t="str">
            <v>HPES Consumer Direct Services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 t="str">
            <v>SO_BPO_Doc_Proc</v>
          </cell>
        </row>
        <row r="746">
          <cell r="B746" t="str">
            <v>HPES Customer Communications Management Services</v>
          </cell>
        </row>
        <row r="747">
          <cell r="B747" t="str">
            <v>HPES Inbound Document Processing Services</v>
          </cell>
        </row>
        <row r="748">
          <cell r="B748" t="str">
            <v>HPES Outbound Document Processing Services</v>
          </cell>
        </row>
        <row r="749">
          <cell r="B749" t="str">
            <v>HPES Repository Services</v>
          </cell>
        </row>
        <row r="750">
          <cell r="B750" t="str">
            <v>HPES Software Publishing Services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 t="str">
            <v>SO_IS_Financial_Serv</v>
          </cell>
        </row>
        <row r="754">
          <cell r="B754" t="str">
            <v>HPES Business Exchange Services</v>
          </cell>
        </row>
        <row r="755">
          <cell r="B755" t="str">
            <v>HPES Business Networking Services</v>
          </cell>
        </row>
        <row r="756">
          <cell r="B756" t="str">
            <v>HPES Check Processing Services</v>
          </cell>
        </row>
        <row r="757">
          <cell r="B757" t="str">
            <v>HPES Commercial Card Services</v>
          </cell>
        </row>
        <row r="758">
          <cell r="B758" t="str">
            <v>HPES Consumer Card Services</v>
          </cell>
        </row>
        <row r="759">
          <cell r="B759" t="str">
            <v>HPES Consumer Loan Services</v>
          </cell>
        </row>
        <row r="760">
          <cell r="B760" t="str">
            <v>HPES Convenience Pay Services</v>
          </cell>
        </row>
        <row r="761">
          <cell r="B761" t="str">
            <v>HPES Core Banking Services</v>
          </cell>
        </row>
        <row r="762">
          <cell r="B762" t="str">
            <v>HPES Flood Insurance Services</v>
          </cell>
        </row>
        <row r="763">
          <cell r="B763" t="str">
            <v>HPES Fraud Management Services</v>
          </cell>
        </row>
        <row r="764">
          <cell r="B764" t="str">
            <v>HPES Insurance Notification Clearinghouse Services</v>
          </cell>
        </row>
        <row r="765">
          <cell r="B765" t="str">
            <v>HPES Insurance Services</v>
          </cell>
        </row>
        <row r="766">
          <cell r="B766" t="str">
            <v>HPES Loss Mitigation Services</v>
          </cell>
        </row>
        <row r="767">
          <cell r="B767" t="str">
            <v>HPES Merchant Acquirer Services</v>
          </cell>
        </row>
        <row r="768">
          <cell r="B768" t="str">
            <v>HPES Mobile Payment Services</v>
          </cell>
        </row>
        <row r="769">
          <cell r="B769" t="str">
            <v>HPES Mortgage Loan Services</v>
          </cell>
        </row>
        <row r="770">
          <cell r="B770" t="str">
            <v>HPES Origination Services</v>
          </cell>
        </row>
        <row r="771">
          <cell r="B771" t="str">
            <v>HPES Prepaid Card Services</v>
          </cell>
        </row>
        <row r="772">
          <cell r="B772" t="str">
            <v>HPES Regional Card Utility Services</v>
          </cell>
        </row>
        <row r="773">
          <cell r="B773" t="str">
            <v>HPES Secure Payment Services</v>
          </cell>
        </row>
        <row r="774">
          <cell r="B774" t="str">
            <v>HPES Switching Services</v>
          </cell>
        </row>
        <row r="775">
          <cell r="B775" t="str">
            <v>HPES Tokenization Services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 t="str">
            <v>SO_IS_Public</v>
          </cell>
        </row>
        <row r="779">
          <cell r="B779" t="str">
            <v>HPES Assured Identity</v>
          </cell>
        </row>
        <row r="780">
          <cell r="B780" t="str">
            <v>HPES Assured Identity Plus</v>
          </cell>
        </row>
        <row r="781">
          <cell r="B781" t="str">
            <v>HPES Campaign Finance Information Systems</v>
          </cell>
        </row>
        <row r="782">
          <cell r="B782" t="str">
            <v>HPES Child Care Enforcement Solution Suite</v>
          </cell>
        </row>
        <row r="783">
          <cell r="B783" t="str">
            <v>HPES Child Care Solution Suite</v>
          </cell>
        </row>
        <row r="784">
          <cell r="B784" t="str">
            <v>HPES Comprehensive Applications Threat Analysis Services</v>
          </cell>
        </row>
        <row r="785">
          <cell r="B785" t="str">
            <v>HPES Comprehensive Motor Vehicles Enabling Technology (COMET) Solution</v>
          </cell>
        </row>
        <row r="786">
          <cell r="B786" t="str">
            <v>HPES Duplicate Voter Exchange Services</v>
          </cell>
        </row>
        <row r="787">
          <cell r="B787" t="str">
            <v>HPES E-Courtroom Solution</v>
          </cell>
        </row>
        <row r="788">
          <cell r="B788" t="str">
            <v>HPES Elections Management Services - Electus</v>
          </cell>
        </row>
        <row r="789">
          <cell r="B789" t="str">
            <v>HPES Eligibility Solution</v>
          </cell>
        </row>
        <row r="790">
          <cell r="B790" t="str">
            <v>HPES Emergency Management Response Services</v>
          </cell>
        </row>
        <row r="791">
          <cell r="B791" t="str">
            <v>HPES Enterprise Tax and Benefits Solution</v>
          </cell>
        </row>
        <row r="792">
          <cell r="B792" t="str">
            <v>HPES Homeland Security Solutions</v>
          </cell>
        </row>
        <row r="793">
          <cell r="B793" t="str">
            <v>HPES Identity Card Management</v>
          </cell>
        </row>
        <row r="794">
          <cell r="B794" t="str">
            <v>HPES Mass Transit Services</v>
          </cell>
        </row>
        <row r="795">
          <cell r="B795" t="str">
            <v>HPES Offender Management Solution</v>
          </cell>
        </row>
        <row r="796">
          <cell r="B796" t="str">
            <v>HPES Public Retirement Benefit Administration Solutions - Clarety</v>
          </cell>
        </row>
        <row r="797">
          <cell r="B797" t="str">
            <v>HPES Virtual Hearings Solution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 t="str">
            <v>SO_IS_Health_Serv</v>
          </cell>
        </row>
        <row r="801">
          <cell r="B801" t="str">
            <v>HPES Atlantes Solution</v>
          </cell>
        </row>
        <row r="802">
          <cell r="B802" t="str">
            <v>HPES Care Management Solution</v>
          </cell>
        </row>
        <row r="803">
          <cell r="B803" t="str">
            <v>HPES Care Network Solution</v>
          </cell>
        </row>
        <row r="804">
          <cell r="B804" t="str">
            <v>HPES Customer Relationship Management Services for Healthcare</v>
          </cell>
        </row>
        <row r="805">
          <cell r="B805" t="str">
            <v>HPES Government Healthcare BPO Services</v>
          </cell>
        </row>
        <row r="806">
          <cell r="B806" t="str">
            <v>HPES Healthcare Eligibility</v>
          </cell>
        </row>
        <row r="807">
          <cell r="B807" t="str">
            <v>HPES Healthcare Payer Administrative Services</v>
          </cell>
        </row>
        <row r="808">
          <cell r="B808" t="str">
            <v>HPES Healthcare Portal Solutions</v>
          </cell>
        </row>
        <row r="809">
          <cell r="B809" t="str">
            <v>HPES ICD-10 Remediation Services</v>
          </cell>
        </row>
        <row r="810">
          <cell r="B810" t="str">
            <v>HPES Medical Management Services Solution</v>
          </cell>
        </row>
        <row r="811">
          <cell r="B811" t="str">
            <v>HPES MetaVance Solution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 t="str">
            <v>SO_IS_Transportation_Serv</v>
          </cell>
        </row>
        <row r="815">
          <cell r="B815" t="str">
            <v>HPES Agilaire Flight Operations Solution</v>
          </cell>
        </row>
        <row r="816">
          <cell r="B816" t="str">
            <v>HPES Agilaire Flight Planning</v>
          </cell>
        </row>
        <row r="817">
          <cell r="B817" t="str">
            <v>HPES Agilaire Passenger Service Solution</v>
          </cell>
        </row>
        <row r="818">
          <cell r="B818" t="str">
            <v>HPES Aircraft Movement</v>
          </cell>
        </row>
        <row r="819">
          <cell r="B819" t="str">
            <v>HPES Air-to-Ground Messaging</v>
          </cell>
        </row>
        <row r="820">
          <cell r="B820" t="str">
            <v>HPES axsDCS</v>
          </cell>
        </row>
        <row r="821">
          <cell r="B821" t="str">
            <v>HPES axsRes</v>
          </cell>
        </row>
        <row r="822">
          <cell r="B822" t="str">
            <v>HPES Electronic Fares Services</v>
          </cell>
        </row>
        <row r="823">
          <cell r="B823" t="str">
            <v>HPES SHARES</v>
          </cell>
        </row>
        <row r="824">
          <cell r="B824" t="str">
            <v>HPES TravelView Central Reservation Solution</v>
          </cell>
        </row>
        <row r="825">
          <cell r="B825" t="str">
            <v>HPES TravelView Channel Connect Solution</v>
          </cell>
        </row>
        <row r="826">
          <cell r="B826" t="str">
            <v>HPES TravelView Guest Management Solution</v>
          </cell>
        </row>
        <row r="827">
          <cell r="B827" t="str">
            <v>HPES TravelView Property Management Solution</v>
          </cell>
        </row>
        <row r="828">
          <cell r="B828" t="str">
            <v>HPES TravelView Revenue Management Solution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 t="str">
            <v>SO_BPO_Product_Pass</v>
          </cell>
        </row>
        <row r="832">
          <cell r="B832" t="str">
            <v>3rd Party BPO Consumables</v>
          </cell>
        </row>
        <row r="833">
          <cell r="B833" t="str">
            <v>3rd Party BPO Postage</v>
          </cell>
        </row>
        <row r="834">
          <cell r="B834" t="str">
            <v>3rd Party BPO Professional Services</v>
          </cell>
        </row>
        <row r="835">
          <cell r="B835" t="str">
            <v>3rd Party BPO Software</v>
          </cell>
        </row>
        <row r="836">
          <cell r="B836" t="str">
            <v>3rd Party BPO Telco / Network</v>
          </cell>
        </row>
        <row r="837">
          <cell r="B837" t="str">
            <v>BPO Embedded Leases</v>
          </cell>
        </row>
        <row r="838">
          <cell r="B838" t="str">
            <v>BPO HP Hardware</v>
          </cell>
        </row>
        <row r="839">
          <cell r="B839" t="str">
            <v>BPO HP ICOEM Services</v>
          </cell>
        </row>
        <row r="840">
          <cell r="B840" t="str">
            <v>BPO HP Software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 t="str">
            <v>SO_ITO_Data_Center</v>
          </cell>
        </row>
        <row r="844">
          <cell r="B844" t="str">
            <v>HPES Archive and Compliance Services</v>
          </cell>
        </row>
        <row r="845">
          <cell r="B845" t="str">
            <v>HPES Backup and Restore Services</v>
          </cell>
        </row>
        <row r="846">
          <cell r="B846" t="str">
            <v>HPES Continuity Services</v>
          </cell>
        </row>
        <row r="847">
          <cell r="B847" t="str">
            <v>HPES Data Center Modernization Services</v>
          </cell>
        </row>
        <row r="848">
          <cell r="B848" t="str">
            <v>HPES Enterprise Application Hosting Services</v>
          </cell>
        </row>
        <row r="849">
          <cell r="B849" t="str">
            <v>HPES Enterprise Cloud Services - Compute</v>
          </cell>
        </row>
        <row r="850">
          <cell r="B850" t="str">
            <v>HPES Enterprise Cloud Services - Continuity</v>
          </cell>
        </row>
        <row r="851">
          <cell r="B851" t="str">
            <v>HPES Enterprise Cloud Services - Private Cloud</v>
          </cell>
        </row>
        <row r="852">
          <cell r="B852" t="str">
            <v>HPES Enterprise Cloud Services - Storage</v>
          </cell>
        </row>
        <row r="853">
          <cell r="B853" t="str">
            <v>HP Utility Services</v>
          </cell>
        </row>
        <row r="854">
          <cell r="B854" t="str">
            <v>HPES Managed Mainframe Services</v>
          </cell>
        </row>
        <row r="855">
          <cell r="B855" t="str">
            <v>HPES Server Management Services</v>
          </cell>
        </row>
        <row r="856">
          <cell r="B856" t="str">
            <v>HPES Storage Management Services</v>
          </cell>
        </row>
        <row r="857">
          <cell r="B857" t="str">
            <v>HPES Web Hosting Services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 t="str">
            <v>SO_ITO_Enterprise_Serv_Mgmt</v>
          </cell>
        </row>
        <row r="861">
          <cell r="B861" t="str">
            <v>HPES Enterprise Service Management Cross Functional Services</v>
          </cell>
        </row>
        <row r="862">
          <cell r="B862" t="str">
            <v>HPES Multisupplier Integration and Management Services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 t="str">
            <v>SO_ITO_Network_Serv</v>
          </cell>
        </row>
        <row r="866">
          <cell r="B866" t="str">
            <v>HPES Carrier Management Services</v>
          </cell>
        </row>
        <row r="867">
          <cell r="B867" t="str">
            <v>HPES Enterprise Cloud Services - Unified Communications</v>
          </cell>
        </row>
        <row r="868">
          <cell r="B868" t="str">
            <v>HPES Network Application Services</v>
          </cell>
        </row>
        <row r="869">
          <cell r="B869" t="str">
            <v>HPES Network Management Services</v>
          </cell>
        </row>
        <row r="870">
          <cell r="B870" t="str">
            <v>HPES Network Security Services</v>
          </cell>
        </row>
        <row r="871">
          <cell r="B871" t="str">
            <v>HPES Network Transformation Services</v>
          </cell>
        </row>
        <row r="872">
          <cell r="B872" t="str">
            <v>HPES Unified Communications Services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 t="str">
            <v>SO_ITO_Security_Serv</v>
          </cell>
        </row>
        <row r="876">
          <cell r="B876" t="str">
            <v>HPES Managed Security Services</v>
          </cell>
        </row>
        <row r="877">
          <cell r="B877" t="str">
            <v>HPES Security Consulting</v>
          </cell>
        </row>
        <row r="878">
          <cell r="B878" t="str">
            <v>HPES Security Governance Services</v>
          </cell>
        </row>
        <row r="879">
          <cell r="B879" t="str">
            <v>HPES Security Technology Services/Support (Renewable)</v>
          </cell>
        </row>
        <row r="880">
          <cell r="B880" t="str">
            <v>HPES Security Technology (Non-Renewable)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 t="str">
            <v>SO_ITO_Workplace_Serv</v>
          </cell>
        </row>
        <row r="884">
          <cell r="B884" t="str">
            <v>HPES Asset Management Services</v>
          </cell>
        </row>
        <row r="885">
          <cell r="B885" t="str">
            <v>HPES Client Virtualization Services</v>
          </cell>
        </row>
        <row r="886">
          <cell r="B886" t="str">
            <v>HPES Collaboration Services</v>
          </cell>
        </row>
        <row r="887">
          <cell r="B887" t="str">
            <v>HPES Enterprise Cloud Services - Collaboration</v>
          </cell>
        </row>
        <row r="888">
          <cell r="B888" t="str">
            <v>HPES Enterprise Cloud Services - Messaging</v>
          </cell>
        </row>
        <row r="889">
          <cell r="B889" t="str">
            <v>HPES Enterprise Cloud Services – Real-Time Collaboration</v>
          </cell>
        </row>
        <row r="890">
          <cell r="B890" t="str">
            <v>HPES License Management Services</v>
          </cell>
        </row>
        <row r="891">
          <cell r="B891" t="str">
            <v>HPES Managed Messaging Services</v>
          </cell>
        </row>
        <row r="892">
          <cell r="B892" t="str">
            <v>HPES Managed Print Services</v>
          </cell>
        </row>
        <row r="893">
          <cell r="B893" t="str">
            <v>HPES Mobile Workplace Services</v>
          </cell>
        </row>
        <row r="894">
          <cell r="B894" t="str">
            <v>HPES Service Desk Services</v>
          </cell>
        </row>
        <row r="895">
          <cell r="B895" t="str">
            <v>HPES Site Support Services</v>
          </cell>
        </row>
        <row r="896">
          <cell r="B896" t="str">
            <v>HPES Software License Consulting</v>
          </cell>
        </row>
        <row r="897">
          <cell r="B897" t="str">
            <v>HPES Software Licensing and Management Solutions</v>
          </cell>
        </row>
        <row r="898">
          <cell r="B898" t="str">
            <v>HPES Software Licensing Reselling Services</v>
          </cell>
        </row>
        <row r="899">
          <cell r="B899" t="str">
            <v>HPES Workplace Server Management Services</v>
          </cell>
        </row>
        <row r="900">
          <cell r="B900" t="str">
            <v>HPES Workplace Software Management Services</v>
          </cell>
        </row>
        <row r="901">
          <cell r="B901" t="str">
            <v>HPES Workplace360 Services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 t="str">
            <v>SO_ITO_Product_Pass</v>
          </cell>
        </row>
        <row r="905">
          <cell r="B905" t="str">
            <v>ITO Embedded Leases</v>
          </cell>
        </row>
        <row r="906">
          <cell r="B906" t="str">
            <v>ITO HP Hardware</v>
          </cell>
        </row>
        <row r="907">
          <cell r="B907" t="str">
            <v>ITO HP ICOEM Services</v>
          </cell>
        </row>
        <row r="908">
          <cell r="B908" t="str">
            <v>ITO HP Software</v>
          </cell>
        </row>
        <row r="909">
          <cell r="B909" t="str">
            <v>Third Party ITO Carrier and Network</v>
          </cell>
        </row>
        <row r="910">
          <cell r="B910" t="str">
            <v>Third Party ITO Consumables</v>
          </cell>
        </row>
        <row r="911">
          <cell r="B911" t="str">
            <v>Third Party ITO Network Hardware</v>
          </cell>
        </row>
        <row r="912">
          <cell r="B912" t="str">
            <v>Third Party ITO PC Hardware</v>
          </cell>
        </row>
        <row r="913">
          <cell r="B913" t="str">
            <v>Third Party ITO Print and Imaging Hardware</v>
          </cell>
        </row>
        <row r="914">
          <cell r="B914" t="str">
            <v>Third Party ITO Professional Services</v>
          </cell>
        </row>
        <row r="915">
          <cell r="B915" t="str">
            <v>Third Party ITO Server Hardware</v>
          </cell>
        </row>
        <row r="916">
          <cell r="B916" t="str">
            <v>Third Party ITO Software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 t="str">
            <v>SO_Integration_Serv</v>
          </cell>
        </row>
        <row r="920">
          <cell r="B920" t="str">
            <v>Integration Services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 t="str">
            <v>SO_Cross_Functional</v>
          </cell>
        </row>
        <row r="924">
          <cell r="B924" t="str">
            <v>Account Management</v>
          </cell>
        </row>
        <row r="925">
          <cell r="B925" t="str">
            <v>Administration</v>
          </cell>
        </row>
        <row r="926">
          <cell r="B926" t="str">
            <v>Overheads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 &amp; Links"/>
      <sheetName val="Summary"/>
      <sheetName val="Total CDE Org"/>
      <sheetName val="546295 DR"/>
      <sheetName val="546296 OS East"/>
      <sheetName val="546297 SC East"/>
      <sheetName val="546298 West"/>
      <sheetName val="546299 Pool"/>
      <sheetName val="546300 Bus Ops"/>
      <sheetName val="Total LOB Transfer"/>
      <sheetName val="546323 OS LOB Transfer"/>
      <sheetName val="544043 SC LOB Transfer"/>
      <sheetName val="544554 SAP"/>
      <sheetName val="544013 BPO"/>
      <sheetName val="OL Relief"/>
      <sheetName val="Actual vs Budgeted Reli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MR322-Financial Summary by Yr"/>
      <sheetName val="SAPBEXqueries"/>
      <sheetName val="SAPBEXfilters"/>
      <sheetName val="SMR323-CY Variance Explanation"/>
      <sheetName val="SMR324-NY Variance Explanation"/>
      <sheetName val="SMR325-NNY Variance Explanation"/>
      <sheetName val="Rev History"/>
      <sheetName val="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3">
          <cell r="B23" t="str">
            <v>10/9/2002 05:05:50</v>
          </cell>
        </row>
        <row r="38">
          <cell r="B38" t="str">
            <v>EDSED114211</v>
          </cell>
        </row>
        <row r="39">
          <cell r="B39" t="str">
            <v>AM - CANADA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ants"/>
      <sheetName val="Staffing Detail"/>
      <sheetName val="Productivity"/>
      <sheetName val="Travel and Other"/>
      <sheetName val="OPTIMUM Cost and Price"/>
      <sheetName val="Price"/>
      <sheetName val="Summary"/>
      <sheetName val="Financial"/>
      <sheetName val="Rates"/>
      <sheetName val="Hours"/>
      <sheetName val="Solution Walk"/>
      <sheetName val="AMS Business Case"/>
    </sheetNames>
    <sheetDataSet>
      <sheetData sheetId="0">
        <row r="2">
          <cell r="K2" t="str">
            <v>HP - Canada</v>
          </cell>
        </row>
        <row r="3">
          <cell r="K3" t="str">
            <v>HP - Costa Rica</v>
          </cell>
        </row>
        <row r="4">
          <cell r="K4" t="str">
            <v>Sierra</v>
          </cell>
        </row>
        <row r="5">
          <cell r="K5" t="str">
            <v>Cenovus</v>
          </cell>
        </row>
        <row r="6">
          <cell r="K6" t="str">
            <v>Full Circle</v>
          </cell>
        </row>
        <row r="7">
          <cell r="K7" t="str">
            <v>FIRM</v>
          </cell>
        </row>
        <row r="8">
          <cell r="K8" t="str">
            <v>HP - USA</v>
          </cell>
        </row>
        <row r="9">
          <cell r="K9" t="str">
            <v>HP - USA (Pract)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ed Sch B"/>
      <sheetName val="New Servers"/>
      <sheetName val="New Rack Servers"/>
      <sheetName val="Server Rack"/>
    </sheetNames>
    <sheetDataSet>
      <sheetData sheetId="0"/>
      <sheetData sheetId="1">
        <row r="1">
          <cell r="I1">
            <v>0.63</v>
          </cell>
        </row>
      </sheetData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er's summary"/>
      <sheetName val="I-EO"/>
      <sheetName val="EO"/>
      <sheetName val="Staff-EO"/>
      <sheetName val="BS-EO"/>
      <sheetName val="SAP-EO"/>
      <sheetName val="cc2"/>
      <sheetName val="I-cc2"/>
      <sheetName val="BS-cc2"/>
      <sheetName val="SAP-cc2"/>
      <sheetName val="cc3"/>
      <sheetName val="I-cc3"/>
      <sheetName val="BS-cc3"/>
      <sheetName val="SAP-cc3"/>
      <sheetName val="cc4"/>
      <sheetName val="I-cc4"/>
      <sheetName val="BS-cc4"/>
      <sheetName val="SAP-cc4"/>
      <sheetName val="EMS"/>
      <sheetName val="Reference table"/>
      <sheetName val="Instructions_Version control"/>
      <sheetName val="Notes"/>
    </sheetNames>
    <sheetDataSet>
      <sheetData sheetId="0"/>
      <sheetData sheetId="1">
        <row r="427">
          <cell r="U427">
            <v>0</v>
          </cell>
        </row>
      </sheetData>
      <sheetData sheetId="2"/>
      <sheetData sheetId="3">
        <row r="39">
          <cell r="EH3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ary"/>
      <sheetName val="ALL"/>
      <sheetName val="Transformation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Organization</v>
          </cell>
          <cell r="B1" t="str">
            <v>Hrs/mth</v>
          </cell>
        </row>
        <row r="2">
          <cell r="A2" t="str">
            <v>Cenovus</v>
          </cell>
          <cell r="B2">
            <v>150</v>
          </cell>
        </row>
        <row r="3">
          <cell r="A3" t="str">
            <v>FIRM</v>
          </cell>
          <cell r="B3">
            <v>150</v>
          </cell>
        </row>
        <row r="4">
          <cell r="A4" t="str">
            <v>Full Circle</v>
          </cell>
          <cell r="B4">
            <v>150</v>
          </cell>
        </row>
        <row r="5">
          <cell r="A5" t="str">
            <v>HP - Canada</v>
          </cell>
          <cell r="B5">
            <v>140.6</v>
          </cell>
        </row>
        <row r="6">
          <cell r="A6" t="str">
            <v>HP - Costa Rica</v>
          </cell>
          <cell r="B6">
            <v>153.58000000000001</v>
          </cell>
        </row>
        <row r="7">
          <cell r="A7" t="str">
            <v>HP - USA</v>
          </cell>
          <cell r="B7">
            <v>140.88999999999999</v>
          </cell>
        </row>
        <row r="8">
          <cell r="A8" t="str">
            <v>Sierra</v>
          </cell>
          <cell r="B8">
            <v>150</v>
          </cell>
        </row>
        <row r="9">
          <cell r="A9" t="str">
            <v>Other</v>
          </cell>
          <cell r="B9">
            <v>150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Contract Contacts"/>
      <sheetName val="Current Year Flash - CAD"/>
      <sheetName val="Variance to Prior Flash"/>
      <sheetName val="Variance to ASPIRE"/>
      <sheetName val="Qtr to Qtr Variance"/>
      <sheetName val="Next Year Flash - CAD"/>
      <sheetName val="Prior Flash - CAD"/>
      <sheetName val="Aspire - CAD"/>
      <sheetName val="Prior Year - CAD"/>
      <sheetName val="Current_Outlook"/>
      <sheetName val="Contract_Lookup"/>
      <sheetName val="Other_Lookups"/>
    </sheetNames>
    <sheetDataSet>
      <sheetData sheetId="0">
        <row r="2">
          <cell r="C2" t="str">
            <v>Western Canada</v>
          </cell>
        </row>
        <row r="4">
          <cell r="C4" t="str">
            <v>Jun (6 + 6) Flash</v>
          </cell>
        </row>
        <row r="7">
          <cell r="C7">
            <v>2010</v>
          </cell>
        </row>
      </sheetData>
      <sheetData sheetId="1"/>
      <sheetData sheetId="2"/>
      <sheetData sheetId="3">
        <row r="6">
          <cell r="D6" t="str">
            <v>Commercial Alberta / BC</v>
          </cell>
        </row>
      </sheetData>
      <sheetData sheetId="4">
        <row r="6">
          <cell r="D6" t="str">
            <v>Saskatchewan PS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 t="str">
            <v>Dynamic Key_Rev_COL</v>
          </cell>
        </row>
      </sheetData>
      <sheetData sheetId="11">
        <row r="2">
          <cell r="R2" t="str">
            <v>Comm'l AB - BC Small Contracts</v>
          </cell>
        </row>
      </sheetData>
      <sheetData sheetId="12">
        <row r="3">
          <cell r="I3" t="str">
            <v>Dec (0 + 12) Flash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Client only"/>
      <sheetName val="By Client-Role"/>
      <sheetName val="By Client-Employee"/>
      <sheetName val="Database-HPA65"/>
      <sheetName val="Non-Trade HPA65"/>
      <sheetName val="Dept excluded from the database"/>
      <sheetName val="Staff Assignments"/>
      <sheetName val="Roles"/>
      <sheetName val="Clients"/>
      <sheetName val="Mar 2003 HPA65"/>
      <sheetName val="April 2003 HPA65"/>
      <sheetName val="May 2003 HPA65"/>
      <sheetName val="Jun 2003 HPA6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8102Buschlen, Morgan</v>
          </cell>
          <cell r="B2" t="str">
            <v>Buschlen, Morgan</v>
          </cell>
          <cell r="C2">
            <v>8102</v>
          </cell>
          <cell r="D2" t="str">
            <v>OUTPUT &amp; SCHEDULING</v>
          </cell>
          <cell r="E2" t="str">
            <v>H2</v>
          </cell>
          <cell r="F2">
            <v>80702</v>
          </cell>
        </row>
        <row r="3">
          <cell r="A3" t="str">
            <v>8102Dowling, Bob</v>
          </cell>
          <cell r="B3" t="str">
            <v>Dowling, Bob</v>
          </cell>
          <cell r="C3" t="str">
            <v>8102</v>
          </cell>
          <cell r="D3" t="str">
            <v>TAPE</v>
          </cell>
          <cell r="E3" t="str">
            <v>H1</v>
          </cell>
          <cell r="F3" t="str">
            <v>80702</v>
          </cell>
        </row>
        <row r="4">
          <cell r="A4" t="str">
            <v>8102Dowling, Robert</v>
          </cell>
          <cell r="B4" t="str">
            <v>Dowling, Robert</v>
          </cell>
          <cell r="C4" t="str">
            <v>8102</v>
          </cell>
          <cell r="D4" t="str">
            <v>TAPE</v>
          </cell>
          <cell r="E4" t="str">
            <v>H1</v>
          </cell>
          <cell r="F4" t="str">
            <v>80702</v>
          </cell>
        </row>
        <row r="5">
          <cell r="A5" t="str">
            <v>8102Fitzgerald, Barb</v>
          </cell>
          <cell r="B5" t="str">
            <v>Fitzgerald, Barb</v>
          </cell>
          <cell r="C5" t="str">
            <v>8102</v>
          </cell>
          <cell r="D5" t="str">
            <v>TAPE-Mgmt</v>
          </cell>
          <cell r="E5" t="str">
            <v>H2</v>
          </cell>
          <cell r="F5" t="str">
            <v>80702</v>
          </cell>
        </row>
        <row r="6">
          <cell r="A6" t="str">
            <v>8102Henderson, James</v>
          </cell>
          <cell r="B6" t="str">
            <v>Henderson, James</v>
          </cell>
          <cell r="C6">
            <v>8102</v>
          </cell>
          <cell r="D6" t="str">
            <v>OUTPUT &amp; SCHEDULING</v>
          </cell>
          <cell r="E6" t="str">
            <v>H1</v>
          </cell>
          <cell r="F6">
            <v>80702</v>
          </cell>
        </row>
        <row r="7">
          <cell r="A7" t="str">
            <v>8102MacAskill, Alice</v>
          </cell>
          <cell r="B7" t="str">
            <v>MacAskill, Alice</v>
          </cell>
          <cell r="C7" t="str">
            <v>8102</v>
          </cell>
          <cell r="D7" t="str">
            <v>TAPE</v>
          </cell>
          <cell r="E7" t="str">
            <v>H2</v>
          </cell>
          <cell r="F7" t="str">
            <v>80702</v>
          </cell>
        </row>
        <row r="8">
          <cell r="A8" t="str">
            <v>8102Panacci, Joseph</v>
          </cell>
          <cell r="B8" t="str">
            <v>Panacci, Joseph</v>
          </cell>
          <cell r="C8" t="str">
            <v>8102</v>
          </cell>
          <cell r="D8" t="str">
            <v>OUTPUT &amp; SCHEDULING</v>
          </cell>
          <cell r="E8" t="str">
            <v>HS</v>
          </cell>
          <cell r="F8" t="str">
            <v>80702</v>
          </cell>
        </row>
        <row r="9">
          <cell r="A9" t="str">
            <v>8102Vallena, Rolando</v>
          </cell>
          <cell r="B9" t="str">
            <v>Vallena, Rolando</v>
          </cell>
          <cell r="C9" t="str">
            <v>8102</v>
          </cell>
          <cell r="D9" t="str">
            <v>TAPE</v>
          </cell>
          <cell r="E9" t="str">
            <v>H2</v>
          </cell>
          <cell r="F9" t="str">
            <v>80702</v>
          </cell>
        </row>
        <row r="10">
          <cell r="A10" t="str">
            <v>8102Zheng, Li</v>
          </cell>
          <cell r="B10" t="str">
            <v>Zheng, Li</v>
          </cell>
          <cell r="C10" t="str">
            <v>8102</v>
          </cell>
          <cell r="D10" t="str">
            <v>OUTPUT &amp; SCHEDULING</v>
          </cell>
          <cell r="E10" t="str">
            <v>H2</v>
          </cell>
          <cell r="F10" t="str">
            <v>80702</v>
          </cell>
        </row>
        <row r="11">
          <cell r="A11" t="str">
            <v>8104Kulasingam, Sandaram</v>
          </cell>
          <cell r="B11" t="str">
            <v>Kulasingam, Sandaram</v>
          </cell>
          <cell r="C11" t="str">
            <v>8104</v>
          </cell>
          <cell r="D11" t="str">
            <v>TAPE</v>
          </cell>
          <cell r="E11" t="str">
            <v>H1</v>
          </cell>
          <cell r="F11" t="str">
            <v>80704</v>
          </cell>
        </row>
        <row r="12">
          <cell r="A12" t="str">
            <v>8104Kulasingam, Sundaram</v>
          </cell>
          <cell r="B12" t="str">
            <v>Kulasingam, Sundaram</v>
          </cell>
          <cell r="C12" t="str">
            <v>8104</v>
          </cell>
          <cell r="D12" t="str">
            <v>TAPE</v>
          </cell>
          <cell r="E12" t="str">
            <v>H1</v>
          </cell>
          <cell r="F12" t="str">
            <v>80704</v>
          </cell>
        </row>
        <row r="13">
          <cell r="A13" t="str">
            <v>8104Li, Andy</v>
          </cell>
          <cell r="B13" t="str">
            <v>Li, Andy</v>
          </cell>
          <cell r="C13" t="str">
            <v>8104</v>
          </cell>
          <cell r="D13" t="str">
            <v>TAPE</v>
          </cell>
          <cell r="E13" t="str">
            <v>H1</v>
          </cell>
          <cell r="F13" t="str">
            <v>80704</v>
          </cell>
        </row>
        <row r="14">
          <cell r="A14" t="str">
            <v>8104Reyna, Ryan</v>
          </cell>
          <cell r="B14" t="str">
            <v>Reyna, Ryan</v>
          </cell>
          <cell r="C14" t="str">
            <v>8104</v>
          </cell>
          <cell r="D14" t="str">
            <v>TAPE</v>
          </cell>
          <cell r="E14" t="str">
            <v>H1</v>
          </cell>
          <cell r="F14" t="str">
            <v>80704</v>
          </cell>
        </row>
        <row r="15">
          <cell r="A15" t="str">
            <v>8104Shepherd-Cushnie, Sandra</v>
          </cell>
          <cell r="B15" t="str">
            <v>Shepherd-Cushnie, Sandra</v>
          </cell>
          <cell r="C15" t="str">
            <v>8104</v>
          </cell>
          <cell r="D15" t="str">
            <v>TAPE</v>
          </cell>
          <cell r="E15" t="str">
            <v>H2</v>
          </cell>
          <cell r="F15" t="str">
            <v>80704</v>
          </cell>
        </row>
        <row r="16">
          <cell r="A16" t="str">
            <v>8107Arning, Kenneth</v>
          </cell>
          <cell r="B16" t="str">
            <v>Arning, Kenneth</v>
          </cell>
          <cell r="C16">
            <v>8107</v>
          </cell>
          <cell r="D16" t="str">
            <v>NT</v>
          </cell>
          <cell r="E16" t="str">
            <v>H4</v>
          </cell>
          <cell r="F16">
            <v>80707</v>
          </cell>
        </row>
        <row r="17">
          <cell r="A17" t="str">
            <v>8107Dorey, Joseph</v>
          </cell>
          <cell r="B17" t="str">
            <v>Dorey, Joseph</v>
          </cell>
          <cell r="C17">
            <v>8107</v>
          </cell>
          <cell r="D17" t="str">
            <v>NT</v>
          </cell>
          <cell r="E17" t="str">
            <v>H2</v>
          </cell>
          <cell r="F17">
            <v>80707</v>
          </cell>
        </row>
        <row r="18">
          <cell r="A18" t="str">
            <v>8107Eastabrook, Jamie</v>
          </cell>
          <cell r="B18" t="str">
            <v>Eastabrook, Jamie</v>
          </cell>
          <cell r="C18">
            <v>8107</v>
          </cell>
          <cell r="D18" t="str">
            <v>NT</v>
          </cell>
          <cell r="E18" t="str">
            <v>H2</v>
          </cell>
          <cell r="F18">
            <v>80707</v>
          </cell>
        </row>
        <row r="19">
          <cell r="A19" t="str">
            <v>8107Kumarasamy, Nathan</v>
          </cell>
          <cell r="B19" t="str">
            <v>Kumarasamy, Nathan</v>
          </cell>
          <cell r="C19">
            <v>8107</v>
          </cell>
          <cell r="D19" t="str">
            <v>NT</v>
          </cell>
          <cell r="E19" t="str">
            <v>H2</v>
          </cell>
          <cell r="F19">
            <v>80707</v>
          </cell>
        </row>
        <row r="20">
          <cell r="A20" t="str">
            <v>8107Lee, Rune</v>
          </cell>
          <cell r="B20" t="str">
            <v>Lee, Rune</v>
          </cell>
          <cell r="C20">
            <v>8107</v>
          </cell>
          <cell r="D20" t="str">
            <v>NT</v>
          </cell>
          <cell r="E20" t="str">
            <v>H2</v>
          </cell>
          <cell r="F20">
            <v>80707</v>
          </cell>
        </row>
        <row r="21">
          <cell r="A21" t="str">
            <v>8107Liu, Chris</v>
          </cell>
          <cell r="B21" t="str">
            <v>Liu, Chris</v>
          </cell>
          <cell r="C21">
            <v>8107</v>
          </cell>
          <cell r="D21" t="str">
            <v>NT</v>
          </cell>
          <cell r="E21" t="str">
            <v>H3</v>
          </cell>
          <cell r="F21">
            <v>80707</v>
          </cell>
        </row>
        <row r="22">
          <cell r="A22" t="str">
            <v>8107Martin, Kelvin</v>
          </cell>
          <cell r="B22" t="str">
            <v>Martin, Kelvin</v>
          </cell>
          <cell r="C22">
            <v>8107</v>
          </cell>
          <cell r="D22" t="str">
            <v>NT</v>
          </cell>
          <cell r="E22" t="str">
            <v>H3</v>
          </cell>
          <cell r="F22">
            <v>80707</v>
          </cell>
        </row>
        <row r="23">
          <cell r="A23" t="str">
            <v>8107Perreault, Norman</v>
          </cell>
          <cell r="B23" t="str">
            <v>Perreault, Norman</v>
          </cell>
          <cell r="C23">
            <v>8107</v>
          </cell>
          <cell r="D23" t="str">
            <v>NT</v>
          </cell>
          <cell r="E23" t="str">
            <v>H3</v>
          </cell>
          <cell r="F23">
            <v>80707</v>
          </cell>
        </row>
        <row r="24">
          <cell r="A24" t="str">
            <v>8107Savich, Colleen</v>
          </cell>
          <cell r="B24" t="str">
            <v>Savich, Colleen</v>
          </cell>
          <cell r="C24">
            <v>8107</v>
          </cell>
          <cell r="D24" t="str">
            <v>NT</v>
          </cell>
          <cell r="E24" t="str">
            <v>H2</v>
          </cell>
          <cell r="F24">
            <v>80707</v>
          </cell>
        </row>
        <row r="25">
          <cell r="A25" t="str">
            <v>8107Zhu, Julia</v>
          </cell>
          <cell r="B25" t="str">
            <v>Zhu, Julia</v>
          </cell>
          <cell r="C25">
            <v>8107</v>
          </cell>
          <cell r="D25" t="str">
            <v>UNIX</v>
          </cell>
          <cell r="E25" t="str">
            <v>H3</v>
          </cell>
          <cell r="F25">
            <v>80707</v>
          </cell>
        </row>
        <row r="26">
          <cell r="A26" t="str">
            <v>8136Drugescu, Cezar</v>
          </cell>
          <cell r="B26" t="str">
            <v>Drugescu, Cezar</v>
          </cell>
          <cell r="C26">
            <v>8136</v>
          </cell>
          <cell r="D26" t="str">
            <v>SECURITY MANAGEMENT</v>
          </cell>
          <cell r="E26" t="str">
            <v>H3</v>
          </cell>
          <cell r="F26">
            <v>85136</v>
          </cell>
        </row>
        <row r="27">
          <cell r="A27" t="str">
            <v>8139Bautista, Allan</v>
          </cell>
          <cell r="B27" t="str">
            <v>Bautista, Allan</v>
          </cell>
          <cell r="C27">
            <v>8139</v>
          </cell>
          <cell r="D27" t="str">
            <v>OUTPUT &amp; SCHEDULING</v>
          </cell>
          <cell r="E27" t="str">
            <v>H2</v>
          </cell>
          <cell r="F27">
            <v>80739</v>
          </cell>
        </row>
        <row r="28">
          <cell r="A28" t="str">
            <v>8139Hip Loy Lee, Nick</v>
          </cell>
          <cell r="B28" t="str">
            <v>Hip Loy Lee, Nick</v>
          </cell>
          <cell r="C28" t="str">
            <v>8139</v>
          </cell>
          <cell r="D28" t="str">
            <v>OUTPUT &amp; SCHEDULING</v>
          </cell>
          <cell r="E28" t="str">
            <v>H3</v>
          </cell>
          <cell r="F28" t="str">
            <v>80739</v>
          </cell>
        </row>
        <row r="29">
          <cell r="A29" t="str">
            <v>8139Midena, Christine</v>
          </cell>
          <cell r="B29" t="str">
            <v>Midena, Christine</v>
          </cell>
          <cell r="C29">
            <v>8139</v>
          </cell>
          <cell r="D29" t="str">
            <v>OUTPUT &amp; SCHEDULING</v>
          </cell>
          <cell r="E29" t="str">
            <v>H2</v>
          </cell>
          <cell r="F29">
            <v>80739</v>
          </cell>
        </row>
        <row r="30">
          <cell r="A30" t="str">
            <v>8139St Denis, Wayne</v>
          </cell>
          <cell r="B30" t="str">
            <v>St Denis, Wayne</v>
          </cell>
          <cell r="C30" t="str">
            <v>8139</v>
          </cell>
          <cell r="D30" t="str">
            <v>OUTPUT &amp; SCHEDULING</v>
          </cell>
          <cell r="E30" t="str">
            <v>H3</v>
          </cell>
          <cell r="F30" t="str">
            <v>80739</v>
          </cell>
        </row>
        <row r="31">
          <cell r="A31" t="str">
            <v>8139St. Denis, Wayne</v>
          </cell>
          <cell r="B31" t="str">
            <v>St. Denis, Wayne</v>
          </cell>
          <cell r="C31">
            <v>8139</v>
          </cell>
          <cell r="D31" t="str">
            <v>OUTPUT &amp; SCHEDULING</v>
          </cell>
          <cell r="E31" t="str">
            <v>H3</v>
          </cell>
          <cell r="F31">
            <v>80739</v>
          </cell>
        </row>
        <row r="32">
          <cell r="A32" t="str">
            <v>8142Abraham, Elizabeth</v>
          </cell>
          <cell r="B32" t="str">
            <v>Abraham, Elizabeth</v>
          </cell>
          <cell r="C32" t="str">
            <v>8142</v>
          </cell>
          <cell r="D32" t="str">
            <v>PBM</v>
          </cell>
          <cell r="E32" t="str">
            <v>H3</v>
          </cell>
          <cell r="F32" t="str">
            <v>80642</v>
          </cell>
        </row>
        <row r="33">
          <cell r="A33" t="str">
            <v>8142Albornoz, Arsenio</v>
          </cell>
          <cell r="B33" t="str">
            <v>Albornoz, Arsenio</v>
          </cell>
          <cell r="C33" t="str">
            <v>8142</v>
          </cell>
          <cell r="D33" t="str">
            <v>PBM</v>
          </cell>
          <cell r="E33" t="str">
            <v>H2</v>
          </cell>
          <cell r="F33" t="str">
            <v>80642</v>
          </cell>
        </row>
        <row r="34">
          <cell r="A34" t="str">
            <v>8142Bell, David A.</v>
          </cell>
          <cell r="B34" t="str">
            <v>Bell, David A.</v>
          </cell>
          <cell r="C34" t="str">
            <v>8142</v>
          </cell>
          <cell r="D34" t="str">
            <v>PBM</v>
          </cell>
          <cell r="E34" t="str">
            <v>H2</v>
          </cell>
          <cell r="F34" t="str">
            <v>80642</v>
          </cell>
        </row>
        <row r="35">
          <cell r="A35" t="str">
            <v>8142Biju, Fiji</v>
          </cell>
          <cell r="B35" t="str">
            <v>Biju, Fiji</v>
          </cell>
          <cell r="C35" t="str">
            <v>8142</v>
          </cell>
          <cell r="D35" t="str">
            <v>PBM</v>
          </cell>
          <cell r="E35" t="str">
            <v>H2</v>
          </cell>
          <cell r="F35" t="str">
            <v>80642</v>
          </cell>
        </row>
        <row r="36">
          <cell r="A36" t="str">
            <v>8142Bronilla, Minda</v>
          </cell>
          <cell r="B36" t="str">
            <v>Bronilla, Minda</v>
          </cell>
          <cell r="C36" t="str">
            <v>8142</v>
          </cell>
          <cell r="D36" t="str">
            <v>PBM</v>
          </cell>
          <cell r="E36" t="str">
            <v>H2</v>
          </cell>
          <cell r="F36" t="str">
            <v>80642</v>
          </cell>
        </row>
        <row r="37">
          <cell r="A37" t="str">
            <v>8142Brzuchacz, Chet</v>
          </cell>
          <cell r="B37" t="str">
            <v>Brzuchacz, Chet</v>
          </cell>
          <cell r="C37" t="str">
            <v>8142</v>
          </cell>
          <cell r="D37" t="str">
            <v>PBM</v>
          </cell>
          <cell r="E37" t="str">
            <v>H3</v>
          </cell>
          <cell r="F37" t="str">
            <v>80642</v>
          </cell>
        </row>
        <row r="38">
          <cell r="A38" t="str">
            <v>8142Castellvi, Alberto</v>
          </cell>
          <cell r="B38" t="str">
            <v>Castellvi, Alberto</v>
          </cell>
          <cell r="C38" t="str">
            <v>8142</v>
          </cell>
          <cell r="D38" t="str">
            <v>PBM</v>
          </cell>
          <cell r="E38" t="str">
            <v>H2</v>
          </cell>
          <cell r="F38" t="str">
            <v>80642</v>
          </cell>
        </row>
        <row r="39">
          <cell r="A39" t="str">
            <v>8142Connelly, Jennifer</v>
          </cell>
          <cell r="B39" t="str">
            <v>Connelly, Jennifer</v>
          </cell>
          <cell r="C39" t="str">
            <v>8142</v>
          </cell>
          <cell r="D39" t="str">
            <v>PBM</v>
          </cell>
          <cell r="E39" t="str">
            <v>H2</v>
          </cell>
          <cell r="F39" t="str">
            <v>80642</v>
          </cell>
        </row>
        <row r="40">
          <cell r="A40" t="str">
            <v>8142Furdek, Antonio</v>
          </cell>
          <cell r="B40" t="str">
            <v>Furdek, Antonio</v>
          </cell>
          <cell r="C40" t="str">
            <v>8142</v>
          </cell>
          <cell r="D40" t="str">
            <v>PBM</v>
          </cell>
          <cell r="E40" t="str">
            <v>H2</v>
          </cell>
          <cell r="F40" t="str">
            <v>80642</v>
          </cell>
        </row>
        <row r="41">
          <cell r="A41" t="str">
            <v>8142Ip, Hedy</v>
          </cell>
          <cell r="B41" t="str">
            <v>Ip, Hedy</v>
          </cell>
          <cell r="C41" t="str">
            <v>8142</v>
          </cell>
          <cell r="D41" t="str">
            <v>PBM</v>
          </cell>
          <cell r="E41" t="str">
            <v>H2</v>
          </cell>
          <cell r="F41" t="str">
            <v>80642</v>
          </cell>
        </row>
        <row r="42">
          <cell r="A42" t="str">
            <v>8142Khan, Dean</v>
          </cell>
          <cell r="B42" t="str">
            <v>Khan, Dean</v>
          </cell>
          <cell r="C42" t="str">
            <v>8142</v>
          </cell>
          <cell r="D42" t="str">
            <v>PBM</v>
          </cell>
          <cell r="E42" t="str">
            <v>H3</v>
          </cell>
          <cell r="F42" t="str">
            <v>80642</v>
          </cell>
        </row>
        <row r="43">
          <cell r="A43" t="str">
            <v>8142Khan, Niaz</v>
          </cell>
          <cell r="B43" t="str">
            <v>Khan, Niaz</v>
          </cell>
          <cell r="C43" t="str">
            <v>8142</v>
          </cell>
          <cell r="D43" t="str">
            <v>PBM</v>
          </cell>
          <cell r="E43" t="str">
            <v>H2</v>
          </cell>
          <cell r="F43" t="str">
            <v>80642</v>
          </cell>
        </row>
        <row r="44">
          <cell r="A44" t="str">
            <v>8142Lee, So</v>
          </cell>
          <cell r="B44" t="str">
            <v>Lee, So</v>
          </cell>
          <cell r="C44" t="str">
            <v>8142</v>
          </cell>
          <cell r="D44" t="str">
            <v>PBM</v>
          </cell>
          <cell r="E44" t="str">
            <v>H2</v>
          </cell>
          <cell r="F44" t="str">
            <v>80642</v>
          </cell>
        </row>
        <row r="45">
          <cell r="A45" t="str">
            <v>8142Lee, So Li</v>
          </cell>
          <cell r="B45" t="str">
            <v>Lee, So Li</v>
          </cell>
          <cell r="C45" t="str">
            <v>8142</v>
          </cell>
          <cell r="D45" t="str">
            <v>PBM</v>
          </cell>
          <cell r="E45" t="str">
            <v>H2</v>
          </cell>
          <cell r="F45" t="str">
            <v>80642</v>
          </cell>
        </row>
        <row r="46">
          <cell r="A46" t="str">
            <v>8142Lee, Yong</v>
          </cell>
          <cell r="B46" t="str">
            <v>Lee, Yong</v>
          </cell>
          <cell r="C46" t="str">
            <v>8142</v>
          </cell>
          <cell r="D46" t="str">
            <v>PBM</v>
          </cell>
          <cell r="E46" t="str">
            <v>H2</v>
          </cell>
          <cell r="F46" t="str">
            <v>80642</v>
          </cell>
        </row>
        <row r="47">
          <cell r="A47" t="str">
            <v>8142Lee, Yong K</v>
          </cell>
          <cell r="B47" t="str">
            <v>Lee, Yong K</v>
          </cell>
          <cell r="C47" t="str">
            <v>8142</v>
          </cell>
          <cell r="D47" t="str">
            <v>PBM</v>
          </cell>
          <cell r="E47" t="str">
            <v>H2</v>
          </cell>
          <cell r="F47" t="str">
            <v>80642</v>
          </cell>
        </row>
        <row r="48">
          <cell r="A48" t="str">
            <v>8142O'Neill, Jennifer</v>
          </cell>
          <cell r="B48" t="str">
            <v>O'Neill, Jennifer</v>
          </cell>
          <cell r="C48" t="str">
            <v>8142</v>
          </cell>
          <cell r="D48" t="str">
            <v>PBM</v>
          </cell>
          <cell r="E48" t="str">
            <v>H2</v>
          </cell>
          <cell r="F48" t="str">
            <v>80642</v>
          </cell>
        </row>
        <row r="49">
          <cell r="A49" t="str">
            <v>8142Ramnath, Sheila</v>
          </cell>
          <cell r="B49" t="str">
            <v>Ramnath, Sheila</v>
          </cell>
          <cell r="C49" t="str">
            <v>8142</v>
          </cell>
          <cell r="D49" t="str">
            <v>PBM</v>
          </cell>
          <cell r="E49" t="str">
            <v>H2</v>
          </cell>
          <cell r="F49" t="str">
            <v>80642</v>
          </cell>
        </row>
        <row r="50">
          <cell r="A50" t="str">
            <v>8142Snicler, Leo</v>
          </cell>
          <cell r="B50" t="str">
            <v>Snicler, Leo</v>
          </cell>
          <cell r="C50" t="str">
            <v>8142</v>
          </cell>
          <cell r="D50" t="str">
            <v>PBM</v>
          </cell>
          <cell r="E50" t="str">
            <v>HS</v>
          </cell>
          <cell r="F50" t="str">
            <v>80642</v>
          </cell>
        </row>
        <row r="51">
          <cell r="A51" t="str">
            <v>8142Talukder, Krishna</v>
          </cell>
          <cell r="B51" t="str">
            <v>Talukder, Krishna</v>
          </cell>
          <cell r="C51" t="str">
            <v>8142</v>
          </cell>
          <cell r="D51" t="str">
            <v>PBM</v>
          </cell>
          <cell r="E51" t="str">
            <v>H2</v>
          </cell>
          <cell r="F51" t="str">
            <v>80642</v>
          </cell>
        </row>
        <row r="52">
          <cell r="A52" t="str">
            <v>8142Talukder, Ram</v>
          </cell>
          <cell r="B52" t="str">
            <v>Talukder, Ram</v>
          </cell>
          <cell r="C52" t="str">
            <v>8142</v>
          </cell>
          <cell r="D52" t="str">
            <v>PBM</v>
          </cell>
          <cell r="E52" t="str">
            <v>H2</v>
          </cell>
          <cell r="F52" t="str">
            <v>80642</v>
          </cell>
        </row>
        <row r="53">
          <cell r="A53" t="str">
            <v>8142Winand, Douglas</v>
          </cell>
          <cell r="B53" t="str">
            <v>Winand, Douglas</v>
          </cell>
          <cell r="C53" t="str">
            <v>8142</v>
          </cell>
          <cell r="D53" t="str">
            <v>PBM</v>
          </cell>
          <cell r="E53" t="str">
            <v>H2</v>
          </cell>
          <cell r="F53" t="str">
            <v>80642</v>
          </cell>
        </row>
        <row r="54">
          <cell r="A54" t="str">
            <v>8152Baird, Debbie</v>
          </cell>
          <cell r="B54" t="str">
            <v>Baird, Debbie</v>
          </cell>
          <cell r="C54" t="str">
            <v>8152</v>
          </cell>
          <cell r="D54" t="str">
            <v>TAPE</v>
          </cell>
          <cell r="E54" t="str">
            <v>H1</v>
          </cell>
          <cell r="F54" t="str">
            <v>80652</v>
          </cell>
        </row>
        <row r="55">
          <cell r="A55" t="str">
            <v>8152Guerrero, Roderick</v>
          </cell>
          <cell r="B55" t="str">
            <v>Guerrero, Roderick</v>
          </cell>
          <cell r="C55" t="str">
            <v>8152</v>
          </cell>
          <cell r="D55" t="str">
            <v>TAPE</v>
          </cell>
          <cell r="E55" t="str">
            <v>H1</v>
          </cell>
          <cell r="F55" t="str">
            <v>80652</v>
          </cell>
        </row>
        <row r="56">
          <cell r="A56" t="str">
            <v>8152Jose, San Jose</v>
          </cell>
          <cell r="B56" t="str">
            <v>Jose, San Jose</v>
          </cell>
          <cell r="C56" t="str">
            <v>8152</v>
          </cell>
          <cell r="D56" t="str">
            <v>TAPE</v>
          </cell>
          <cell r="E56" t="str">
            <v>H1</v>
          </cell>
          <cell r="F56" t="str">
            <v>80652</v>
          </cell>
        </row>
        <row r="57">
          <cell r="A57" t="str">
            <v>8152Khan, Dean</v>
          </cell>
          <cell r="B57" t="str">
            <v>Khan, Dean</v>
          </cell>
          <cell r="C57">
            <v>8152</v>
          </cell>
          <cell r="D57" t="str">
            <v>TAPE</v>
          </cell>
          <cell r="E57" t="str">
            <v>H3</v>
          </cell>
          <cell r="F57">
            <v>80652</v>
          </cell>
        </row>
        <row r="58">
          <cell r="A58" t="str">
            <v>8152Mackie, Michele</v>
          </cell>
          <cell r="B58" t="str">
            <v>Mackie, Michele</v>
          </cell>
          <cell r="C58" t="str">
            <v>8152</v>
          </cell>
          <cell r="D58" t="str">
            <v>TAPE</v>
          </cell>
          <cell r="E58" t="str">
            <v>H1</v>
          </cell>
          <cell r="F58" t="str">
            <v>80652</v>
          </cell>
        </row>
        <row r="59">
          <cell r="A59" t="str">
            <v>8152Silva, Antonio</v>
          </cell>
          <cell r="B59" t="str">
            <v>Silva, Antonio</v>
          </cell>
          <cell r="C59" t="str">
            <v>8152</v>
          </cell>
          <cell r="D59" t="str">
            <v>TAPE</v>
          </cell>
          <cell r="E59" t="str">
            <v>H1</v>
          </cell>
          <cell r="F59" t="str">
            <v>80652</v>
          </cell>
        </row>
        <row r="60">
          <cell r="A60" t="str">
            <v>8152Silva, Tony</v>
          </cell>
          <cell r="B60" t="str">
            <v>Silva, Tony</v>
          </cell>
          <cell r="C60" t="str">
            <v>8152</v>
          </cell>
          <cell r="D60" t="str">
            <v>TAPE</v>
          </cell>
          <cell r="E60" t="str">
            <v>H1</v>
          </cell>
          <cell r="F60" t="str">
            <v>80652</v>
          </cell>
        </row>
        <row r="61">
          <cell r="A61" t="str">
            <v>8153Agustin, George</v>
          </cell>
          <cell r="B61" t="str">
            <v>Agustin, George</v>
          </cell>
          <cell r="C61" t="str">
            <v>8153</v>
          </cell>
          <cell r="D61" t="str">
            <v>TAPE</v>
          </cell>
          <cell r="E61" t="str">
            <v>H1</v>
          </cell>
          <cell r="F61" t="str">
            <v>80653</v>
          </cell>
        </row>
        <row r="62">
          <cell r="A62" t="str">
            <v>8153Datu, Emmanuel</v>
          </cell>
          <cell r="B62" t="str">
            <v>Datu, Emmanuel</v>
          </cell>
          <cell r="C62" t="str">
            <v>8153</v>
          </cell>
          <cell r="D62" t="str">
            <v>TAPE</v>
          </cell>
          <cell r="E62" t="str">
            <v>H2</v>
          </cell>
          <cell r="F62" t="str">
            <v>80653</v>
          </cell>
        </row>
        <row r="63">
          <cell r="A63" t="str">
            <v>8153Datu, Manny</v>
          </cell>
          <cell r="B63" t="str">
            <v>Datu, Manny</v>
          </cell>
          <cell r="C63" t="str">
            <v>8153</v>
          </cell>
          <cell r="D63" t="str">
            <v>TAPE</v>
          </cell>
          <cell r="E63" t="str">
            <v>H2</v>
          </cell>
          <cell r="F63" t="str">
            <v>80653</v>
          </cell>
        </row>
        <row r="64">
          <cell r="A64" t="str">
            <v>8153Hoy, Kevin</v>
          </cell>
          <cell r="B64" t="str">
            <v>Hoy, Kevin</v>
          </cell>
          <cell r="C64" t="str">
            <v>8153</v>
          </cell>
          <cell r="D64" t="str">
            <v>TAPE</v>
          </cell>
          <cell r="E64" t="str">
            <v>H2</v>
          </cell>
          <cell r="F64" t="str">
            <v>80653</v>
          </cell>
        </row>
        <row r="65">
          <cell r="A65" t="str">
            <v>8153Lamasan, Emmanuel</v>
          </cell>
          <cell r="B65" t="str">
            <v>Lamasan, Emmanuel</v>
          </cell>
          <cell r="C65" t="str">
            <v>8153</v>
          </cell>
          <cell r="D65" t="str">
            <v>TAPE</v>
          </cell>
          <cell r="E65" t="str">
            <v>H1</v>
          </cell>
          <cell r="F65" t="str">
            <v>80653</v>
          </cell>
        </row>
        <row r="66">
          <cell r="A66" t="str">
            <v>8153Ramnath, Sheila</v>
          </cell>
          <cell r="B66" t="str">
            <v>Ramnath, Sheila</v>
          </cell>
          <cell r="C66">
            <v>8153</v>
          </cell>
          <cell r="D66" t="str">
            <v>PBM</v>
          </cell>
          <cell r="E66" t="str">
            <v>H2</v>
          </cell>
          <cell r="F66">
            <v>80653</v>
          </cell>
        </row>
        <row r="67">
          <cell r="A67" t="str">
            <v>8155Cadaba, Remedios</v>
          </cell>
          <cell r="B67" t="str">
            <v>Cadaba, Remedios</v>
          </cell>
          <cell r="C67" t="str">
            <v>8155</v>
          </cell>
          <cell r="D67" t="str">
            <v>TAPE</v>
          </cell>
          <cell r="E67" t="str">
            <v>H1</v>
          </cell>
          <cell r="F67" t="str">
            <v>80655</v>
          </cell>
        </row>
        <row r="68">
          <cell r="A68" t="str">
            <v>8155Cadaba, Remy</v>
          </cell>
          <cell r="B68" t="str">
            <v>Cadaba, Remy</v>
          </cell>
          <cell r="C68" t="str">
            <v>8155</v>
          </cell>
          <cell r="D68" t="str">
            <v>TAPE</v>
          </cell>
          <cell r="E68" t="str">
            <v>H1</v>
          </cell>
          <cell r="F68" t="str">
            <v>80655</v>
          </cell>
        </row>
        <row r="69">
          <cell r="A69" t="str">
            <v>8155Khazanchi, Raj</v>
          </cell>
          <cell r="B69" t="str">
            <v>Khazanchi, Raj</v>
          </cell>
          <cell r="C69" t="str">
            <v>8155</v>
          </cell>
          <cell r="D69" t="str">
            <v>TAPE</v>
          </cell>
          <cell r="E69" t="str">
            <v>H2</v>
          </cell>
          <cell r="F69" t="str">
            <v>80655</v>
          </cell>
        </row>
        <row r="70">
          <cell r="A70" t="str">
            <v>8155Menezes, Jason</v>
          </cell>
          <cell r="B70" t="str">
            <v>Menezes, Jason</v>
          </cell>
          <cell r="C70" t="str">
            <v>8155</v>
          </cell>
          <cell r="D70" t="str">
            <v>TAPE</v>
          </cell>
          <cell r="E70" t="str">
            <v>H2</v>
          </cell>
          <cell r="F70" t="str">
            <v>80655</v>
          </cell>
        </row>
        <row r="71">
          <cell r="A71" t="str">
            <v>8155Mercurio, Salvatore</v>
          </cell>
          <cell r="B71" t="str">
            <v>Mercurio, Salvatore</v>
          </cell>
          <cell r="C71" t="str">
            <v>8155</v>
          </cell>
          <cell r="D71" t="str">
            <v>TAPE</v>
          </cell>
          <cell r="E71" t="str">
            <v>H1</v>
          </cell>
          <cell r="F71" t="str">
            <v>80655</v>
          </cell>
        </row>
        <row r="72">
          <cell r="A72" t="str">
            <v>8155Tolentino, Tess</v>
          </cell>
          <cell r="B72" t="str">
            <v>Tolentino, Tess</v>
          </cell>
          <cell r="C72" t="str">
            <v>8155</v>
          </cell>
          <cell r="D72" t="str">
            <v>TAPE</v>
          </cell>
          <cell r="E72" t="str">
            <v>H1</v>
          </cell>
          <cell r="F72" t="str">
            <v>80655</v>
          </cell>
        </row>
        <row r="73">
          <cell r="A73" t="str">
            <v>8162Fereidooni, Ramesh</v>
          </cell>
          <cell r="B73" t="str">
            <v>Fereidooni, Ramesh</v>
          </cell>
          <cell r="C73" t="str">
            <v>8162</v>
          </cell>
          <cell r="D73" t="str">
            <v>UNIX-Mgmt</v>
          </cell>
          <cell r="E73" t="str">
            <v>H4</v>
          </cell>
          <cell r="F73" t="str">
            <v>80662</v>
          </cell>
        </row>
        <row r="74">
          <cell r="A74" t="str">
            <v>8163Clouthier, Dan</v>
          </cell>
          <cell r="B74" t="str">
            <v>Clouthier, Dan</v>
          </cell>
          <cell r="C74" t="str">
            <v>8163</v>
          </cell>
          <cell r="D74" t="str">
            <v>REPORTING</v>
          </cell>
          <cell r="E74" t="str">
            <v>H3</v>
          </cell>
          <cell r="F74" t="str">
            <v>80663</v>
          </cell>
        </row>
        <row r="75">
          <cell r="A75" t="str">
            <v>8163Forestall, Mary Ann</v>
          </cell>
          <cell r="B75" t="str">
            <v>Forestall, Mary Ann</v>
          </cell>
          <cell r="C75">
            <v>8163</v>
          </cell>
          <cell r="D75" t="str">
            <v>TAPE</v>
          </cell>
          <cell r="E75" t="str">
            <v>H3</v>
          </cell>
          <cell r="F75">
            <v>80663</v>
          </cell>
        </row>
        <row r="76">
          <cell r="A76" t="str">
            <v>8163Forestall, Mary-Ann</v>
          </cell>
          <cell r="B76" t="str">
            <v>Forestall, Mary-Ann</v>
          </cell>
          <cell r="C76" t="str">
            <v>8163</v>
          </cell>
          <cell r="D76" t="str">
            <v>REPORTING-Mgmt</v>
          </cell>
          <cell r="E76" t="str">
            <v>H3</v>
          </cell>
          <cell r="F76" t="str">
            <v>80663</v>
          </cell>
        </row>
        <row r="77">
          <cell r="A77" t="str">
            <v>8163Wilson, Richard</v>
          </cell>
          <cell r="B77" t="str">
            <v>Wilson, Richard</v>
          </cell>
          <cell r="C77" t="str">
            <v>8163</v>
          </cell>
          <cell r="D77" t="str">
            <v>REPORTING</v>
          </cell>
          <cell r="E77" t="str">
            <v>H3</v>
          </cell>
          <cell r="F77" t="str">
            <v>80663</v>
          </cell>
        </row>
        <row r="78">
          <cell r="A78" t="str">
            <v>8171Au, Frances</v>
          </cell>
          <cell r="B78" t="str">
            <v>Au, Frances</v>
          </cell>
          <cell r="C78" t="str">
            <v>8171</v>
          </cell>
          <cell r="D78" t="str">
            <v>OUTPUT &amp; SCHEDULING</v>
          </cell>
          <cell r="E78" t="str">
            <v>H3</v>
          </cell>
          <cell r="F78" t="str">
            <v>80671</v>
          </cell>
        </row>
        <row r="79">
          <cell r="A79" t="str">
            <v>8171Bautista, Allan</v>
          </cell>
          <cell r="B79" t="str">
            <v>Bautista, Allan</v>
          </cell>
          <cell r="C79" t="str">
            <v>8171</v>
          </cell>
          <cell r="D79" t="str">
            <v>OUTPUT &amp; SCHEDULING</v>
          </cell>
          <cell r="E79" t="str">
            <v>H2</v>
          </cell>
          <cell r="F79" t="str">
            <v>80671</v>
          </cell>
        </row>
        <row r="80">
          <cell r="A80" t="str">
            <v>8171Bigg, Andrew</v>
          </cell>
          <cell r="B80" t="str">
            <v>Bigg, Andrew</v>
          </cell>
          <cell r="C80" t="str">
            <v>8171</v>
          </cell>
          <cell r="D80" t="str">
            <v>OUTPUT &amp; SCHEDULING</v>
          </cell>
          <cell r="E80" t="str">
            <v>H3</v>
          </cell>
          <cell r="F80" t="str">
            <v>80671</v>
          </cell>
        </row>
        <row r="81">
          <cell r="A81" t="str">
            <v>8171Bigg, Andy</v>
          </cell>
          <cell r="B81" t="str">
            <v>Bigg, Andy</v>
          </cell>
          <cell r="C81" t="str">
            <v>8171</v>
          </cell>
          <cell r="D81" t="str">
            <v>OUTPUT &amp; SCHEDULING</v>
          </cell>
          <cell r="E81" t="str">
            <v>H3</v>
          </cell>
          <cell r="F81" t="str">
            <v>80671</v>
          </cell>
        </row>
        <row r="82">
          <cell r="A82" t="str">
            <v>8171Fournier, Bill</v>
          </cell>
          <cell r="B82" t="str">
            <v>Fournier, Bill</v>
          </cell>
          <cell r="C82" t="str">
            <v>8171</v>
          </cell>
          <cell r="D82" t="str">
            <v>OUTPUT &amp; SCHEDULING-Mgmt</v>
          </cell>
          <cell r="E82" t="str">
            <v>H3</v>
          </cell>
          <cell r="F82" t="str">
            <v>80671</v>
          </cell>
        </row>
        <row r="83">
          <cell r="A83" t="str">
            <v>8171Fournier, William</v>
          </cell>
          <cell r="B83" t="str">
            <v>Fournier, William</v>
          </cell>
          <cell r="C83" t="str">
            <v>8171</v>
          </cell>
          <cell r="D83" t="str">
            <v>OUTPUT &amp; SCHEDULING</v>
          </cell>
          <cell r="E83" t="str">
            <v>H3</v>
          </cell>
          <cell r="F83" t="str">
            <v>80671</v>
          </cell>
        </row>
        <row r="84">
          <cell r="A84" t="str">
            <v>8171Ghouchkhani, Kourosh</v>
          </cell>
          <cell r="B84" t="str">
            <v>Ghouchkhani, Kourosh</v>
          </cell>
          <cell r="C84" t="str">
            <v>8171</v>
          </cell>
          <cell r="D84" t="str">
            <v>OUTPUT &amp; SCHEDULING</v>
          </cell>
          <cell r="E84" t="str">
            <v>H2</v>
          </cell>
          <cell r="F84" t="str">
            <v>80671</v>
          </cell>
        </row>
        <row r="85">
          <cell r="A85" t="str">
            <v>8171Midena, Christine</v>
          </cell>
          <cell r="B85" t="str">
            <v>Midena, Christine</v>
          </cell>
          <cell r="C85" t="str">
            <v>8171</v>
          </cell>
          <cell r="D85" t="str">
            <v>OUTPUT &amp; SCHEDULING</v>
          </cell>
          <cell r="E85" t="str">
            <v>H2</v>
          </cell>
          <cell r="F85" t="str">
            <v>80671</v>
          </cell>
        </row>
        <row r="86">
          <cell r="A86" t="str">
            <v>8171St. Denis, Wayne</v>
          </cell>
          <cell r="B86" t="str">
            <v>St. Denis, Wayne</v>
          </cell>
          <cell r="C86" t="str">
            <v>8171</v>
          </cell>
          <cell r="D86" t="str">
            <v>OUTPUT &amp; SCHEDULING</v>
          </cell>
          <cell r="E86" t="str">
            <v>H3</v>
          </cell>
          <cell r="F86" t="str">
            <v>80671</v>
          </cell>
        </row>
        <row r="87">
          <cell r="A87" t="str">
            <v>8171Villafranca, Rafael</v>
          </cell>
          <cell r="B87" t="str">
            <v>Villafranca, Rafael</v>
          </cell>
          <cell r="C87" t="str">
            <v>8171</v>
          </cell>
          <cell r="D87" t="str">
            <v>OUTPUT &amp; SCHEDULING</v>
          </cell>
          <cell r="E87" t="str">
            <v>H3</v>
          </cell>
          <cell r="F87" t="str">
            <v>80671</v>
          </cell>
        </row>
        <row r="88">
          <cell r="A88" t="str">
            <v>8171Wenger, Michael</v>
          </cell>
          <cell r="B88" t="str">
            <v>Wenger, Michael</v>
          </cell>
          <cell r="C88" t="str">
            <v>8171</v>
          </cell>
          <cell r="D88" t="str">
            <v>OUTPUT &amp; SCHEDULING</v>
          </cell>
          <cell r="E88" t="str">
            <v>H2</v>
          </cell>
          <cell r="F88" t="str">
            <v>80671</v>
          </cell>
        </row>
        <row r="89">
          <cell r="A89" t="str">
            <v>8173Anderson, Yvonne</v>
          </cell>
          <cell r="B89" t="str">
            <v>Anderson, Yvonne</v>
          </cell>
          <cell r="C89" t="str">
            <v>8173</v>
          </cell>
          <cell r="D89" t="str">
            <v>SAP</v>
          </cell>
          <cell r="E89" t="str">
            <v>H3</v>
          </cell>
          <cell r="F89" t="str">
            <v>80673</v>
          </cell>
        </row>
        <row r="90">
          <cell r="A90" t="str">
            <v>8173Cochrane, Steve</v>
          </cell>
          <cell r="B90" t="str">
            <v>Cochrane, Steve</v>
          </cell>
          <cell r="C90" t="str">
            <v>8173</v>
          </cell>
          <cell r="D90" t="str">
            <v>SAP</v>
          </cell>
          <cell r="E90" t="str">
            <v>H2</v>
          </cell>
          <cell r="F90" t="str">
            <v>80673</v>
          </cell>
        </row>
        <row r="91">
          <cell r="A91" t="str">
            <v>8173Kampitan, Letty</v>
          </cell>
          <cell r="B91" t="str">
            <v>Kampitan, Letty</v>
          </cell>
          <cell r="C91" t="str">
            <v>8173</v>
          </cell>
          <cell r="D91" t="str">
            <v>SAP</v>
          </cell>
          <cell r="E91" t="str">
            <v>H2</v>
          </cell>
          <cell r="F91" t="str">
            <v>80673</v>
          </cell>
        </row>
        <row r="92">
          <cell r="A92" t="str">
            <v>8173Mitchell, Cameron</v>
          </cell>
          <cell r="B92" t="str">
            <v>Mitchell, Cameron</v>
          </cell>
          <cell r="C92" t="str">
            <v>8173</v>
          </cell>
          <cell r="D92" t="str">
            <v>IISS</v>
          </cell>
          <cell r="E92" t="str">
            <v>H3</v>
          </cell>
          <cell r="F92" t="str">
            <v>80673</v>
          </cell>
        </row>
        <row r="93">
          <cell r="A93" t="str">
            <v>8173Sadat, Sima</v>
          </cell>
          <cell r="B93" t="str">
            <v>Sadat, Sima</v>
          </cell>
          <cell r="C93" t="str">
            <v>8173</v>
          </cell>
          <cell r="D93" t="str">
            <v>SAP</v>
          </cell>
          <cell r="E93" t="str">
            <v>H2</v>
          </cell>
          <cell r="F93" t="str">
            <v>80673</v>
          </cell>
        </row>
        <row r="94">
          <cell r="A94" t="str">
            <v>8173Sadat, Sima (F)</v>
          </cell>
          <cell r="B94" t="str">
            <v>Sadat, Sima (F)</v>
          </cell>
          <cell r="C94" t="str">
            <v>8173</v>
          </cell>
          <cell r="D94" t="str">
            <v>IISS</v>
          </cell>
          <cell r="E94" t="str">
            <v>H2</v>
          </cell>
          <cell r="F94" t="str">
            <v>80673</v>
          </cell>
        </row>
        <row r="95">
          <cell r="A95" t="str">
            <v>8173Tan, Bee</v>
          </cell>
          <cell r="B95" t="str">
            <v>Tan, Bee</v>
          </cell>
          <cell r="C95">
            <v>8173</v>
          </cell>
          <cell r="D95" t="str">
            <v>SECURITY MANAGEMENT</v>
          </cell>
          <cell r="E95" t="str">
            <v>H2</v>
          </cell>
          <cell r="F95">
            <v>80673</v>
          </cell>
        </row>
        <row r="96">
          <cell r="A96" t="str">
            <v>8173Tan, Suzanne</v>
          </cell>
          <cell r="B96" t="str">
            <v>Tan, Suzanne</v>
          </cell>
          <cell r="C96" t="str">
            <v>8173</v>
          </cell>
          <cell r="D96" t="str">
            <v>IISS</v>
          </cell>
          <cell r="E96" t="str">
            <v>H3</v>
          </cell>
          <cell r="F96" t="str">
            <v>80673</v>
          </cell>
        </row>
        <row r="97">
          <cell r="A97" t="str">
            <v>8173Wong, Anna</v>
          </cell>
          <cell r="B97" t="str">
            <v>Wong, Anna</v>
          </cell>
          <cell r="C97" t="str">
            <v>8173</v>
          </cell>
          <cell r="D97" t="str">
            <v>IISS</v>
          </cell>
          <cell r="E97" t="str">
            <v>H2</v>
          </cell>
          <cell r="F97" t="str">
            <v>80673</v>
          </cell>
        </row>
        <row r="98">
          <cell r="A98" t="str">
            <v>8174Baboolal, Chan</v>
          </cell>
          <cell r="B98" t="str">
            <v>Baboolal, Chan</v>
          </cell>
          <cell r="C98" t="str">
            <v>8174</v>
          </cell>
          <cell r="D98" t="str">
            <v>IISS</v>
          </cell>
          <cell r="E98" t="str">
            <v>H3</v>
          </cell>
          <cell r="F98" t="str">
            <v>80674</v>
          </cell>
        </row>
        <row r="99">
          <cell r="A99" t="str">
            <v>8174Kozarevich, Karen</v>
          </cell>
          <cell r="B99" t="str">
            <v>Kozarevich, Karen</v>
          </cell>
          <cell r="C99" t="str">
            <v>8174</v>
          </cell>
          <cell r="D99" t="str">
            <v>UNIX</v>
          </cell>
          <cell r="E99" t="str">
            <v>H3</v>
          </cell>
          <cell r="F99" t="str">
            <v>80674</v>
          </cell>
        </row>
        <row r="100">
          <cell r="A100" t="str">
            <v>8174Seepersad, Ruthven</v>
          </cell>
          <cell r="B100" t="str">
            <v>Seepersad, Ruthven</v>
          </cell>
          <cell r="C100" t="str">
            <v>8174</v>
          </cell>
          <cell r="D100" t="str">
            <v>IISS</v>
          </cell>
          <cell r="E100" t="str">
            <v>H3</v>
          </cell>
          <cell r="F100" t="str">
            <v>80674</v>
          </cell>
        </row>
        <row r="101">
          <cell r="A101" t="str">
            <v>8175Poplawski, Maribel</v>
          </cell>
          <cell r="B101" t="str">
            <v>Poplawski, Maribel</v>
          </cell>
          <cell r="C101" t="str">
            <v>8175</v>
          </cell>
          <cell r="D101" t="str">
            <v>UNIX</v>
          </cell>
          <cell r="E101" t="str">
            <v>H4</v>
          </cell>
          <cell r="F101" t="str">
            <v>80725</v>
          </cell>
        </row>
        <row r="102">
          <cell r="A102" t="str">
            <v>8189Abaoag, Rowela</v>
          </cell>
          <cell r="B102" t="str">
            <v>Abaoag, Rowela</v>
          </cell>
          <cell r="C102">
            <v>8189</v>
          </cell>
          <cell r="D102" t="str">
            <v>EAD</v>
          </cell>
          <cell r="E102" t="str">
            <v>H2</v>
          </cell>
          <cell r="F102">
            <v>80689</v>
          </cell>
        </row>
        <row r="103">
          <cell r="A103" t="str">
            <v>8189Godak, John</v>
          </cell>
          <cell r="B103" t="str">
            <v>Godak, John</v>
          </cell>
          <cell r="C103">
            <v>8189</v>
          </cell>
          <cell r="D103" t="str">
            <v>EAD</v>
          </cell>
          <cell r="E103" t="str">
            <v>H3</v>
          </cell>
          <cell r="F103">
            <v>80689</v>
          </cell>
        </row>
        <row r="104">
          <cell r="A104" t="str">
            <v>8197Lerner, Sean</v>
          </cell>
          <cell r="B104" t="str">
            <v>Lerner, Sean</v>
          </cell>
          <cell r="C104" t="str">
            <v>8197</v>
          </cell>
          <cell r="D104" t="str">
            <v>CHANGE</v>
          </cell>
          <cell r="E104" t="str">
            <v>H3</v>
          </cell>
          <cell r="F104" t="str">
            <v>80697</v>
          </cell>
        </row>
        <row r="105">
          <cell r="A105" t="str">
            <v>8199Lerner, Sean</v>
          </cell>
          <cell r="B105" t="str">
            <v>Lerner, Sean</v>
          </cell>
          <cell r="C105">
            <v>8199</v>
          </cell>
          <cell r="D105" t="str">
            <v>CHANGE</v>
          </cell>
          <cell r="E105" t="str">
            <v>H3</v>
          </cell>
          <cell r="F105">
            <v>80699</v>
          </cell>
        </row>
        <row r="106">
          <cell r="A106" t="str">
            <v>8215Lin, James</v>
          </cell>
          <cell r="B106" t="str">
            <v>Lin, James</v>
          </cell>
          <cell r="C106">
            <v>8215</v>
          </cell>
          <cell r="D106" t="str">
            <v>UNIX</v>
          </cell>
          <cell r="E106" t="str">
            <v>H3</v>
          </cell>
          <cell r="F106">
            <v>87315</v>
          </cell>
        </row>
        <row r="107">
          <cell r="A107" t="str">
            <v>8216Ju, Ning</v>
          </cell>
          <cell r="B107" t="str">
            <v>Ju, Ning</v>
          </cell>
          <cell r="C107" t="str">
            <v>8216</v>
          </cell>
          <cell r="D107" t="str">
            <v>UNIX</v>
          </cell>
          <cell r="E107" t="str">
            <v>H3</v>
          </cell>
          <cell r="F107" t="str">
            <v>87316</v>
          </cell>
        </row>
        <row r="108">
          <cell r="A108" t="str">
            <v>8216Lavu, Narasimha</v>
          </cell>
          <cell r="B108" t="str">
            <v>Lavu, Narasimha</v>
          </cell>
          <cell r="C108" t="str">
            <v>8216</v>
          </cell>
          <cell r="D108" t="str">
            <v>UNIX</v>
          </cell>
          <cell r="E108" t="str">
            <v>H3</v>
          </cell>
          <cell r="F108" t="str">
            <v>87316</v>
          </cell>
        </row>
        <row r="109">
          <cell r="A109" t="str">
            <v>8216Parmar, Manmohan</v>
          </cell>
          <cell r="B109" t="str">
            <v>Parmar, Manmohan</v>
          </cell>
          <cell r="C109" t="str">
            <v>8216</v>
          </cell>
          <cell r="D109" t="str">
            <v>UNIX</v>
          </cell>
          <cell r="E109" t="str">
            <v>H3</v>
          </cell>
          <cell r="F109" t="str">
            <v>87316</v>
          </cell>
        </row>
        <row r="110">
          <cell r="A110" t="str">
            <v>8216Ramasubramaniam, Narayan</v>
          </cell>
          <cell r="B110" t="str">
            <v>Ramasubramaniam, Narayan</v>
          </cell>
          <cell r="C110" t="str">
            <v>8216</v>
          </cell>
          <cell r="D110" t="str">
            <v>UNIX</v>
          </cell>
          <cell r="E110" t="str">
            <v>H3</v>
          </cell>
          <cell r="F110" t="str">
            <v>87316</v>
          </cell>
        </row>
        <row r="111">
          <cell r="A111" t="str">
            <v>8218Ali, Zulfiqar</v>
          </cell>
          <cell r="B111" t="str">
            <v>Ali, Zulfiqar</v>
          </cell>
          <cell r="C111" t="str">
            <v>8218</v>
          </cell>
          <cell r="D111" t="str">
            <v>UNIX-Mgmt</v>
          </cell>
          <cell r="E111" t="str">
            <v>H3</v>
          </cell>
          <cell r="F111" t="str">
            <v>87318</v>
          </cell>
        </row>
        <row r="112">
          <cell r="A112" t="str">
            <v>8218Ashraf, Irfan</v>
          </cell>
          <cell r="B112" t="str">
            <v>Ashraf, Irfan</v>
          </cell>
          <cell r="C112" t="str">
            <v>8218</v>
          </cell>
          <cell r="D112" t="str">
            <v>UNIX</v>
          </cell>
          <cell r="E112" t="str">
            <v>H3</v>
          </cell>
          <cell r="F112" t="str">
            <v>87318</v>
          </cell>
        </row>
        <row r="113">
          <cell r="A113" t="str">
            <v>8218Ashraf, Syed</v>
          </cell>
          <cell r="B113" t="str">
            <v>Ashraf, Syed</v>
          </cell>
          <cell r="C113" t="str">
            <v>8218</v>
          </cell>
          <cell r="D113" t="str">
            <v>UNIX</v>
          </cell>
          <cell r="E113" t="str">
            <v>H3</v>
          </cell>
          <cell r="F113" t="str">
            <v>87318</v>
          </cell>
        </row>
        <row r="114">
          <cell r="A114" t="str">
            <v>8218Hon, Ricky</v>
          </cell>
          <cell r="B114" t="str">
            <v>Hon, Ricky</v>
          </cell>
          <cell r="C114" t="str">
            <v>8218</v>
          </cell>
          <cell r="D114" t="str">
            <v>UNIX</v>
          </cell>
          <cell r="E114" t="str">
            <v>H3</v>
          </cell>
          <cell r="F114" t="str">
            <v>87318</v>
          </cell>
        </row>
        <row r="115">
          <cell r="A115" t="str">
            <v>8218Khan, Arshad</v>
          </cell>
          <cell r="B115" t="str">
            <v>Khan, Arshad</v>
          </cell>
          <cell r="C115">
            <v>8218</v>
          </cell>
          <cell r="D115" t="str">
            <v>UNIX</v>
          </cell>
          <cell r="E115" t="str">
            <v>H3</v>
          </cell>
          <cell r="F115">
            <v>87318</v>
          </cell>
        </row>
        <row r="116">
          <cell r="A116" t="str">
            <v>8218Lu, Raymond</v>
          </cell>
          <cell r="B116" t="str">
            <v>Lu, Raymond</v>
          </cell>
          <cell r="C116" t="str">
            <v>8218</v>
          </cell>
          <cell r="D116" t="str">
            <v>UNIX</v>
          </cell>
          <cell r="E116" t="str">
            <v>H3</v>
          </cell>
          <cell r="F116" t="str">
            <v>87318</v>
          </cell>
        </row>
        <row r="117">
          <cell r="A117" t="str">
            <v>8218Naciu, Alin</v>
          </cell>
          <cell r="B117" t="str">
            <v>Naciu, Alin</v>
          </cell>
          <cell r="C117" t="str">
            <v>8218</v>
          </cell>
          <cell r="D117" t="str">
            <v>UNIX</v>
          </cell>
          <cell r="E117" t="str">
            <v>H3</v>
          </cell>
          <cell r="F117" t="str">
            <v>87318</v>
          </cell>
        </row>
        <row r="118">
          <cell r="A118" t="str">
            <v>8218Qasmi, Kashif</v>
          </cell>
          <cell r="B118" t="str">
            <v>Qasmi, Kashif</v>
          </cell>
          <cell r="C118">
            <v>8218</v>
          </cell>
          <cell r="D118" t="str">
            <v>UNIX</v>
          </cell>
          <cell r="E118" t="str">
            <v>H3</v>
          </cell>
          <cell r="F118">
            <v>87318</v>
          </cell>
        </row>
        <row r="119">
          <cell r="A119" t="str">
            <v>8218Raskumar, Raj</v>
          </cell>
          <cell r="B119" t="str">
            <v>Raskumar, Raj</v>
          </cell>
          <cell r="C119" t="str">
            <v>8218</v>
          </cell>
          <cell r="D119" t="str">
            <v>UNIX</v>
          </cell>
          <cell r="E119" t="str">
            <v>H3</v>
          </cell>
          <cell r="F119" t="str">
            <v>87318</v>
          </cell>
        </row>
        <row r="120">
          <cell r="A120" t="str">
            <v>8218Saeed, Shafaat</v>
          </cell>
          <cell r="B120" t="str">
            <v>Saeed, Shafaat</v>
          </cell>
          <cell r="C120" t="str">
            <v>8218</v>
          </cell>
          <cell r="D120" t="str">
            <v>UNIX</v>
          </cell>
          <cell r="E120" t="str">
            <v>H3</v>
          </cell>
          <cell r="F120" t="str">
            <v>87318</v>
          </cell>
        </row>
        <row r="121">
          <cell r="A121" t="str">
            <v>8218Yu, Pascal</v>
          </cell>
          <cell r="B121" t="str">
            <v>Yu, Pascal</v>
          </cell>
          <cell r="C121">
            <v>8218</v>
          </cell>
          <cell r="D121" t="str">
            <v>UNIX</v>
          </cell>
          <cell r="E121" t="str">
            <v>H3</v>
          </cell>
          <cell r="F121">
            <v>87318</v>
          </cell>
        </row>
        <row r="122">
          <cell r="A122" t="str">
            <v>8218Zafar, Muhammad</v>
          </cell>
          <cell r="B122" t="str">
            <v>Zafar, Muhammad</v>
          </cell>
          <cell r="C122" t="str">
            <v>8218</v>
          </cell>
          <cell r="D122" t="str">
            <v>UNIX</v>
          </cell>
          <cell r="E122" t="str">
            <v>H3</v>
          </cell>
          <cell r="F122" t="str">
            <v>87318</v>
          </cell>
        </row>
        <row r="123">
          <cell r="A123" t="str">
            <v>8219Arning, Ken</v>
          </cell>
          <cell r="B123" t="str">
            <v>Arning, Ken</v>
          </cell>
          <cell r="C123" t="str">
            <v>8219</v>
          </cell>
          <cell r="D123" t="str">
            <v>NT</v>
          </cell>
          <cell r="E123" t="str">
            <v>H4</v>
          </cell>
          <cell r="F123" t="str">
            <v>87319</v>
          </cell>
        </row>
        <row r="124">
          <cell r="A124" t="str">
            <v>8219Arning, Kenneth</v>
          </cell>
          <cell r="B124" t="str">
            <v>Arning, Kenneth</v>
          </cell>
          <cell r="C124" t="str">
            <v>8219</v>
          </cell>
          <cell r="D124" t="str">
            <v>NT</v>
          </cell>
          <cell r="E124" t="str">
            <v>H4</v>
          </cell>
          <cell r="F124" t="str">
            <v>87319</v>
          </cell>
        </row>
        <row r="125">
          <cell r="A125" t="str">
            <v>8219Dorey, Joseph</v>
          </cell>
          <cell r="B125" t="str">
            <v>Dorey, Joseph</v>
          </cell>
          <cell r="C125" t="str">
            <v>8219</v>
          </cell>
          <cell r="D125" t="str">
            <v>NT</v>
          </cell>
          <cell r="E125" t="str">
            <v>H2</v>
          </cell>
          <cell r="F125" t="str">
            <v>87319</v>
          </cell>
        </row>
        <row r="126">
          <cell r="A126" t="str">
            <v>8219Eastabrook, Jamie</v>
          </cell>
          <cell r="B126" t="str">
            <v>Eastabrook, Jamie</v>
          </cell>
          <cell r="C126" t="str">
            <v>8219</v>
          </cell>
          <cell r="D126" t="str">
            <v>NT</v>
          </cell>
          <cell r="E126" t="str">
            <v>H2</v>
          </cell>
          <cell r="F126" t="str">
            <v>87319</v>
          </cell>
        </row>
        <row r="127">
          <cell r="A127" t="str">
            <v>8219Kumarasamy, Nathan</v>
          </cell>
          <cell r="B127" t="str">
            <v>Kumarasamy, Nathan</v>
          </cell>
          <cell r="C127" t="str">
            <v>8219</v>
          </cell>
          <cell r="D127" t="str">
            <v>NT</v>
          </cell>
          <cell r="E127" t="str">
            <v>H2</v>
          </cell>
          <cell r="F127" t="str">
            <v>87319</v>
          </cell>
        </row>
        <row r="128">
          <cell r="A128" t="str">
            <v>8219Lee, Rune</v>
          </cell>
          <cell r="B128" t="str">
            <v>Lee, Rune</v>
          </cell>
          <cell r="C128" t="str">
            <v>8219</v>
          </cell>
          <cell r="D128" t="str">
            <v>NT</v>
          </cell>
          <cell r="E128" t="str">
            <v>H2</v>
          </cell>
          <cell r="F128" t="str">
            <v>87319</v>
          </cell>
        </row>
        <row r="129">
          <cell r="A129" t="str">
            <v>8219Liu, Chris</v>
          </cell>
          <cell r="B129" t="str">
            <v>Liu, Chris</v>
          </cell>
          <cell r="C129" t="str">
            <v>8219</v>
          </cell>
          <cell r="D129" t="str">
            <v>NT</v>
          </cell>
          <cell r="E129" t="str">
            <v>H3</v>
          </cell>
          <cell r="F129" t="str">
            <v>87319</v>
          </cell>
        </row>
        <row r="130">
          <cell r="A130" t="str">
            <v>8219Martin, Kelvin</v>
          </cell>
          <cell r="B130" t="str">
            <v>Martin, Kelvin</v>
          </cell>
          <cell r="C130" t="str">
            <v>8219</v>
          </cell>
          <cell r="D130" t="str">
            <v>NT</v>
          </cell>
          <cell r="E130" t="str">
            <v>H3</v>
          </cell>
          <cell r="F130" t="str">
            <v>87319</v>
          </cell>
        </row>
        <row r="131">
          <cell r="A131" t="str">
            <v>8219Perreault, Norm</v>
          </cell>
          <cell r="B131" t="str">
            <v>Perreault, Norm</v>
          </cell>
          <cell r="C131" t="str">
            <v>8219</v>
          </cell>
          <cell r="D131" t="str">
            <v>NT</v>
          </cell>
          <cell r="E131" t="str">
            <v>H3</v>
          </cell>
          <cell r="F131" t="str">
            <v>87319</v>
          </cell>
        </row>
        <row r="132">
          <cell r="A132" t="str">
            <v>8219Perreault, Norman</v>
          </cell>
          <cell r="B132" t="str">
            <v>Perreault, Norman</v>
          </cell>
          <cell r="C132" t="str">
            <v>8219</v>
          </cell>
          <cell r="D132" t="str">
            <v>NT</v>
          </cell>
          <cell r="E132" t="str">
            <v>H3</v>
          </cell>
          <cell r="F132" t="str">
            <v>87319</v>
          </cell>
        </row>
        <row r="133">
          <cell r="A133" t="str">
            <v>8219Savich, Colleen</v>
          </cell>
          <cell r="B133" t="str">
            <v>Savich, Colleen</v>
          </cell>
          <cell r="C133" t="str">
            <v>8219</v>
          </cell>
          <cell r="D133" t="str">
            <v>NT</v>
          </cell>
          <cell r="E133" t="str">
            <v>H2</v>
          </cell>
          <cell r="F133" t="str">
            <v>87319</v>
          </cell>
        </row>
        <row r="134">
          <cell r="A134" t="str">
            <v>8220Betts, Sean</v>
          </cell>
          <cell r="B134" t="str">
            <v>Betts, Sean</v>
          </cell>
          <cell r="C134" t="str">
            <v>8220</v>
          </cell>
          <cell r="D134" t="str">
            <v>CHANGE</v>
          </cell>
          <cell r="E134" t="str">
            <v>H2</v>
          </cell>
          <cell r="F134" t="str">
            <v>87320</v>
          </cell>
        </row>
        <row r="135">
          <cell r="A135" t="str">
            <v>8220Bhoohe, Jasbir</v>
          </cell>
          <cell r="B135" t="str">
            <v>Bhoohe, Jasbir</v>
          </cell>
          <cell r="C135" t="str">
            <v>8220</v>
          </cell>
          <cell r="D135" t="str">
            <v>CHANGE</v>
          </cell>
          <cell r="E135" t="str">
            <v>H3</v>
          </cell>
          <cell r="F135" t="str">
            <v>87320</v>
          </cell>
        </row>
        <row r="136">
          <cell r="A136" t="str">
            <v>8220Kuzenko, Allison</v>
          </cell>
          <cell r="B136" t="str">
            <v>Kuzenko, Allison</v>
          </cell>
          <cell r="C136" t="str">
            <v>8220</v>
          </cell>
          <cell r="D136" t="str">
            <v>CHANGE</v>
          </cell>
          <cell r="E136" t="str">
            <v>H2</v>
          </cell>
          <cell r="F136" t="str">
            <v>87320</v>
          </cell>
        </row>
        <row r="137">
          <cell r="A137" t="str">
            <v>8220Kuzenko, Allison (InActive-Mat)</v>
          </cell>
          <cell r="B137" t="str">
            <v>Kuzenko, Allison (InActive-Mat)</v>
          </cell>
          <cell r="C137">
            <v>8220</v>
          </cell>
          <cell r="D137" t="str">
            <v>CHANGE</v>
          </cell>
          <cell r="E137" t="str">
            <v>H2</v>
          </cell>
          <cell r="F137">
            <v>87320</v>
          </cell>
        </row>
        <row r="138">
          <cell r="A138" t="str">
            <v>8220Ross, Darryl</v>
          </cell>
          <cell r="B138" t="str">
            <v>Ross, Darryl</v>
          </cell>
          <cell r="C138" t="str">
            <v>8220</v>
          </cell>
          <cell r="D138" t="str">
            <v>CHANGE</v>
          </cell>
          <cell r="E138" t="str">
            <v>H3</v>
          </cell>
          <cell r="F138" t="str">
            <v>87320</v>
          </cell>
        </row>
        <row r="139">
          <cell r="A139" t="str">
            <v>8220Sornabala, Rossetta</v>
          </cell>
          <cell r="B139" t="str">
            <v>Sornabala, Rossetta</v>
          </cell>
          <cell r="C139" t="str">
            <v>8220</v>
          </cell>
          <cell r="D139" t="str">
            <v>CHANGE</v>
          </cell>
          <cell r="E139" t="str">
            <v>H3</v>
          </cell>
          <cell r="F139" t="str">
            <v>87320</v>
          </cell>
        </row>
        <row r="140">
          <cell r="A140" t="str">
            <v>8220Wilson, Scott</v>
          </cell>
          <cell r="B140" t="str">
            <v>Wilson, Scott</v>
          </cell>
          <cell r="C140" t="str">
            <v>8220</v>
          </cell>
          <cell r="D140" t="str">
            <v>CHANGE</v>
          </cell>
          <cell r="E140" t="str">
            <v>H2</v>
          </cell>
          <cell r="F140" t="str">
            <v>87320</v>
          </cell>
        </row>
        <row r="141">
          <cell r="A141" t="str">
            <v>8236Carman, Patty</v>
          </cell>
          <cell r="B141" t="str">
            <v>Carman, Patty</v>
          </cell>
          <cell r="C141" t="str">
            <v>8236</v>
          </cell>
          <cell r="D141" t="str">
            <v>OUTPUT &amp; SCHEDULING-Mgmt</v>
          </cell>
          <cell r="E141" t="str">
            <v>H4</v>
          </cell>
          <cell r="F141" t="str">
            <v>80736</v>
          </cell>
        </row>
        <row r="142">
          <cell r="A142" t="str">
            <v>8236Tudor, Horia</v>
          </cell>
          <cell r="B142" t="str">
            <v>Tudor, Horia</v>
          </cell>
          <cell r="C142" t="str">
            <v>8236</v>
          </cell>
          <cell r="D142" t="str">
            <v>SAP</v>
          </cell>
          <cell r="E142" t="str">
            <v>H3</v>
          </cell>
          <cell r="F142" t="str">
            <v>80736</v>
          </cell>
        </row>
        <row r="143">
          <cell r="A143" t="str">
            <v>8240Alvarez, Leonardo</v>
          </cell>
          <cell r="B143" t="str">
            <v>Alvarez, Leonardo</v>
          </cell>
          <cell r="C143" t="str">
            <v>8240</v>
          </cell>
          <cell r="D143" t="str">
            <v>DBA</v>
          </cell>
          <cell r="E143" t="str">
            <v>H3</v>
          </cell>
          <cell r="F143" t="str">
            <v>80740</v>
          </cell>
        </row>
        <row r="144">
          <cell r="A144" t="str">
            <v>8240Kroutiakov, Serguei</v>
          </cell>
          <cell r="B144" t="str">
            <v>Kroutiakov, Serguei</v>
          </cell>
          <cell r="C144" t="str">
            <v>8240</v>
          </cell>
          <cell r="D144" t="str">
            <v>DBA</v>
          </cell>
          <cell r="E144" t="str">
            <v>H3</v>
          </cell>
          <cell r="F144" t="str">
            <v>80740</v>
          </cell>
        </row>
        <row r="145">
          <cell r="A145" t="str">
            <v>8248Betts, Sean</v>
          </cell>
          <cell r="B145" t="str">
            <v>Betts, Sean</v>
          </cell>
          <cell r="C145">
            <v>8248</v>
          </cell>
          <cell r="D145" t="str">
            <v>CHANGE</v>
          </cell>
          <cell r="E145" t="str">
            <v>H2</v>
          </cell>
          <cell r="F145">
            <v>80948</v>
          </cell>
        </row>
        <row r="146">
          <cell r="A146" t="str">
            <v>8248Bhoohe, Jasbir</v>
          </cell>
          <cell r="B146" t="str">
            <v>Bhoohe, Jasbir</v>
          </cell>
          <cell r="C146">
            <v>8248</v>
          </cell>
          <cell r="D146" t="str">
            <v>CHANGE</v>
          </cell>
          <cell r="E146" t="str">
            <v>H3</v>
          </cell>
          <cell r="F146">
            <v>80948</v>
          </cell>
        </row>
        <row r="147">
          <cell r="A147" t="str">
            <v>8248Kuzenko, Allison</v>
          </cell>
          <cell r="B147" t="str">
            <v>Kuzenko, Allison</v>
          </cell>
          <cell r="C147">
            <v>8248</v>
          </cell>
          <cell r="D147" t="str">
            <v>CHANGE</v>
          </cell>
          <cell r="E147" t="str">
            <v>H2</v>
          </cell>
          <cell r="F147">
            <v>80948</v>
          </cell>
        </row>
        <row r="148">
          <cell r="A148" t="str">
            <v>8248Ross, Darryl</v>
          </cell>
          <cell r="B148" t="str">
            <v>Ross, Darryl</v>
          </cell>
          <cell r="C148">
            <v>8248</v>
          </cell>
          <cell r="D148" t="str">
            <v>CHANGE</v>
          </cell>
          <cell r="E148" t="str">
            <v>H3</v>
          </cell>
          <cell r="F148">
            <v>80948</v>
          </cell>
        </row>
        <row r="149">
          <cell r="A149" t="str">
            <v>8248Sornabala, Rossetta</v>
          </cell>
          <cell r="B149" t="str">
            <v>Sornabala, Rossetta</v>
          </cell>
          <cell r="C149">
            <v>8248</v>
          </cell>
          <cell r="D149" t="str">
            <v>CHANGE</v>
          </cell>
          <cell r="E149" t="str">
            <v>H3</v>
          </cell>
          <cell r="F149">
            <v>80948</v>
          </cell>
        </row>
        <row r="150">
          <cell r="A150" t="str">
            <v>8248Wilson, Scott</v>
          </cell>
          <cell r="B150" t="str">
            <v>Wilson, Scott</v>
          </cell>
          <cell r="C150">
            <v>8248</v>
          </cell>
          <cell r="D150" t="str">
            <v>CHANGE</v>
          </cell>
          <cell r="E150" t="str">
            <v>H2</v>
          </cell>
          <cell r="F150">
            <v>80948</v>
          </cell>
        </row>
        <row r="151">
          <cell r="A151" t="str">
            <v>8248Zhou, Julie</v>
          </cell>
          <cell r="B151" t="str">
            <v>Zhou, Julie</v>
          </cell>
          <cell r="C151">
            <v>8248</v>
          </cell>
          <cell r="D151" t="str">
            <v>REPORTING</v>
          </cell>
          <cell r="E151" t="str">
            <v>H3</v>
          </cell>
          <cell r="F151">
            <v>80948</v>
          </cell>
        </row>
        <row r="152">
          <cell r="A152" t="str">
            <v>8249Feng, Larry</v>
          </cell>
          <cell r="B152" t="str">
            <v>Feng, Larry</v>
          </cell>
          <cell r="C152">
            <v>8249</v>
          </cell>
          <cell r="D152" t="str">
            <v>EAD</v>
          </cell>
          <cell r="E152" t="str">
            <v>H3</v>
          </cell>
          <cell r="F152">
            <v>80649</v>
          </cell>
        </row>
        <row r="153">
          <cell r="A153" t="str">
            <v>8249Pan, Kevin</v>
          </cell>
          <cell r="B153" t="str">
            <v>Pan, Kevin</v>
          </cell>
          <cell r="C153">
            <v>8249</v>
          </cell>
          <cell r="D153" t="str">
            <v>EAD</v>
          </cell>
          <cell r="E153" t="str">
            <v>H3</v>
          </cell>
          <cell r="F153">
            <v>80649</v>
          </cell>
        </row>
        <row r="154">
          <cell r="A154" t="str">
            <v>8249Zhang, Howard</v>
          </cell>
          <cell r="B154" t="str">
            <v>Zhang, Howard</v>
          </cell>
          <cell r="C154">
            <v>8249</v>
          </cell>
          <cell r="D154" t="str">
            <v>EAD</v>
          </cell>
          <cell r="E154" t="str">
            <v>H3</v>
          </cell>
          <cell r="F154">
            <v>80649</v>
          </cell>
        </row>
        <row r="155">
          <cell r="A155" t="str">
            <v>8250Feng, Larry</v>
          </cell>
          <cell r="B155" t="str">
            <v>Feng, Larry</v>
          </cell>
          <cell r="C155" t="str">
            <v>8250</v>
          </cell>
          <cell r="D155" t="str">
            <v>EAD</v>
          </cell>
          <cell r="E155" t="str">
            <v>H3</v>
          </cell>
          <cell r="F155" t="str">
            <v>80650</v>
          </cell>
        </row>
        <row r="156">
          <cell r="A156" t="str">
            <v>8250Godak, John</v>
          </cell>
          <cell r="B156" t="str">
            <v>Godak, John</v>
          </cell>
          <cell r="C156" t="str">
            <v>8250</v>
          </cell>
          <cell r="D156" t="str">
            <v>EAD</v>
          </cell>
          <cell r="E156" t="str">
            <v>H3</v>
          </cell>
          <cell r="F156" t="str">
            <v>80650</v>
          </cell>
        </row>
        <row r="157">
          <cell r="A157" t="str">
            <v>8250Pan, Kevin</v>
          </cell>
          <cell r="B157" t="str">
            <v>Pan, Kevin</v>
          </cell>
          <cell r="C157" t="str">
            <v>8250</v>
          </cell>
          <cell r="D157" t="str">
            <v>EAD</v>
          </cell>
          <cell r="E157" t="str">
            <v>H3</v>
          </cell>
          <cell r="F157" t="str">
            <v>80650</v>
          </cell>
        </row>
        <row r="158">
          <cell r="A158" t="str">
            <v>8250Pan, Rong</v>
          </cell>
          <cell r="B158" t="str">
            <v>Pan, Rong</v>
          </cell>
          <cell r="C158" t="str">
            <v>8250</v>
          </cell>
          <cell r="D158" t="str">
            <v>EAD</v>
          </cell>
          <cell r="E158" t="str">
            <v>H3</v>
          </cell>
          <cell r="F158" t="str">
            <v>80650</v>
          </cell>
        </row>
        <row r="159">
          <cell r="A159" t="str">
            <v>8250Zhang, Howard</v>
          </cell>
          <cell r="B159" t="str">
            <v>Zhang, Howard</v>
          </cell>
          <cell r="C159" t="str">
            <v>8250</v>
          </cell>
          <cell r="D159" t="str">
            <v>EAD</v>
          </cell>
          <cell r="E159" t="str">
            <v>H3</v>
          </cell>
          <cell r="F159" t="str">
            <v>80650</v>
          </cell>
        </row>
        <row r="160">
          <cell r="A160" t="str">
            <v>8259An, Jillian</v>
          </cell>
          <cell r="B160" t="str">
            <v>An, Jillian</v>
          </cell>
          <cell r="C160" t="str">
            <v>8259</v>
          </cell>
          <cell r="D160" t="str">
            <v>UNIX</v>
          </cell>
          <cell r="E160" t="str">
            <v>H2</v>
          </cell>
          <cell r="F160" t="str">
            <v>85159</v>
          </cell>
        </row>
        <row r="161">
          <cell r="A161" t="str">
            <v>8259Bighiu, Mihaita</v>
          </cell>
          <cell r="B161" t="str">
            <v>Bighiu, Mihaita</v>
          </cell>
          <cell r="C161" t="str">
            <v>8259</v>
          </cell>
          <cell r="D161" t="str">
            <v>UNIX</v>
          </cell>
          <cell r="E161" t="str">
            <v>H2</v>
          </cell>
          <cell r="F161" t="str">
            <v>85159</v>
          </cell>
        </row>
        <row r="162">
          <cell r="A162" t="str">
            <v>8259Gallagher, Shayne</v>
          </cell>
          <cell r="B162" t="str">
            <v>Gallagher, Shayne</v>
          </cell>
          <cell r="C162" t="str">
            <v>8259</v>
          </cell>
          <cell r="D162" t="str">
            <v>UNIX-Mgmt</v>
          </cell>
          <cell r="E162" t="str">
            <v>H3</v>
          </cell>
          <cell r="F162" t="str">
            <v>85159</v>
          </cell>
        </row>
        <row r="163">
          <cell r="A163" t="str">
            <v>8259Gunawan, Hendra</v>
          </cell>
          <cell r="B163" t="str">
            <v>Gunawan, Hendra</v>
          </cell>
          <cell r="C163" t="str">
            <v>8259</v>
          </cell>
          <cell r="D163" t="str">
            <v>UNIX</v>
          </cell>
          <cell r="E163" t="str">
            <v>H3</v>
          </cell>
          <cell r="F163" t="str">
            <v>85159</v>
          </cell>
        </row>
        <row r="164">
          <cell r="A164" t="str">
            <v>8259Kotecha, Mitesh</v>
          </cell>
          <cell r="B164" t="str">
            <v>Kotecha, Mitesh</v>
          </cell>
          <cell r="C164" t="str">
            <v>8259</v>
          </cell>
          <cell r="D164" t="str">
            <v>UNIX</v>
          </cell>
          <cell r="E164" t="str">
            <v>H2</v>
          </cell>
          <cell r="F164" t="str">
            <v>85159</v>
          </cell>
        </row>
        <row r="165">
          <cell r="A165" t="str">
            <v>8259Kotecha, Mitesh (InActive)</v>
          </cell>
          <cell r="B165" t="str">
            <v>Kotecha, Mitesh (InActive)</v>
          </cell>
          <cell r="C165" t="str">
            <v>8259</v>
          </cell>
          <cell r="D165" t="str">
            <v>UNIX</v>
          </cell>
          <cell r="E165" t="str">
            <v>H2</v>
          </cell>
          <cell r="F165" t="str">
            <v>85159</v>
          </cell>
        </row>
        <row r="166">
          <cell r="A166" t="str">
            <v>8259Lazar, Mihai</v>
          </cell>
          <cell r="B166" t="str">
            <v>Lazar, Mihai</v>
          </cell>
          <cell r="C166" t="str">
            <v>8259</v>
          </cell>
          <cell r="D166" t="str">
            <v>UNIX</v>
          </cell>
          <cell r="E166" t="str">
            <v>H3</v>
          </cell>
          <cell r="F166" t="str">
            <v>85159</v>
          </cell>
        </row>
        <row r="167">
          <cell r="A167" t="str">
            <v>8259Liu, DavidXin</v>
          </cell>
          <cell r="B167" t="str">
            <v>Liu, DavidXin</v>
          </cell>
          <cell r="C167" t="str">
            <v>8259</v>
          </cell>
          <cell r="D167" t="str">
            <v>UNIX</v>
          </cell>
          <cell r="E167" t="str">
            <v>H3</v>
          </cell>
          <cell r="F167" t="str">
            <v>85159</v>
          </cell>
        </row>
        <row r="168">
          <cell r="A168" t="str">
            <v>8259Liu, Xin</v>
          </cell>
          <cell r="B168" t="str">
            <v>Liu, Xin</v>
          </cell>
          <cell r="C168" t="str">
            <v>8259</v>
          </cell>
          <cell r="D168" t="str">
            <v>UNIX</v>
          </cell>
          <cell r="E168" t="str">
            <v>H3</v>
          </cell>
          <cell r="F168" t="str">
            <v>85159</v>
          </cell>
        </row>
        <row r="169">
          <cell r="A169" t="str">
            <v>8259Moisescu, Bogdan</v>
          </cell>
          <cell r="B169" t="str">
            <v>Moisescu, Bogdan</v>
          </cell>
          <cell r="C169" t="str">
            <v>8259</v>
          </cell>
          <cell r="D169" t="str">
            <v>UNIX</v>
          </cell>
          <cell r="E169" t="str">
            <v>H2</v>
          </cell>
          <cell r="F169" t="str">
            <v>85159</v>
          </cell>
        </row>
        <row r="170">
          <cell r="A170" t="str">
            <v>8259Sharma, Swayambhu</v>
          </cell>
          <cell r="B170" t="str">
            <v>Sharma, Swayambhu</v>
          </cell>
          <cell r="C170" t="str">
            <v>8259</v>
          </cell>
          <cell r="D170" t="str">
            <v>UNIX</v>
          </cell>
          <cell r="E170" t="str">
            <v>H2</v>
          </cell>
          <cell r="F170" t="str">
            <v>85159</v>
          </cell>
        </row>
        <row r="171">
          <cell r="A171" t="str">
            <v>8259Zhou, Fei</v>
          </cell>
          <cell r="B171" t="str">
            <v>Zhou, Fei</v>
          </cell>
          <cell r="C171" t="str">
            <v>8259</v>
          </cell>
          <cell r="D171" t="str">
            <v>UNIX</v>
          </cell>
          <cell r="E171" t="str">
            <v>H2</v>
          </cell>
          <cell r="F171" t="str">
            <v>85159</v>
          </cell>
        </row>
        <row r="172">
          <cell r="A172" t="str">
            <v>8259Zhou, Frank</v>
          </cell>
          <cell r="B172" t="str">
            <v>Zhou, Frank</v>
          </cell>
          <cell r="C172" t="str">
            <v>8259</v>
          </cell>
          <cell r="D172" t="str">
            <v>UNIX</v>
          </cell>
          <cell r="E172" t="str">
            <v>H2</v>
          </cell>
          <cell r="F172" t="str">
            <v>85159</v>
          </cell>
        </row>
        <row r="173">
          <cell r="A173" t="str">
            <v>8272Bartz, Peter</v>
          </cell>
          <cell r="B173" t="str">
            <v>Bartz, Peter</v>
          </cell>
          <cell r="C173">
            <v>8272</v>
          </cell>
          <cell r="D173" t="str">
            <v>DBA</v>
          </cell>
          <cell r="E173" t="str">
            <v>H3</v>
          </cell>
          <cell r="F173">
            <v>81072</v>
          </cell>
        </row>
        <row r="174">
          <cell r="A174" t="str">
            <v>8272Fong, Joseph</v>
          </cell>
          <cell r="B174" t="str">
            <v>Fong, Joseph</v>
          </cell>
          <cell r="C174" t="str">
            <v>8272</v>
          </cell>
          <cell r="D174" t="str">
            <v>DBA</v>
          </cell>
          <cell r="E174" t="str">
            <v>H3</v>
          </cell>
          <cell r="F174" t="str">
            <v>81072</v>
          </cell>
        </row>
        <row r="175">
          <cell r="A175" t="str">
            <v>8272Gao, Yiqun</v>
          </cell>
          <cell r="B175" t="str">
            <v>Gao, Yiqun</v>
          </cell>
          <cell r="C175">
            <v>8272</v>
          </cell>
          <cell r="D175" t="str">
            <v>REPORTING</v>
          </cell>
          <cell r="E175" t="str">
            <v>H2</v>
          </cell>
          <cell r="F175">
            <v>81072</v>
          </cell>
        </row>
        <row r="176">
          <cell r="A176" t="str">
            <v>8272Malik, Usman</v>
          </cell>
          <cell r="B176" t="str">
            <v>Malik, Usman</v>
          </cell>
          <cell r="C176">
            <v>8272</v>
          </cell>
          <cell r="D176" t="str">
            <v>UNIX</v>
          </cell>
          <cell r="E176" t="str">
            <v>H3</v>
          </cell>
          <cell r="F176">
            <v>81072</v>
          </cell>
        </row>
        <row r="177">
          <cell r="A177" t="str">
            <v>8272Tran, Linh</v>
          </cell>
          <cell r="B177" t="str">
            <v>Tran, Linh</v>
          </cell>
          <cell r="C177">
            <v>8272</v>
          </cell>
          <cell r="D177" t="str">
            <v>DBA</v>
          </cell>
          <cell r="E177" t="str">
            <v>H3</v>
          </cell>
          <cell r="F177">
            <v>81072</v>
          </cell>
        </row>
        <row r="178">
          <cell r="A178" t="str">
            <v>8272Wienburg, Rob</v>
          </cell>
          <cell r="B178" t="str">
            <v>Wienburg, Rob</v>
          </cell>
          <cell r="C178">
            <v>8272</v>
          </cell>
          <cell r="D178" t="str">
            <v>DBA</v>
          </cell>
          <cell r="E178" t="str">
            <v>H3</v>
          </cell>
          <cell r="F178">
            <v>81072</v>
          </cell>
        </row>
        <row r="179">
          <cell r="A179" t="str">
            <v>8272Wu, Alan</v>
          </cell>
          <cell r="B179" t="str">
            <v>Wu, Alan</v>
          </cell>
          <cell r="C179">
            <v>8272</v>
          </cell>
          <cell r="D179" t="str">
            <v>REPORTING</v>
          </cell>
          <cell r="E179" t="str">
            <v>H3</v>
          </cell>
          <cell r="F179">
            <v>81072</v>
          </cell>
        </row>
        <row r="180">
          <cell r="A180" t="str">
            <v>8349Fedosoff, Brad</v>
          </cell>
          <cell r="B180" t="str">
            <v>Fedosoff, Brad</v>
          </cell>
          <cell r="C180" t="str">
            <v>8349</v>
          </cell>
          <cell r="D180" t="str">
            <v>NETWORK</v>
          </cell>
          <cell r="E180" t="str">
            <v>H4</v>
          </cell>
          <cell r="F180" t="str">
            <v>81049</v>
          </cell>
        </row>
        <row r="181">
          <cell r="A181" t="str">
            <v>8350Cabrera, Emily</v>
          </cell>
          <cell r="B181" t="str">
            <v>Cabrera, Emily</v>
          </cell>
          <cell r="C181" t="str">
            <v>8350</v>
          </cell>
          <cell r="D181" t="str">
            <v>NT</v>
          </cell>
          <cell r="E181" t="str">
            <v>H3</v>
          </cell>
          <cell r="F181" t="str">
            <v>81050</v>
          </cell>
        </row>
        <row r="182">
          <cell r="A182" t="str">
            <v>8350Chai-Onn, Jason</v>
          </cell>
          <cell r="B182" t="str">
            <v>Chai-Onn, Jason</v>
          </cell>
          <cell r="C182" t="str">
            <v>8350</v>
          </cell>
          <cell r="D182" t="str">
            <v>NT</v>
          </cell>
          <cell r="E182" t="str">
            <v>H3</v>
          </cell>
          <cell r="F182" t="str">
            <v>81050</v>
          </cell>
        </row>
        <row r="183">
          <cell r="A183" t="str">
            <v>8350Gao, Jenny</v>
          </cell>
          <cell r="B183" t="str">
            <v>Gao, Jenny</v>
          </cell>
          <cell r="C183" t="str">
            <v>8350</v>
          </cell>
          <cell r="D183" t="str">
            <v>UNIX</v>
          </cell>
          <cell r="E183" t="str">
            <v>H3</v>
          </cell>
          <cell r="F183" t="str">
            <v>81050</v>
          </cell>
        </row>
        <row r="184">
          <cell r="A184" t="str">
            <v>8350He, Yang</v>
          </cell>
          <cell r="B184" t="str">
            <v>He, Yang</v>
          </cell>
          <cell r="C184" t="str">
            <v>8350</v>
          </cell>
          <cell r="D184" t="str">
            <v>NETWORK</v>
          </cell>
          <cell r="E184" t="str">
            <v>H3</v>
          </cell>
          <cell r="F184" t="str">
            <v>81050</v>
          </cell>
        </row>
        <row r="185">
          <cell r="A185" t="str">
            <v>8350Kanapathipillai, Muthukumar</v>
          </cell>
          <cell r="B185" t="str">
            <v>Kanapathipillai, Muthukumar</v>
          </cell>
          <cell r="C185" t="str">
            <v>8350</v>
          </cell>
          <cell r="D185" t="str">
            <v>UNIX</v>
          </cell>
          <cell r="E185" t="str">
            <v>H3</v>
          </cell>
          <cell r="F185" t="str">
            <v>81050</v>
          </cell>
        </row>
        <row r="186">
          <cell r="A186" t="str">
            <v>8350Khan, Feroze</v>
          </cell>
          <cell r="B186" t="str">
            <v>Khan, Feroze</v>
          </cell>
          <cell r="C186" t="str">
            <v>8350</v>
          </cell>
          <cell r="D186" t="str">
            <v>UNIX</v>
          </cell>
          <cell r="E186" t="str">
            <v>H3</v>
          </cell>
          <cell r="F186" t="str">
            <v>81050</v>
          </cell>
        </row>
        <row r="187">
          <cell r="A187" t="str">
            <v>8350Lam, Anthony</v>
          </cell>
          <cell r="B187" t="str">
            <v>Lam, Anthony</v>
          </cell>
          <cell r="C187" t="str">
            <v>8350</v>
          </cell>
          <cell r="D187" t="str">
            <v>NT</v>
          </cell>
          <cell r="E187" t="str">
            <v>H3</v>
          </cell>
          <cell r="F187" t="str">
            <v>81050</v>
          </cell>
        </row>
        <row r="188">
          <cell r="A188" t="str">
            <v>8350San Pedro, Cris</v>
          </cell>
          <cell r="B188" t="str">
            <v>San Pedro, Cris</v>
          </cell>
          <cell r="C188" t="str">
            <v>8350</v>
          </cell>
          <cell r="D188" t="str">
            <v>SAP</v>
          </cell>
          <cell r="E188" t="str">
            <v>H3</v>
          </cell>
          <cell r="F188" t="str">
            <v>81050</v>
          </cell>
        </row>
        <row r="189">
          <cell r="A189" t="str">
            <v>8350Singh, Darshan</v>
          </cell>
          <cell r="B189" t="str">
            <v>Singh, Darshan</v>
          </cell>
          <cell r="C189" t="str">
            <v>8350</v>
          </cell>
          <cell r="D189" t="str">
            <v>NT</v>
          </cell>
          <cell r="E189" t="str">
            <v>H3</v>
          </cell>
          <cell r="F189" t="str">
            <v>81050</v>
          </cell>
        </row>
        <row r="190">
          <cell r="A190" t="str">
            <v>8350Zeng, Brian</v>
          </cell>
          <cell r="B190" t="str">
            <v>Zeng, Brian</v>
          </cell>
          <cell r="C190" t="str">
            <v>8350</v>
          </cell>
          <cell r="D190" t="str">
            <v>UNIX</v>
          </cell>
          <cell r="E190" t="str">
            <v>H3</v>
          </cell>
          <cell r="F190" t="str">
            <v>81050</v>
          </cell>
        </row>
        <row r="191">
          <cell r="A191" t="str">
            <v>8350Zhu, David</v>
          </cell>
          <cell r="B191" t="str">
            <v>Zhu, David</v>
          </cell>
          <cell r="C191">
            <v>8350</v>
          </cell>
          <cell r="D191" t="str">
            <v>NETWORK</v>
          </cell>
          <cell r="E191" t="str">
            <v>H3</v>
          </cell>
          <cell r="F191">
            <v>81050</v>
          </cell>
        </row>
        <row r="192">
          <cell r="A192" t="str">
            <v>8351Hristov, Martin</v>
          </cell>
          <cell r="B192" t="str">
            <v>Hristov, Martin</v>
          </cell>
          <cell r="C192">
            <v>8351</v>
          </cell>
          <cell r="D192" t="str">
            <v>DBA</v>
          </cell>
          <cell r="E192" t="str">
            <v>H2</v>
          </cell>
          <cell r="F192">
            <v>81051</v>
          </cell>
        </row>
        <row r="193">
          <cell r="A193" t="str">
            <v>8352Amog, Joven</v>
          </cell>
          <cell r="B193" t="str">
            <v>Amog, Joven</v>
          </cell>
          <cell r="C193" t="str">
            <v>8352</v>
          </cell>
          <cell r="D193" t="str">
            <v>REPORTING</v>
          </cell>
          <cell r="E193" t="str">
            <v>H3</v>
          </cell>
          <cell r="F193" t="str">
            <v>81052</v>
          </cell>
        </row>
        <row r="194">
          <cell r="A194" t="str">
            <v>8352Amog, Jovy</v>
          </cell>
          <cell r="B194" t="str">
            <v>Amog, Jovy</v>
          </cell>
          <cell r="C194" t="str">
            <v>8352</v>
          </cell>
          <cell r="D194" t="str">
            <v>REPORTING</v>
          </cell>
          <cell r="E194" t="str">
            <v>H3</v>
          </cell>
          <cell r="F194" t="str">
            <v>81052</v>
          </cell>
        </row>
        <row r="195">
          <cell r="A195" t="str">
            <v>8352DeMedeiros, Anthony</v>
          </cell>
          <cell r="B195" t="str">
            <v>DeMedeiros, Anthony</v>
          </cell>
          <cell r="C195">
            <v>8352</v>
          </cell>
          <cell r="D195" t="str">
            <v>REPORTING</v>
          </cell>
          <cell r="E195" t="str">
            <v>H3</v>
          </cell>
          <cell r="F195">
            <v>81052</v>
          </cell>
        </row>
        <row r="196">
          <cell r="A196" t="str">
            <v>8352Forgrave, Mark</v>
          </cell>
          <cell r="B196" t="str">
            <v>Forgrave, Mark</v>
          </cell>
          <cell r="C196" t="str">
            <v>8352</v>
          </cell>
          <cell r="D196" t="str">
            <v>REPORTING</v>
          </cell>
          <cell r="E196" t="str">
            <v>H2</v>
          </cell>
          <cell r="F196" t="str">
            <v>81052</v>
          </cell>
        </row>
        <row r="197">
          <cell r="A197" t="str">
            <v>8352Lam, Dionne</v>
          </cell>
          <cell r="B197" t="str">
            <v>Lam, Dionne</v>
          </cell>
          <cell r="C197" t="str">
            <v>8352</v>
          </cell>
          <cell r="D197" t="str">
            <v>REPORTING</v>
          </cell>
          <cell r="E197" t="str">
            <v>H2</v>
          </cell>
          <cell r="F197" t="str">
            <v>81052</v>
          </cell>
        </row>
        <row r="198">
          <cell r="A198" t="str">
            <v>8352Petti, Elena</v>
          </cell>
          <cell r="B198" t="str">
            <v>Petti, Elena</v>
          </cell>
          <cell r="C198" t="str">
            <v>8352</v>
          </cell>
          <cell r="D198" t="str">
            <v>REPORTING</v>
          </cell>
          <cell r="E198" t="str">
            <v>H2</v>
          </cell>
          <cell r="F198" t="str">
            <v>81052</v>
          </cell>
        </row>
        <row r="199">
          <cell r="A199" t="str">
            <v>8352Rueter, Lucas</v>
          </cell>
          <cell r="B199" t="str">
            <v>Rueter, Lucas</v>
          </cell>
          <cell r="C199" t="str">
            <v>8352</v>
          </cell>
          <cell r="D199" t="str">
            <v>REPORTING</v>
          </cell>
          <cell r="E199" t="str">
            <v>H2</v>
          </cell>
          <cell r="F199" t="str">
            <v>81052</v>
          </cell>
        </row>
        <row r="200">
          <cell r="A200" t="str">
            <v>8360Ahmad, Bashir</v>
          </cell>
          <cell r="B200" t="str">
            <v>Ahmad, Bashir</v>
          </cell>
          <cell r="C200" t="str">
            <v>8360</v>
          </cell>
          <cell r="D200" t="str">
            <v>DBA</v>
          </cell>
          <cell r="E200" t="str">
            <v>H2</v>
          </cell>
          <cell r="F200" t="str">
            <v>85160</v>
          </cell>
        </row>
        <row r="201">
          <cell r="A201" t="str">
            <v>8360Ahmed, Kamran</v>
          </cell>
          <cell r="B201" t="str">
            <v>Ahmed, Kamran</v>
          </cell>
          <cell r="C201" t="str">
            <v>8360</v>
          </cell>
          <cell r="D201" t="str">
            <v>DBA</v>
          </cell>
          <cell r="E201" t="str">
            <v>H2</v>
          </cell>
          <cell r="F201" t="str">
            <v>85160</v>
          </cell>
        </row>
        <row r="202">
          <cell r="A202" t="str">
            <v>8360Aslam, Nadeem</v>
          </cell>
          <cell r="B202" t="str">
            <v>Aslam, Nadeem</v>
          </cell>
          <cell r="C202" t="str">
            <v>8360</v>
          </cell>
          <cell r="D202" t="str">
            <v>DBA-Mgmt</v>
          </cell>
          <cell r="E202" t="str">
            <v>H3</v>
          </cell>
          <cell r="F202" t="str">
            <v>85160</v>
          </cell>
        </row>
        <row r="203">
          <cell r="A203" t="str">
            <v>8360Balakrishnan, Vijay</v>
          </cell>
          <cell r="B203" t="str">
            <v>Balakrishnan, Vijay</v>
          </cell>
          <cell r="C203" t="str">
            <v>8360</v>
          </cell>
          <cell r="D203" t="str">
            <v>DBA</v>
          </cell>
          <cell r="E203" t="str">
            <v>H3</v>
          </cell>
          <cell r="F203" t="str">
            <v>85160</v>
          </cell>
        </row>
        <row r="204">
          <cell r="A204" t="str">
            <v>8360Bonilla, Kathleen</v>
          </cell>
          <cell r="B204" t="str">
            <v>Bonilla, Kathleen</v>
          </cell>
          <cell r="C204" t="str">
            <v>8360</v>
          </cell>
          <cell r="D204" t="str">
            <v>SAP</v>
          </cell>
          <cell r="E204" t="str">
            <v>H2</v>
          </cell>
          <cell r="F204" t="str">
            <v>85160</v>
          </cell>
        </row>
        <row r="205">
          <cell r="A205" t="str">
            <v>8360Casaccia, Rosemary</v>
          </cell>
          <cell r="B205" t="str">
            <v>Casaccia, Rosemary</v>
          </cell>
          <cell r="C205" t="str">
            <v>8360</v>
          </cell>
          <cell r="D205" t="str">
            <v>SAP-Mgmt</v>
          </cell>
          <cell r="E205" t="str">
            <v>H3</v>
          </cell>
          <cell r="F205" t="str">
            <v>85160</v>
          </cell>
        </row>
        <row r="206">
          <cell r="A206" t="str">
            <v>8360Chandra, Raji</v>
          </cell>
          <cell r="B206" t="str">
            <v>Chandra, Raji</v>
          </cell>
          <cell r="C206" t="str">
            <v>8360</v>
          </cell>
          <cell r="D206" t="str">
            <v>SAP</v>
          </cell>
          <cell r="E206" t="str">
            <v>H2</v>
          </cell>
          <cell r="F206" t="str">
            <v>85160</v>
          </cell>
        </row>
        <row r="207">
          <cell r="A207" t="str">
            <v>8360Cho, James</v>
          </cell>
          <cell r="B207" t="str">
            <v>Cho, James</v>
          </cell>
          <cell r="C207" t="str">
            <v>8360</v>
          </cell>
          <cell r="D207" t="str">
            <v>DBA</v>
          </cell>
          <cell r="E207" t="str">
            <v>H3</v>
          </cell>
          <cell r="F207" t="str">
            <v>85160</v>
          </cell>
        </row>
        <row r="208">
          <cell r="A208" t="str">
            <v>8360Ennes, Gabrielle</v>
          </cell>
          <cell r="B208" t="str">
            <v>Ennes, Gabrielle</v>
          </cell>
          <cell r="C208" t="str">
            <v>8360</v>
          </cell>
          <cell r="D208" t="str">
            <v>SAP</v>
          </cell>
          <cell r="E208" t="str">
            <v>H2</v>
          </cell>
          <cell r="F208" t="str">
            <v>85160</v>
          </cell>
        </row>
        <row r="209">
          <cell r="A209" t="str">
            <v>8360Evans, Eddie</v>
          </cell>
          <cell r="B209" t="str">
            <v>Evans, Eddie</v>
          </cell>
          <cell r="C209" t="str">
            <v>8360</v>
          </cell>
          <cell r="D209" t="str">
            <v>SAP</v>
          </cell>
          <cell r="E209" t="str">
            <v>H2</v>
          </cell>
          <cell r="F209" t="str">
            <v>85160</v>
          </cell>
        </row>
        <row r="210">
          <cell r="A210" t="str">
            <v>8360Greene, Trina</v>
          </cell>
          <cell r="B210" t="str">
            <v>Greene, Trina</v>
          </cell>
          <cell r="C210" t="str">
            <v>8360</v>
          </cell>
          <cell r="D210" t="str">
            <v>SAP</v>
          </cell>
          <cell r="E210" t="str">
            <v>H3</v>
          </cell>
          <cell r="F210" t="str">
            <v>85160</v>
          </cell>
        </row>
        <row r="211">
          <cell r="A211" t="str">
            <v>8360Hall, Darren</v>
          </cell>
          <cell r="B211" t="str">
            <v>Hall, Darren</v>
          </cell>
          <cell r="C211" t="str">
            <v>8360</v>
          </cell>
          <cell r="D211" t="str">
            <v>SAP</v>
          </cell>
          <cell r="E211" t="str">
            <v>H2</v>
          </cell>
          <cell r="F211" t="str">
            <v>85160</v>
          </cell>
        </row>
        <row r="212">
          <cell r="A212" t="str">
            <v>8360Hillis, David</v>
          </cell>
          <cell r="B212" t="str">
            <v>Hillis, David</v>
          </cell>
          <cell r="C212" t="str">
            <v>8360</v>
          </cell>
          <cell r="D212" t="str">
            <v>SAP</v>
          </cell>
          <cell r="E212" t="str">
            <v>H2</v>
          </cell>
          <cell r="F212" t="str">
            <v>85160</v>
          </cell>
        </row>
        <row r="213">
          <cell r="A213" t="str">
            <v>8360Khan, Salman</v>
          </cell>
          <cell r="B213" t="str">
            <v>Khan, Salman</v>
          </cell>
          <cell r="C213" t="str">
            <v>8360</v>
          </cell>
          <cell r="D213" t="str">
            <v>DBA</v>
          </cell>
          <cell r="E213" t="str">
            <v>H2</v>
          </cell>
          <cell r="F213" t="str">
            <v>85160</v>
          </cell>
        </row>
        <row r="214">
          <cell r="A214" t="str">
            <v>8360Kundrat, Robert</v>
          </cell>
          <cell r="B214" t="str">
            <v>Kundrat, Robert</v>
          </cell>
          <cell r="C214" t="str">
            <v>8360</v>
          </cell>
          <cell r="D214" t="str">
            <v>SAP</v>
          </cell>
          <cell r="E214" t="str">
            <v>H2</v>
          </cell>
          <cell r="F214" t="str">
            <v>85160</v>
          </cell>
        </row>
        <row r="215">
          <cell r="A215" t="str">
            <v>8360Liu, Jim</v>
          </cell>
          <cell r="B215" t="str">
            <v>Liu, Jim</v>
          </cell>
          <cell r="C215" t="str">
            <v>8360</v>
          </cell>
          <cell r="D215" t="str">
            <v>DBA</v>
          </cell>
          <cell r="E215" t="str">
            <v>H3</v>
          </cell>
          <cell r="F215" t="str">
            <v>85160</v>
          </cell>
        </row>
        <row r="216">
          <cell r="A216" t="str">
            <v>8360Pan, Xiaogang</v>
          </cell>
          <cell r="B216" t="str">
            <v>Pan, Xiaogang</v>
          </cell>
          <cell r="C216" t="str">
            <v>8360</v>
          </cell>
          <cell r="D216" t="str">
            <v>SAP</v>
          </cell>
          <cell r="E216" t="str">
            <v>H3</v>
          </cell>
          <cell r="F216" t="str">
            <v>85160</v>
          </cell>
        </row>
        <row r="217">
          <cell r="A217" t="str">
            <v>8360Peters, Robert</v>
          </cell>
          <cell r="B217" t="str">
            <v>Peters, Robert</v>
          </cell>
          <cell r="C217" t="str">
            <v>8360</v>
          </cell>
          <cell r="D217" t="str">
            <v>SAP-Mgmt</v>
          </cell>
          <cell r="E217" t="str">
            <v>H3</v>
          </cell>
          <cell r="F217" t="str">
            <v>85160</v>
          </cell>
        </row>
        <row r="218">
          <cell r="A218" t="str">
            <v>8360Pricoiu, Virgil</v>
          </cell>
          <cell r="B218" t="str">
            <v>Pricoiu, Virgil</v>
          </cell>
          <cell r="C218" t="str">
            <v>8360</v>
          </cell>
          <cell r="D218" t="str">
            <v>SAP</v>
          </cell>
          <cell r="E218" t="str">
            <v>H3</v>
          </cell>
          <cell r="F218" t="str">
            <v>85160</v>
          </cell>
        </row>
        <row r="219">
          <cell r="A219" t="str">
            <v>8360Sabri, Zahir</v>
          </cell>
          <cell r="B219" t="str">
            <v>Sabri, Zahir</v>
          </cell>
          <cell r="C219">
            <v>8360</v>
          </cell>
          <cell r="D219" t="str">
            <v>SAP</v>
          </cell>
          <cell r="E219" t="str">
            <v>H2</v>
          </cell>
          <cell r="F219">
            <v>85160</v>
          </cell>
        </row>
        <row r="220">
          <cell r="A220" t="str">
            <v>8360Szolomicki, Yarek</v>
          </cell>
          <cell r="B220" t="str">
            <v>Szolomicki, Yarek</v>
          </cell>
          <cell r="C220" t="str">
            <v>8360</v>
          </cell>
          <cell r="D220" t="str">
            <v>DBA</v>
          </cell>
          <cell r="E220" t="str">
            <v>H2</v>
          </cell>
          <cell r="F220" t="str">
            <v>85160</v>
          </cell>
        </row>
        <row r="221">
          <cell r="A221" t="str">
            <v>8360Tudor, Horia</v>
          </cell>
          <cell r="B221" t="str">
            <v>Tudor, Horia</v>
          </cell>
          <cell r="C221">
            <v>8360</v>
          </cell>
          <cell r="D221" t="str">
            <v>DBA</v>
          </cell>
          <cell r="E221" t="str">
            <v>H3</v>
          </cell>
          <cell r="F221">
            <v>85160</v>
          </cell>
        </row>
        <row r="222">
          <cell r="A222" t="str">
            <v>8360Verma, Sabhash</v>
          </cell>
          <cell r="B222" t="str">
            <v>Verma, Sabhash</v>
          </cell>
          <cell r="C222" t="str">
            <v>8360</v>
          </cell>
          <cell r="D222" t="str">
            <v>SAP</v>
          </cell>
          <cell r="E222" t="str">
            <v>H2</v>
          </cell>
          <cell r="F222" t="str">
            <v>85160</v>
          </cell>
        </row>
        <row r="223">
          <cell r="A223" t="str">
            <v>8360Verma, Subhash</v>
          </cell>
          <cell r="B223" t="str">
            <v>Verma, Subhash</v>
          </cell>
          <cell r="C223" t="str">
            <v>8360</v>
          </cell>
          <cell r="D223" t="str">
            <v>SAP</v>
          </cell>
          <cell r="E223" t="str">
            <v>H2</v>
          </cell>
          <cell r="F223" t="str">
            <v>85160</v>
          </cell>
        </row>
        <row r="224">
          <cell r="A224" t="str">
            <v>8360Warsi, Tasneem</v>
          </cell>
          <cell r="B224" t="str">
            <v>Warsi, Tasneem</v>
          </cell>
          <cell r="C224" t="str">
            <v>8360</v>
          </cell>
          <cell r="D224" t="str">
            <v>SAP</v>
          </cell>
          <cell r="E224" t="str">
            <v>H2</v>
          </cell>
          <cell r="F224" t="str">
            <v>85160</v>
          </cell>
        </row>
        <row r="225">
          <cell r="A225" t="str">
            <v>8360Young, Gary</v>
          </cell>
          <cell r="B225" t="str">
            <v>Young, Gary</v>
          </cell>
          <cell r="C225" t="str">
            <v>8360</v>
          </cell>
          <cell r="D225" t="str">
            <v>SAP</v>
          </cell>
          <cell r="E225" t="str">
            <v>H4</v>
          </cell>
          <cell r="F225" t="str">
            <v>85160</v>
          </cell>
        </row>
        <row r="226">
          <cell r="A226" t="str">
            <v>8439Gujral, Jagdeep</v>
          </cell>
          <cell r="B226" t="str">
            <v>Gujral, Jagdeep</v>
          </cell>
          <cell r="C226">
            <v>8439</v>
          </cell>
          <cell r="D226" t="str">
            <v>NETWORK</v>
          </cell>
          <cell r="E226" t="str">
            <v>H2</v>
          </cell>
          <cell r="F226">
            <v>87339</v>
          </cell>
        </row>
        <row r="227">
          <cell r="A227" t="str">
            <v>8451Aydinli, Senol</v>
          </cell>
          <cell r="B227" t="str">
            <v>Aydinli, Senol</v>
          </cell>
          <cell r="C227" t="str">
            <v>8451</v>
          </cell>
          <cell r="D227" t="str">
            <v>NETWORK</v>
          </cell>
          <cell r="E227" t="str">
            <v>H3</v>
          </cell>
          <cell r="F227" t="str">
            <v>85451</v>
          </cell>
        </row>
        <row r="228">
          <cell r="A228" t="str">
            <v>8451Beck, Michael W</v>
          </cell>
          <cell r="B228" t="str">
            <v>Beck, Michael W</v>
          </cell>
          <cell r="C228" t="str">
            <v>8451</v>
          </cell>
          <cell r="D228" t="str">
            <v>NETWORK</v>
          </cell>
          <cell r="E228" t="str">
            <v>H2</v>
          </cell>
          <cell r="F228" t="str">
            <v>85451</v>
          </cell>
        </row>
        <row r="229">
          <cell r="A229" t="str">
            <v>8451Finan, Nigel</v>
          </cell>
          <cell r="B229" t="str">
            <v>Finan, Nigel</v>
          </cell>
          <cell r="C229" t="str">
            <v>8451</v>
          </cell>
          <cell r="D229" t="str">
            <v>NETWORK-Mgmt</v>
          </cell>
          <cell r="E229" t="str">
            <v>H3</v>
          </cell>
          <cell r="F229" t="str">
            <v>85451</v>
          </cell>
        </row>
        <row r="230">
          <cell r="A230" t="str">
            <v>8451Gao, Patrick</v>
          </cell>
          <cell r="B230" t="str">
            <v>Gao, Patrick</v>
          </cell>
          <cell r="C230" t="str">
            <v>8451</v>
          </cell>
          <cell r="D230" t="str">
            <v>NETWORK</v>
          </cell>
          <cell r="E230" t="str">
            <v>H3</v>
          </cell>
          <cell r="F230" t="str">
            <v>85451</v>
          </cell>
        </row>
        <row r="231">
          <cell r="A231" t="str">
            <v>8451Grant, Rob</v>
          </cell>
          <cell r="B231" t="str">
            <v>Grant, Rob</v>
          </cell>
          <cell r="C231" t="str">
            <v>8451</v>
          </cell>
          <cell r="D231" t="str">
            <v>NETWORK</v>
          </cell>
          <cell r="E231" t="str">
            <v>H3</v>
          </cell>
          <cell r="F231" t="str">
            <v>85451</v>
          </cell>
        </row>
        <row r="232">
          <cell r="A232" t="str">
            <v>8451Grant, Robert</v>
          </cell>
          <cell r="B232" t="str">
            <v>Grant, Robert</v>
          </cell>
          <cell r="C232" t="str">
            <v>8451</v>
          </cell>
          <cell r="D232" t="str">
            <v>NETWORK</v>
          </cell>
          <cell r="E232" t="str">
            <v>H3</v>
          </cell>
          <cell r="F232" t="str">
            <v>85451</v>
          </cell>
        </row>
        <row r="233">
          <cell r="A233" t="str">
            <v>8451Lovric, Joe</v>
          </cell>
          <cell r="B233" t="str">
            <v>Lovric, Joe</v>
          </cell>
          <cell r="C233" t="str">
            <v>8451</v>
          </cell>
          <cell r="D233" t="str">
            <v>NETWORK</v>
          </cell>
          <cell r="E233" t="str">
            <v>H3</v>
          </cell>
          <cell r="F233" t="str">
            <v>85451</v>
          </cell>
        </row>
        <row r="234">
          <cell r="A234" t="str">
            <v>8451Milojevic, Igor</v>
          </cell>
          <cell r="B234" t="str">
            <v>Milojevic, Igor</v>
          </cell>
          <cell r="C234" t="str">
            <v>8451</v>
          </cell>
          <cell r="D234" t="str">
            <v>NETWORK</v>
          </cell>
          <cell r="E234" t="str">
            <v>H3</v>
          </cell>
          <cell r="F234" t="str">
            <v>85451</v>
          </cell>
        </row>
        <row r="235">
          <cell r="A235" t="str">
            <v>8451Thomas, Eric</v>
          </cell>
          <cell r="B235" t="str">
            <v>Thomas, Eric</v>
          </cell>
          <cell r="C235" t="str">
            <v>8451</v>
          </cell>
          <cell r="D235" t="str">
            <v>NETWORK</v>
          </cell>
          <cell r="E235" t="str">
            <v>H3</v>
          </cell>
          <cell r="F235" t="str">
            <v>85451</v>
          </cell>
        </row>
        <row r="236">
          <cell r="A236" t="str">
            <v>8452Hou, Deming</v>
          </cell>
          <cell r="B236" t="str">
            <v>Hou, Deming</v>
          </cell>
          <cell r="C236" t="str">
            <v>8452</v>
          </cell>
          <cell r="D236" t="str">
            <v>UNIX</v>
          </cell>
          <cell r="E236" t="str">
            <v>H3</v>
          </cell>
          <cell r="F236" t="str">
            <v>85452</v>
          </cell>
        </row>
        <row r="237">
          <cell r="A237" t="str">
            <v>8452Lalonde, Sam</v>
          </cell>
          <cell r="B237" t="str">
            <v>Lalonde, Sam</v>
          </cell>
          <cell r="C237" t="str">
            <v>8452</v>
          </cell>
          <cell r="D237" t="str">
            <v>UNIX</v>
          </cell>
          <cell r="E237" t="str">
            <v>H2</v>
          </cell>
          <cell r="F237" t="str">
            <v>85452</v>
          </cell>
        </row>
        <row r="238">
          <cell r="A238" t="str">
            <v>8452LeRoy, Stephane</v>
          </cell>
          <cell r="B238" t="str">
            <v>LeRoy, Stephane</v>
          </cell>
          <cell r="C238" t="str">
            <v>8452</v>
          </cell>
          <cell r="D238" t="str">
            <v>UNIX</v>
          </cell>
          <cell r="E238" t="str">
            <v>H3</v>
          </cell>
          <cell r="F238" t="str">
            <v>85452</v>
          </cell>
        </row>
        <row r="239">
          <cell r="A239" t="str">
            <v>8452Mistry, Paresh</v>
          </cell>
          <cell r="B239" t="str">
            <v>Mistry, Paresh</v>
          </cell>
          <cell r="C239" t="str">
            <v>8452</v>
          </cell>
          <cell r="D239" t="str">
            <v>UNIX</v>
          </cell>
          <cell r="E239" t="str">
            <v>H2</v>
          </cell>
          <cell r="F239" t="str">
            <v>85452</v>
          </cell>
        </row>
        <row r="240">
          <cell r="A240" t="str">
            <v>8452Ordinario, Oji</v>
          </cell>
          <cell r="B240" t="str">
            <v>Ordinario, Oji</v>
          </cell>
          <cell r="C240" t="str">
            <v>8452</v>
          </cell>
          <cell r="D240" t="str">
            <v>UNIX</v>
          </cell>
          <cell r="E240" t="str">
            <v>H3</v>
          </cell>
          <cell r="F240" t="str">
            <v>85452</v>
          </cell>
        </row>
        <row r="241">
          <cell r="A241" t="str">
            <v>8452Ordinario, Rogelio</v>
          </cell>
          <cell r="B241" t="str">
            <v>Ordinario, Rogelio</v>
          </cell>
          <cell r="C241" t="str">
            <v>8452</v>
          </cell>
          <cell r="D241" t="str">
            <v>UNIX</v>
          </cell>
          <cell r="E241" t="str">
            <v>H3</v>
          </cell>
          <cell r="F241" t="str">
            <v>85452</v>
          </cell>
        </row>
        <row r="242">
          <cell r="A242" t="str">
            <v>8452Qasmi, Kashif</v>
          </cell>
          <cell r="B242" t="str">
            <v>Qasmi, Kashif</v>
          </cell>
          <cell r="C242" t="str">
            <v>8452</v>
          </cell>
          <cell r="D242" t="str">
            <v>UNIX</v>
          </cell>
          <cell r="E242" t="str">
            <v>H3</v>
          </cell>
          <cell r="F242" t="str">
            <v>85452</v>
          </cell>
        </row>
        <row r="243">
          <cell r="A243" t="str">
            <v>8452Raita, Daniela</v>
          </cell>
          <cell r="B243" t="str">
            <v>Raita, Daniela</v>
          </cell>
          <cell r="C243" t="str">
            <v>8452</v>
          </cell>
          <cell r="D243" t="str">
            <v>UNIX</v>
          </cell>
          <cell r="E243" t="str">
            <v>H2</v>
          </cell>
          <cell r="F243" t="str">
            <v>85452</v>
          </cell>
        </row>
        <row r="244">
          <cell r="A244" t="str">
            <v>8452Toor, Jaspal</v>
          </cell>
          <cell r="B244" t="str">
            <v>Toor, Jaspal</v>
          </cell>
          <cell r="C244" t="str">
            <v>8452</v>
          </cell>
          <cell r="D244" t="str">
            <v>UNIX</v>
          </cell>
          <cell r="E244" t="str">
            <v>H3</v>
          </cell>
          <cell r="F244" t="str">
            <v>85452</v>
          </cell>
        </row>
        <row r="245">
          <cell r="A245" t="str">
            <v>8452Vezos, Dino</v>
          </cell>
          <cell r="B245" t="str">
            <v>Vezos, Dino</v>
          </cell>
          <cell r="C245">
            <v>8452</v>
          </cell>
          <cell r="D245" t="str">
            <v>UNIX</v>
          </cell>
          <cell r="E245" t="str">
            <v>H3</v>
          </cell>
          <cell r="F245">
            <v>85452</v>
          </cell>
        </row>
        <row r="246">
          <cell r="A246" t="str">
            <v>8452Ye, Bill</v>
          </cell>
          <cell r="B246" t="str">
            <v>Ye, Bill</v>
          </cell>
          <cell r="C246" t="str">
            <v>8452</v>
          </cell>
          <cell r="D246" t="str">
            <v>UNIX</v>
          </cell>
          <cell r="E246" t="str">
            <v>H3</v>
          </cell>
          <cell r="F246" t="str">
            <v>85452</v>
          </cell>
        </row>
        <row r="247">
          <cell r="A247" t="str">
            <v>8452Zhao, Ming</v>
          </cell>
          <cell r="B247" t="str">
            <v>Zhao, Ming</v>
          </cell>
          <cell r="C247" t="str">
            <v>8452</v>
          </cell>
          <cell r="D247" t="str">
            <v>UNIX</v>
          </cell>
          <cell r="E247" t="str">
            <v>H3</v>
          </cell>
          <cell r="F247" t="str">
            <v>85452</v>
          </cell>
        </row>
        <row r="248">
          <cell r="A248" t="str">
            <v>8551Abaoag, Rowela</v>
          </cell>
          <cell r="B248" t="str">
            <v>Abaoag, Rowela</v>
          </cell>
          <cell r="C248" t="str">
            <v>8551</v>
          </cell>
          <cell r="D248" t="str">
            <v>EAD</v>
          </cell>
          <cell r="E248" t="str">
            <v>H2</v>
          </cell>
          <cell r="F248" t="str">
            <v>89151</v>
          </cell>
        </row>
        <row r="249">
          <cell r="A249" t="str">
            <v>8551John, Cameron</v>
          </cell>
          <cell r="B249" t="str">
            <v>John, Cameron</v>
          </cell>
          <cell r="C249" t="str">
            <v>8551</v>
          </cell>
          <cell r="D249" t="str">
            <v>IISS</v>
          </cell>
          <cell r="E249" t="str">
            <v>H3</v>
          </cell>
          <cell r="F249" t="str">
            <v>89151</v>
          </cell>
        </row>
        <row r="250">
          <cell r="A250" t="str">
            <v>8551Lam, Yan</v>
          </cell>
          <cell r="B250" t="str">
            <v>Lam, Yan</v>
          </cell>
          <cell r="C250" t="str">
            <v>8551</v>
          </cell>
          <cell r="D250" t="str">
            <v>REPORTING</v>
          </cell>
          <cell r="E250" t="str">
            <v>H3</v>
          </cell>
          <cell r="F250" t="str">
            <v>89151</v>
          </cell>
        </row>
        <row r="251">
          <cell r="A251" t="str">
            <v>8104Wagner, Stephen</v>
          </cell>
          <cell r="B251" t="str">
            <v>Wagner, Stephen</v>
          </cell>
          <cell r="C251">
            <v>8104</v>
          </cell>
          <cell r="D251" t="str">
            <v>CHANGE</v>
          </cell>
          <cell r="E251" t="str">
            <v>H3</v>
          </cell>
          <cell r="F251">
            <v>80704</v>
          </cell>
        </row>
        <row r="252">
          <cell r="A252" t="str">
            <v>8189Castro, Javier</v>
          </cell>
          <cell r="B252" t="str">
            <v>Castro, Javier</v>
          </cell>
          <cell r="C252">
            <v>8189</v>
          </cell>
          <cell r="D252" t="str">
            <v>EAD</v>
          </cell>
          <cell r="E252" t="str">
            <v>H2</v>
          </cell>
          <cell r="F252">
            <v>80689</v>
          </cell>
        </row>
        <row r="253">
          <cell r="A253" t="str">
            <v>8153Ramnath, Sheila</v>
          </cell>
          <cell r="B253" t="str">
            <v>Ramnath, Sheila</v>
          </cell>
          <cell r="C253">
            <v>8153</v>
          </cell>
          <cell r="D253" t="str">
            <v>PBM</v>
          </cell>
          <cell r="E253" t="str">
            <v>H2</v>
          </cell>
          <cell r="F253">
            <v>80653</v>
          </cell>
        </row>
        <row r="254">
          <cell r="A254" t="str">
            <v>8350Kumar, Kanapathipillai, Muthu</v>
          </cell>
          <cell r="B254" t="str">
            <v>Kumar, Kanapathipillai, Muthu</v>
          </cell>
          <cell r="C254">
            <v>8350</v>
          </cell>
          <cell r="D254" t="str">
            <v>UNIX</v>
          </cell>
          <cell r="E254" t="str">
            <v>H3</v>
          </cell>
          <cell r="F254">
            <v>81050</v>
          </cell>
        </row>
        <row r="255">
          <cell r="A255" t="str">
            <v>8144Souza, Fabio</v>
          </cell>
          <cell r="B255" t="str">
            <v>Souza, Fabio</v>
          </cell>
          <cell r="C255">
            <v>8144</v>
          </cell>
          <cell r="D255" t="str">
            <v>SAP</v>
          </cell>
          <cell r="E255" t="str">
            <v>H3</v>
          </cell>
          <cell r="F255">
            <v>80944</v>
          </cell>
        </row>
        <row r="256">
          <cell r="A256" t="str">
            <v>8360Zillman, Martin</v>
          </cell>
          <cell r="B256" t="str">
            <v>Zillman, Martin</v>
          </cell>
          <cell r="C256">
            <v>8360</v>
          </cell>
          <cell r="D256" t="str">
            <v>SAP</v>
          </cell>
          <cell r="E256" t="str">
            <v>H4</v>
          </cell>
          <cell r="F256">
            <v>85160</v>
          </cell>
        </row>
        <row r="257">
          <cell r="A257" t="str">
            <v>8152Eufthimiou, Nick</v>
          </cell>
          <cell r="B257" t="str">
            <v>Eufthimiou, Nick</v>
          </cell>
          <cell r="C257">
            <v>8152</v>
          </cell>
          <cell r="D257" t="str">
            <v>FROPS</v>
          </cell>
          <cell r="E257" t="str">
            <v>H3</v>
          </cell>
          <cell r="F257">
            <v>80652</v>
          </cell>
        </row>
        <row r="258">
          <cell r="A258" t="str">
            <v>8152Pryke, Andrew</v>
          </cell>
          <cell r="B258" t="str">
            <v>Pryke, Andrew</v>
          </cell>
          <cell r="C258">
            <v>8152</v>
          </cell>
          <cell r="D258" t="str">
            <v>FROPS</v>
          </cell>
          <cell r="E258" t="str">
            <v>H2</v>
          </cell>
          <cell r="F258">
            <v>80652</v>
          </cell>
        </row>
        <row r="259">
          <cell r="A259" t="str">
            <v>7586MacDiarmid, Jon</v>
          </cell>
          <cell r="B259" t="str">
            <v>MacDiarmid, Jon</v>
          </cell>
          <cell r="C259">
            <v>7586</v>
          </cell>
          <cell r="D259" t="str">
            <v>DCMS</v>
          </cell>
          <cell r="E259" t="str">
            <v>H3</v>
          </cell>
          <cell r="F259">
            <v>80656</v>
          </cell>
        </row>
        <row r="260">
          <cell r="A260" t="str">
            <v>7586MacDiarmid, Jon</v>
          </cell>
          <cell r="B260" t="str">
            <v>MacDiarmid, Jon</v>
          </cell>
          <cell r="C260">
            <v>7586</v>
          </cell>
          <cell r="D260" t="str">
            <v>DCMS</v>
          </cell>
          <cell r="E260" t="str">
            <v>H3</v>
          </cell>
          <cell r="F260">
            <v>80656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Instructions"/>
      <sheetName val="AllInOne"/>
      <sheetName val="Start"/>
      <sheetName val="Deferral"/>
      <sheetName val="Transition"/>
      <sheetName val="Transformation"/>
      <sheetName val="Del_ABM_Paul"/>
      <sheetName val="Del_AD"/>
      <sheetName val="AMOD"/>
      <sheetName val="Octavio1"/>
      <sheetName val="McQuarrie2"/>
      <sheetName val="Riley3"/>
      <sheetName val="Palewandrem4"/>
      <sheetName val="SiteTravel"/>
      <sheetName val="GrowthAM"/>
      <sheetName val="GrowthAD"/>
      <sheetName val="End"/>
      <sheetName val="Variance to Prior Flash"/>
      <sheetName val="Variance to ASPIRE"/>
      <sheetName val="Variance YOY"/>
      <sheetName val="Variance Qtr to Qtr"/>
      <sheetName val="ReferenceSetUp"/>
      <sheetName val="Reference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1">
          <cell r="D41" t="str">
            <v>Secured</v>
          </cell>
          <cell r="F41" t="str">
            <v>01 Oper'nl changes to Sec. Baseline</v>
          </cell>
        </row>
        <row r="42">
          <cell r="F42" t="str">
            <v>02 Acct'g changes to Secured Baseline</v>
          </cell>
        </row>
        <row r="43">
          <cell r="F43" t="str">
            <v>03 Oper'nl changes to Sec. Volumetric</v>
          </cell>
        </row>
        <row r="44">
          <cell r="F44" t="str">
            <v>04 Sold AIB ; moved into Secured</v>
          </cell>
        </row>
        <row r="45">
          <cell r="F45" t="str">
            <v>05 Cancelled / Delayed AIB</v>
          </cell>
        </row>
        <row r="46">
          <cell r="F46" t="str">
            <v>06 Incremental AIB since Prior Flash</v>
          </cell>
        </row>
      </sheetData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 - Flash"/>
      <sheetName val="B - Summary"/>
      <sheetName val="SAPBEXqueries"/>
      <sheetName val="SAPBEXfilters"/>
      <sheetName val="C - Detail"/>
      <sheetName val="D - P&amp;L"/>
      <sheetName val="ReportInfo"/>
      <sheetName val="114AData"/>
      <sheetName val="114BData"/>
      <sheetName val="115Data"/>
      <sheetName val="Query"/>
      <sheetName val="Rev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">
          <cell r="A4" t="str">
            <v>Revenue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Financial Process Mgmt</v>
          </cell>
          <cell r="B5">
            <v>178866.07199999999</v>
          </cell>
          <cell r="C5">
            <v>181735.07</v>
          </cell>
          <cell r="D5">
            <v>250233.753</v>
          </cell>
          <cell r="E5">
            <v>197717.399</v>
          </cell>
          <cell r="F5">
            <v>0</v>
          </cell>
          <cell r="G5">
            <v>0</v>
          </cell>
        </row>
        <row r="6">
          <cell r="A6" t="str">
            <v>Admin Process Mgmt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Cust Relationship Mgmt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Enterprise Shared Svcs</v>
          </cell>
          <cell r="B8">
            <v>18176.135999999999</v>
          </cell>
          <cell r="C8">
            <v>17217.057000000001</v>
          </cell>
          <cell r="D8">
            <v>19185.473999999998</v>
          </cell>
          <cell r="E8">
            <v>19705.983</v>
          </cell>
          <cell r="F8">
            <v>0</v>
          </cell>
          <cell r="G8">
            <v>0</v>
          </cell>
        </row>
        <row r="9">
          <cell r="A9" t="str">
            <v>Hosting Svcs</v>
          </cell>
          <cell r="B9">
            <v>403.49099999999999</v>
          </cell>
          <cell r="C9">
            <v>81.125</v>
          </cell>
          <cell r="D9">
            <v>174.328</v>
          </cell>
          <cell r="E9">
            <v>9989.43</v>
          </cell>
          <cell r="F9">
            <v>0</v>
          </cell>
          <cell r="G9">
            <v>0</v>
          </cell>
        </row>
        <row r="10">
          <cell r="A10" t="str">
            <v>Communications Svcs</v>
          </cell>
          <cell r="B10">
            <v>141.96600000000001</v>
          </cell>
          <cell r="C10">
            <v>133.76</v>
          </cell>
          <cell r="D10">
            <v>0</v>
          </cell>
          <cell r="E10">
            <v>175681.17600000001</v>
          </cell>
          <cell r="F10">
            <v>0</v>
          </cell>
          <cell r="G10">
            <v>0</v>
          </cell>
        </row>
        <row r="11">
          <cell r="A11" t="str">
            <v>Workplace Svcs</v>
          </cell>
          <cell r="B11">
            <v>31071.7</v>
          </cell>
          <cell r="C11">
            <v>29726.84</v>
          </cell>
          <cell r="D11">
            <v>31047.203000000001</v>
          </cell>
          <cell r="E11">
            <v>41362.012999999999</v>
          </cell>
          <cell r="F11">
            <v>0</v>
          </cell>
          <cell r="G11">
            <v>0</v>
          </cell>
        </row>
        <row r="12">
          <cell r="A12" t="str">
            <v>Applications Development</v>
          </cell>
          <cell r="B12">
            <v>312789.125</v>
          </cell>
          <cell r="C12">
            <v>318040.90999999997</v>
          </cell>
          <cell r="D12">
            <v>372530.125</v>
          </cell>
          <cell r="E12">
            <v>354970.78100000002</v>
          </cell>
          <cell r="F12">
            <v>0</v>
          </cell>
          <cell r="G12">
            <v>0</v>
          </cell>
        </row>
        <row r="13">
          <cell r="A13" t="str">
            <v>Enterprise Applications Svcs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Industry Solutions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Integrated Applications Svcs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Applications Mgmt</v>
          </cell>
          <cell r="B16">
            <v>45741.453999999998</v>
          </cell>
          <cell r="C16">
            <v>40904.875</v>
          </cell>
          <cell r="D16">
            <v>96597.402000000002</v>
          </cell>
          <cell r="E16">
            <v>65330.749000000003</v>
          </cell>
          <cell r="F16">
            <v>824206.10800000001</v>
          </cell>
          <cell r="G16">
            <v>824206.10800000001</v>
          </cell>
        </row>
        <row r="17">
          <cell r="A17" t="str">
            <v>Enterprise Solution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Info Tech/Sales Suppt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Document Mgmt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Uncommitted Relief - Identified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23835.492999999999</v>
          </cell>
          <cell r="G20">
            <v>23835.492999999999</v>
          </cell>
        </row>
        <row r="21">
          <cell r="A21" t="str">
            <v>Uncommitted Relief - Unidentified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29766.065999999999</v>
          </cell>
          <cell r="G21">
            <v>29766.065999999999</v>
          </cell>
        </row>
        <row r="22">
          <cell r="A22" t="str">
            <v xml:space="preserve">   Service Line Relief</v>
          </cell>
          <cell r="B22">
            <v>587189.94400000002</v>
          </cell>
          <cell r="C22">
            <v>587839.63699999999</v>
          </cell>
          <cell r="D22">
            <v>769768.28500000003</v>
          </cell>
          <cell r="E22">
            <v>864757.53099999996</v>
          </cell>
          <cell r="F22">
            <v>877807.66700000002</v>
          </cell>
          <cell r="G22">
            <v>877807.66700000002</v>
          </cell>
        </row>
        <row r="23">
          <cell r="A23" t="str">
            <v>Compensation Relief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Empl Related Relief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Travel / Relo Relief</v>
          </cell>
          <cell r="B25">
            <v>0</v>
          </cell>
          <cell r="C25">
            <v>0</v>
          </cell>
          <cell r="D25">
            <v>3328.3359999999998</v>
          </cell>
          <cell r="E25">
            <v>2489.4209999999998</v>
          </cell>
          <cell r="F25">
            <v>0</v>
          </cell>
          <cell r="G25">
            <v>0</v>
          </cell>
        </row>
        <row r="26">
          <cell r="A26" t="str">
            <v>Comp Related Relief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Space Relief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OL/Consulting Relief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Administrative Relief</v>
          </cell>
          <cell r="B29">
            <v>389686.81400000001</v>
          </cell>
          <cell r="C29">
            <v>402297.09299999999</v>
          </cell>
          <cell r="D29">
            <v>544288.89899999998</v>
          </cell>
          <cell r="E29">
            <v>172883.96400000001</v>
          </cell>
          <cell r="F29">
            <v>0</v>
          </cell>
          <cell r="G29">
            <v>0</v>
          </cell>
        </row>
        <row r="30">
          <cell r="A30" t="str">
            <v>SLCT Relief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GM SD Relief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 AD Relief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 xml:space="preserve">   Other Relief</v>
          </cell>
          <cell r="B33">
            <v>389686.81400000001</v>
          </cell>
          <cell r="C33">
            <v>402297.09299999999</v>
          </cell>
          <cell r="D33">
            <v>547617.23499999999</v>
          </cell>
          <cell r="E33">
            <v>175373.38500000001</v>
          </cell>
          <cell r="F33">
            <v>0</v>
          </cell>
          <cell r="G33">
            <v>0</v>
          </cell>
        </row>
        <row r="34">
          <cell r="A34" t="str">
            <v xml:space="preserve">      Total Relief</v>
          </cell>
          <cell r="B34">
            <v>976876.75800000003</v>
          </cell>
          <cell r="C34">
            <v>990136.73</v>
          </cell>
          <cell r="D34">
            <v>1317385.52</v>
          </cell>
          <cell r="E34">
            <v>1040130.916</v>
          </cell>
          <cell r="F34">
            <v>877807.66700000002</v>
          </cell>
          <cell r="G34">
            <v>877807.66700000002</v>
          </cell>
        </row>
        <row r="35">
          <cell r="A35" t="str">
            <v xml:space="preserve">         Total Revenue and Relief</v>
          </cell>
          <cell r="B35">
            <v>976876.75800000003</v>
          </cell>
          <cell r="C35">
            <v>990136.73</v>
          </cell>
          <cell r="D35">
            <v>1317385.52</v>
          </cell>
          <cell r="E35">
            <v>1040130.916</v>
          </cell>
          <cell r="F35">
            <v>877807.66700000002</v>
          </cell>
          <cell r="G35">
            <v>877807.66700000002</v>
          </cell>
        </row>
        <row r="36">
          <cell r="A36" t="str">
            <v>Salary</v>
          </cell>
          <cell r="B36">
            <v>400646.44400000002</v>
          </cell>
          <cell r="C36">
            <v>397867.01899999997</v>
          </cell>
          <cell r="D36">
            <v>396412.66499999998</v>
          </cell>
          <cell r="E36">
            <v>457349.02399999998</v>
          </cell>
          <cell r="F36">
            <v>433866.80699999997</v>
          </cell>
          <cell r="G36">
            <v>433866.80699999997</v>
          </cell>
        </row>
        <row r="37">
          <cell r="A37" t="str">
            <v>Fringe</v>
          </cell>
          <cell r="B37">
            <v>64524.383000000002</v>
          </cell>
          <cell r="C37">
            <v>60573.457999999999</v>
          </cell>
          <cell r="D37">
            <v>53992.256999999998</v>
          </cell>
          <cell r="E37">
            <v>83588.548999999999</v>
          </cell>
          <cell r="F37">
            <v>76472.66</v>
          </cell>
          <cell r="G37">
            <v>76472.66</v>
          </cell>
        </row>
        <row r="38">
          <cell r="A38" t="str">
            <v>Bonus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Sale &amp; Bus Dev Bonus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Unit Project/Performance Bonus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Contractual/Regulatory Bonus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Commissions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Corporate (Leadership) Bonus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Corporate Project/Performance Plan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 xml:space="preserve">   Total Bonus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Employee Related</v>
          </cell>
          <cell r="B46">
            <v>1746.4369999999999</v>
          </cell>
          <cell r="C46">
            <v>644.798</v>
          </cell>
          <cell r="D46">
            <v>424.09399999999999</v>
          </cell>
          <cell r="E46">
            <v>1791.5260000000001</v>
          </cell>
          <cell r="F46">
            <v>4290</v>
          </cell>
          <cell r="G46">
            <v>4290</v>
          </cell>
        </row>
        <row r="47">
          <cell r="A47" t="str">
            <v>Travel / Relocation</v>
          </cell>
          <cell r="B47">
            <v>421.43200000000002</v>
          </cell>
          <cell r="C47">
            <v>1660.318</v>
          </cell>
          <cell r="D47">
            <v>1755.5119999999999</v>
          </cell>
          <cell r="E47">
            <v>697.89499999999998</v>
          </cell>
          <cell r="F47">
            <v>2145</v>
          </cell>
          <cell r="G47">
            <v>2145</v>
          </cell>
        </row>
        <row r="48">
          <cell r="A48" t="str">
            <v>Computer Hardware</v>
          </cell>
          <cell r="B48">
            <v>4385.6009999999997</v>
          </cell>
          <cell r="C48">
            <v>4346.7709999999997</v>
          </cell>
          <cell r="D48">
            <v>4652.098</v>
          </cell>
          <cell r="E48">
            <v>6557.3639999999996</v>
          </cell>
          <cell r="F48">
            <v>6533.8019999999997</v>
          </cell>
          <cell r="G48">
            <v>6533.8019999999997</v>
          </cell>
        </row>
        <row r="49">
          <cell r="A49" t="str">
            <v>Computer Software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Computer Maintenance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COGS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Network</v>
          </cell>
          <cell r="B52">
            <v>64.295000000000002</v>
          </cell>
          <cell r="C52">
            <v>64.284000000000006</v>
          </cell>
          <cell r="D52">
            <v>192.33500000000001</v>
          </cell>
          <cell r="E52">
            <v>349.91</v>
          </cell>
          <cell r="F52">
            <v>0</v>
          </cell>
          <cell r="G52">
            <v>0</v>
          </cell>
        </row>
        <row r="53">
          <cell r="A53" t="str">
            <v>Communication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Computer Related Other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 xml:space="preserve">  Computer Related</v>
          </cell>
          <cell r="B55">
            <v>4449.8959999999997</v>
          </cell>
          <cell r="C55">
            <v>4411.0550000000003</v>
          </cell>
          <cell r="D55">
            <v>4844.433</v>
          </cell>
          <cell r="E55">
            <v>6907.2740000000003</v>
          </cell>
          <cell r="F55">
            <v>6533.8019999999997</v>
          </cell>
          <cell r="G55">
            <v>6533.8019999999997</v>
          </cell>
        </row>
        <row r="56">
          <cell r="A56" t="str">
            <v>Space Related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OL / Consulting</v>
          </cell>
          <cell r="B57">
            <v>352610.962</v>
          </cell>
          <cell r="C57">
            <v>429293.00699999998</v>
          </cell>
          <cell r="D57">
            <v>422624.35600000003</v>
          </cell>
          <cell r="E57">
            <v>587010.10499999998</v>
          </cell>
          <cell r="F57">
            <v>505142.75900000002</v>
          </cell>
          <cell r="G57">
            <v>505142.75900000002</v>
          </cell>
        </row>
        <row r="58">
          <cell r="A58" t="str">
            <v>Administrative</v>
          </cell>
          <cell r="B58">
            <v>205.93100000000001</v>
          </cell>
          <cell r="C58">
            <v>156.66200000000001</v>
          </cell>
          <cell r="D58">
            <v>213.37799999999999</v>
          </cell>
          <cell r="E58">
            <v>299.596</v>
          </cell>
          <cell r="F58">
            <v>1029.5999999999999</v>
          </cell>
          <cell r="G58">
            <v>1029.5999999999999</v>
          </cell>
        </row>
        <row r="59">
          <cell r="A59" t="str">
            <v xml:space="preserve">  Direct Expense</v>
          </cell>
          <cell r="B59">
            <v>824605.48499999999</v>
          </cell>
          <cell r="C59">
            <v>894606.31700000004</v>
          </cell>
          <cell r="D59">
            <v>880266.69499999995</v>
          </cell>
          <cell r="E59">
            <v>1137643.969</v>
          </cell>
          <cell r="F59">
            <v>1029480.628</v>
          </cell>
          <cell r="G59">
            <v>1029480.628</v>
          </cell>
        </row>
        <row r="60">
          <cell r="A60" t="str">
            <v>Service Line</v>
          </cell>
          <cell r="B60">
            <v>26752.901999999998</v>
          </cell>
          <cell r="C60">
            <v>24054.425999999999</v>
          </cell>
          <cell r="D60">
            <v>27084.398000000001</v>
          </cell>
          <cell r="E60">
            <v>27535.331999999999</v>
          </cell>
          <cell r="F60">
            <v>22906.993999999999</v>
          </cell>
          <cell r="G60">
            <v>22906.993999999999</v>
          </cell>
        </row>
        <row r="61">
          <cell r="A61" t="str">
            <v>TI - SLCT Expense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Salary  </v>
          </cell>
          <cell r="B62">
            <v>0</v>
          </cell>
          <cell r="C62">
            <v>0</v>
          </cell>
          <cell r="D62">
            <v>-628.27599999999995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 xml:space="preserve">Employee Related  </v>
          </cell>
          <cell r="B63">
            <v>0</v>
          </cell>
          <cell r="C63">
            <v>0</v>
          </cell>
          <cell r="D63">
            <v>176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Travel / Relocation  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 xml:space="preserve">Computer Related 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 xml:space="preserve">Space Related  </v>
          </cell>
          <cell r="B66">
            <v>26875.958999999999</v>
          </cell>
          <cell r="C66">
            <v>24828.276000000002</v>
          </cell>
          <cell r="D66">
            <v>24828.276000000002</v>
          </cell>
          <cell r="E66">
            <v>25929.002</v>
          </cell>
          <cell r="F66">
            <v>30855</v>
          </cell>
          <cell r="G66">
            <v>30855</v>
          </cell>
        </row>
        <row r="67">
          <cell r="A67" t="str">
            <v xml:space="preserve">OL / Consulting 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 xml:space="preserve">Administrative  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GM SD Expense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GM AD Expense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 xml:space="preserve">  Other Indirect Expense</v>
          </cell>
          <cell r="B71">
            <v>26875.958999999999</v>
          </cell>
          <cell r="C71">
            <v>24828.276000000002</v>
          </cell>
          <cell r="D71">
            <v>24376</v>
          </cell>
          <cell r="E71">
            <v>25929.002</v>
          </cell>
          <cell r="F71">
            <v>30855</v>
          </cell>
          <cell r="G71">
            <v>30855</v>
          </cell>
        </row>
        <row r="72">
          <cell r="A72" t="str">
            <v xml:space="preserve">    Indirect Expense</v>
          </cell>
          <cell r="B72">
            <v>53628.860999999997</v>
          </cell>
          <cell r="C72">
            <v>48882.701999999997</v>
          </cell>
          <cell r="D72">
            <v>51460.398000000001</v>
          </cell>
          <cell r="E72">
            <v>53464.334000000003</v>
          </cell>
          <cell r="F72">
            <v>53761.993999999999</v>
          </cell>
          <cell r="G72">
            <v>53761.993999999999</v>
          </cell>
        </row>
        <row r="73">
          <cell r="A73" t="str">
            <v xml:space="preserve">       Existing Gross Expense</v>
          </cell>
          <cell r="B73">
            <v>878234.34600000002</v>
          </cell>
          <cell r="C73">
            <v>943489.01899999997</v>
          </cell>
          <cell r="D73">
            <v>931727.09299999999</v>
          </cell>
          <cell r="E73">
            <v>1191108.3030000001</v>
          </cell>
          <cell r="F73">
            <v>1083242.622</v>
          </cell>
          <cell r="G73">
            <v>1083242.622</v>
          </cell>
        </row>
        <row r="74">
          <cell r="A74" t="str">
            <v>Growth/USNB Expense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Residual</v>
          </cell>
          <cell r="B75">
            <v>98642.411999999997</v>
          </cell>
          <cell r="C75">
            <v>46647.711000000003</v>
          </cell>
          <cell r="D75">
            <v>385658.42700000003</v>
          </cell>
          <cell r="E75">
            <v>-150977.38699999999</v>
          </cell>
          <cell r="F75">
            <v>-205434.95499999999</v>
          </cell>
          <cell r="G75">
            <v>-205434.95499999999</v>
          </cell>
        </row>
        <row r="76">
          <cell r="A76" t="str">
            <v>Interest &amp; Other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Metric:  Comp+OL / Total Rev and Relief</v>
          </cell>
          <cell r="B77">
            <v>0.83699999999999997</v>
          </cell>
          <cell r="C77">
            <v>0.89700000000000002</v>
          </cell>
          <cell r="D77">
            <v>0.66200000000000003</v>
          </cell>
          <cell r="E77">
            <v>1.0840000000000001</v>
          </cell>
          <cell r="F77">
            <v>1.157</v>
          </cell>
          <cell r="G77">
            <v>1.157</v>
          </cell>
        </row>
        <row r="78">
          <cell r="A78" t="str">
            <v xml:space="preserve">             Utilization of Net Assets (UNA)</v>
          </cell>
          <cell r="B78">
            <v>-29.8</v>
          </cell>
          <cell r="C78">
            <v>-28.6</v>
          </cell>
          <cell r="D78">
            <v>-34.299999999999997</v>
          </cell>
          <cell r="E78">
            <v>-19.5</v>
          </cell>
          <cell r="F78">
            <v>-42.5</v>
          </cell>
          <cell r="G78">
            <v>-42.5</v>
          </cell>
        </row>
      </sheetData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y Month"/>
      <sheetName val="Transition Costs"/>
      <sheetName val="Alameda"/>
      <sheetName val="Contra Costa"/>
      <sheetName val="Fresno"/>
      <sheetName val="Orange"/>
      <sheetName val="Placer"/>
      <sheetName val="Sacramento"/>
      <sheetName val="San Diego"/>
      <sheetName val="San Francisco"/>
      <sheetName val="San Luis Obispo"/>
      <sheetName val="San Mateo"/>
      <sheetName val="Santa Barbara"/>
      <sheetName val="Santa Clara"/>
      <sheetName val="Santa Cruz"/>
      <sheetName val="Solano"/>
      <sheetName val="Sonoma"/>
      <sheetName val="Tulare"/>
      <sheetName val="Ventura"/>
      <sheetName val="Yolo"/>
    </sheetNames>
    <sheetDataSet>
      <sheetData sheetId="0"/>
      <sheetData sheetId="1" refreshError="1"/>
      <sheetData sheetId="2">
        <row r="5">
          <cell r="B5">
            <v>143427</v>
          </cell>
        </row>
      </sheetData>
      <sheetData sheetId="3">
        <row r="5">
          <cell r="B5">
            <v>59760</v>
          </cell>
        </row>
      </sheetData>
      <sheetData sheetId="4">
        <row r="5">
          <cell r="B5">
            <v>115308</v>
          </cell>
        </row>
      </sheetData>
      <sheetData sheetId="5">
        <row r="5">
          <cell r="B5">
            <v>117903</v>
          </cell>
        </row>
      </sheetData>
      <sheetData sheetId="6">
        <row r="5">
          <cell r="B5">
            <v>50818</v>
          </cell>
        </row>
      </sheetData>
      <sheetData sheetId="7">
        <row r="5">
          <cell r="B5">
            <v>79240</v>
          </cell>
        </row>
      </sheetData>
      <sheetData sheetId="8">
        <row r="5">
          <cell r="B5">
            <v>46454</v>
          </cell>
        </row>
      </sheetData>
      <sheetData sheetId="9">
        <row r="5">
          <cell r="B5">
            <v>96039</v>
          </cell>
        </row>
      </sheetData>
      <sheetData sheetId="10">
        <row r="5">
          <cell r="B5">
            <v>52686</v>
          </cell>
        </row>
      </sheetData>
      <sheetData sheetId="11">
        <row r="5">
          <cell r="B5">
            <v>71895</v>
          </cell>
        </row>
      </sheetData>
      <sheetData sheetId="12">
        <row r="5">
          <cell r="B5">
            <v>57209</v>
          </cell>
        </row>
      </sheetData>
      <sheetData sheetId="13">
        <row r="5">
          <cell r="B5">
            <v>81363</v>
          </cell>
        </row>
      </sheetData>
      <sheetData sheetId="14">
        <row r="5">
          <cell r="B5">
            <v>44772</v>
          </cell>
        </row>
      </sheetData>
      <sheetData sheetId="15">
        <row r="5">
          <cell r="B5">
            <v>20097</v>
          </cell>
        </row>
      </sheetData>
      <sheetData sheetId="16">
        <row r="5">
          <cell r="B5">
            <v>60347</v>
          </cell>
        </row>
      </sheetData>
      <sheetData sheetId="17">
        <row r="5">
          <cell r="B5">
            <v>76243</v>
          </cell>
        </row>
      </sheetData>
      <sheetData sheetId="18">
        <row r="5">
          <cell r="B5">
            <v>70930</v>
          </cell>
        </row>
      </sheetData>
      <sheetData sheetId="19">
        <row r="5">
          <cell r="B5">
            <v>47602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Revenue Impact "/>
      <sheetName val="COst Impact"/>
      <sheetName val="Caseload Ramp-Up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ndy Info"/>
      <sheetName val="HW Maintenance"/>
      <sheetName val="SW Maintenance"/>
      <sheetName val="HW_SW_drawdown"/>
      <sheetName val="HPFS HW_SW"/>
      <sheetName val="Capital forecast"/>
      <sheetName val="FTE"/>
      <sheetName val="Prior Forecast FTE"/>
      <sheetName val="SUMMARY"/>
      <sheetName val="CalWIN"/>
      <sheetName val="Variance to Prior Flash"/>
      <sheetName val="Variance to Budget"/>
      <sheetName val="Variance YOY"/>
      <sheetName val="Variance Qtr to Qtr"/>
      <sheetName val="ReferenceSetUp"/>
      <sheetName val="ReferenceInput"/>
      <sheetName val="AllInOne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D5" t="str">
            <v>CalWIN</v>
          </cell>
        </row>
        <row r="6">
          <cell r="D6" t="str">
            <v>CalWIN</v>
          </cell>
        </row>
      </sheetData>
      <sheetData sheetId="11">
        <row r="4">
          <cell r="D4" t="str">
            <v>CalWIN</v>
          </cell>
        </row>
      </sheetData>
      <sheetData sheetId="12">
        <row r="4">
          <cell r="D4" t="str">
            <v>CalWIN</v>
          </cell>
        </row>
      </sheetData>
      <sheetData sheetId="13">
        <row r="4">
          <cell r="D4" t="str">
            <v>CalWIN</v>
          </cell>
        </row>
      </sheetData>
      <sheetData sheetId="14">
        <row r="9">
          <cell r="E9" t="str">
            <v>CalWIN</v>
          </cell>
          <cell r="K9" t="str">
            <v>CalWIN</v>
          </cell>
          <cell r="P9" t="str">
            <v>CalWIN</v>
          </cell>
          <cell r="U9" t="str">
            <v>CalWIN</v>
          </cell>
          <cell r="Z9" t="str">
            <v>CalWIN</v>
          </cell>
        </row>
        <row r="10">
          <cell r="K10" t="e">
            <v>#N/A</v>
          </cell>
          <cell r="P10" t="e">
            <v>#N/A</v>
          </cell>
          <cell r="U10" t="e">
            <v>#N/A</v>
          </cell>
          <cell r="Z10" t="e">
            <v>#N/A</v>
          </cell>
        </row>
        <row r="11">
          <cell r="K11" t="e">
            <v>#N/A</v>
          </cell>
          <cell r="P11" t="e">
            <v>#N/A</v>
          </cell>
          <cell r="U11" t="e">
            <v>#N/A</v>
          </cell>
          <cell r="Z11" t="e">
            <v>#N/A</v>
          </cell>
        </row>
        <row r="12">
          <cell r="K12" t="e">
            <v>#N/A</v>
          </cell>
          <cell r="P12" t="e">
            <v>#N/A</v>
          </cell>
          <cell r="U12" t="e">
            <v>#N/A</v>
          </cell>
          <cell r="Z12" t="e">
            <v>#N/A</v>
          </cell>
        </row>
        <row r="13">
          <cell r="K13" t="e">
            <v>#N/A</v>
          </cell>
          <cell r="P13" t="e">
            <v>#N/A</v>
          </cell>
          <cell r="U13" t="e">
            <v>#N/A</v>
          </cell>
          <cell r="Z13" t="e">
            <v>#N/A</v>
          </cell>
        </row>
        <row r="14">
          <cell r="K14" t="e">
            <v>#N/A</v>
          </cell>
          <cell r="P14" t="e">
            <v>#N/A</v>
          </cell>
          <cell r="U14" t="e">
            <v>#N/A</v>
          </cell>
          <cell r="Z14" t="e">
            <v>#N/A</v>
          </cell>
        </row>
        <row r="15">
          <cell r="K15" t="e">
            <v>#N/A</v>
          </cell>
          <cell r="P15" t="e">
            <v>#N/A</v>
          </cell>
          <cell r="U15" t="e">
            <v>#N/A</v>
          </cell>
          <cell r="Z15" t="e">
            <v>#N/A</v>
          </cell>
        </row>
        <row r="16">
          <cell r="K16" t="e">
            <v>#N/A</v>
          </cell>
          <cell r="P16" t="e">
            <v>#N/A</v>
          </cell>
          <cell r="U16" t="e">
            <v>#N/A</v>
          </cell>
          <cell r="Z16" t="e">
            <v>#N/A</v>
          </cell>
        </row>
        <row r="17">
          <cell r="K17" t="e">
            <v>#N/A</v>
          </cell>
          <cell r="P17" t="e">
            <v>#N/A</v>
          </cell>
          <cell r="U17" t="e">
            <v>#N/A</v>
          </cell>
          <cell r="Z17" t="e">
            <v>#N/A</v>
          </cell>
        </row>
        <row r="18">
          <cell r="K18" t="e">
            <v>#N/A</v>
          </cell>
          <cell r="P18" t="e">
            <v>#N/A</v>
          </cell>
          <cell r="U18" t="e">
            <v>#N/A</v>
          </cell>
          <cell r="Z18" t="e">
            <v>#N/A</v>
          </cell>
        </row>
        <row r="19">
          <cell r="K19" t="e">
            <v>#N/A</v>
          </cell>
          <cell r="P19" t="e">
            <v>#N/A</v>
          </cell>
          <cell r="U19" t="e">
            <v>#N/A</v>
          </cell>
          <cell r="Z19" t="e">
            <v>#N/A</v>
          </cell>
        </row>
        <row r="20">
          <cell r="K20" t="e">
            <v>#N/A</v>
          </cell>
          <cell r="P20" t="e">
            <v>#N/A</v>
          </cell>
          <cell r="U20" t="e">
            <v>#N/A</v>
          </cell>
          <cell r="Z20" t="e">
            <v>#N/A</v>
          </cell>
        </row>
        <row r="21">
          <cell r="K21" t="e">
            <v>#N/A</v>
          </cell>
          <cell r="P21" t="e">
            <v>#N/A</v>
          </cell>
          <cell r="U21" t="e">
            <v>#N/A</v>
          </cell>
          <cell r="Z21" t="e">
            <v>#N/A</v>
          </cell>
        </row>
        <row r="22">
          <cell r="K22" t="e">
            <v>#N/A</v>
          </cell>
          <cell r="P22" t="e">
            <v>#N/A</v>
          </cell>
          <cell r="U22" t="e">
            <v>#N/A</v>
          </cell>
          <cell r="Z22" t="e">
            <v>#N/A</v>
          </cell>
        </row>
        <row r="23">
          <cell r="K23" t="e">
            <v>#N/A</v>
          </cell>
          <cell r="P23" t="e">
            <v>#N/A</v>
          </cell>
          <cell r="U23" t="e">
            <v>#N/A</v>
          </cell>
          <cell r="Z23" t="e">
            <v>#N/A</v>
          </cell>
        </row>
        <row r="24">
          <cell r="K24" t="e">
            <v>#N/A</v>
          </cell>
          <cell r="P24" t="e">
            <v>#N/A</v>
          </cell>
          <cell r="U24" t="e">
            <v>#N/A</v>
          </cell>
          <cell r="Z24" t="e">
            <v>#N/A</v>
          </cell>
        </row>
        <row r="25">
          <cell r="K25" t="e">
            <v>#N/A</v>
          </cell>
          <cell r="P25" t="e">
            <v>#N/A</v>
          </cell>
          <cell r="U25" t="e">
            <v>#N/A</v>
          </cell>
          <cell r="Z25" t="e">
            <v>#N/A</v>
          </cell>
        </row>
        <row r="26">
          <cell r="K26" t="e">
            <v>#N/A</v>
          </cell>
          <cell r="P26" t="e">
            <v>#N/A</v>
          </cell>
          <cell r="U26" t="e">
            <v>#N/A</v>
          </cell>
          <cell r="Z26" t="e">
            <v>#N/A</v>
          </cell>
        </row>
        <row r="27">
          <cell r="K27" t="e">
            <v>#N/A</v>
          </cell>
          <cell r="P27" t="e">
            <v>#N/A</v>
          </cell>
          <cell r="U27" t="e">
            <v>#N/A</v>
          </cell>
          <cell r="Z27" t="e">
            <v>#N/A</v>
          </cell>
        </row>
        <row r="41">
          <cell r="B41" t="str">
            <v>CalWIN</v>
          </cell>
          <cell r="C41" t="str">
            <v>ITO</v>
          </cell>
          <cell r="D41" t="str">
            <v>Secured</v>
          </cell>
          <cell r="E41" t="str">
            <v>RCOW</v>
          </cell>
        </row>
        <row r="42">
          <cell r="C42" t="str">
            <v>APPS</v>
          </cell>
          <cell r="D42" t="str">
            <v>AIB New Sales</v>
          </cell>
          <cell r="E42" t="str">
            <v>CCOW</v>
          </cell>
        </row>
        <row r="43">
          <cell r="C43" t="str">
            <v>BPO</v>
          </cell>
          <cell r="E43" t="str">
            <v>Non-TCOW</v>
          </cell>
        </row>
        <row r="44">
          <cell r="E44" t="str">
            <v>Indirect</v>
          </cell>
        </row>
        <row r="45">
          <cell r="E45" t="str">
            <v>Offset</v>
          </cell>
        </row>
      </sheetData>
      <sheetData sheetId="15">
        <row r="3">
          <cell r="E3" t="str">
            <v>Services Revenue</v>
          </cell>
          <cell r="F3" t="str">
            <v>Services Revenue</v>
          </cell>
          <cell r="G3" t="str">
            <v>Secured Baseline-Services Revenue</v>
          </cell>
          <cell r="H3" t="str">
            <v>Secured Baseline</v>
          </cell>
          <cell r="I3" t="str">
            <v>Revenue</v>
          </cell>
          <cell r="J3" t="str">
            <v>Revenue</v>
          </cell>
        </row>
        <row r="4">
          <cell r="E4" t="str">
            <v>Embedded Lease Revenue</v>
          </cell>
          <cell r="F4" t="str">
            <v>Embedded Lease Revenue</v>
          </cell>
          <cell r="G4" t="str">
            <v>Secured Baseline-Embedded Lease Revenue</v>
          </cell>
          <cell r="H4" t="str">
            <v>Secured Baseline</v>
          </cell>
          <cell r="I4" t="str">
            <v>Revenue</v>
          </cell>
          <cell r="J4" t="str">
            <v>Revenue</v>
          </cell>
        </row>
        <row r="5">
          <cell r="E5" t="str">
            <v>Pass Thru Revenue</v>
          </cell>
          <cell r="F5" t="str">
            <v>Pass Thru Revenue</v>
          </cell>
          <cell r="G5" t="str">
            <v>Secured Baseline-Pass Thru Revenue</v>
          </cell>
          <cell r="H5" t="str">
            <v>Secured Baseline</v>
          </cell>
          <cell r="I5" t="str">
            <v>Revenue</v>
          </cell>
          <cell r="J5" t="str">
            <v>Revenue</v>
          </cell>
        </row>
        <row r="6">
          <cell r="E6" t="str">
            <v>Volumetric next</v>
          </cell>
          <cell r="G6" t="str">
            <v>DO NOT PICK THIS ONE</v>
          </cell>
          <cell r="J6" t="str">
            <v>Revenue</v>
          </cell>
        </row>
        <row r="7">
          <cell r="E7" t="str">
            <v>VOL-Services Revenue</v>
          </cell>
          <cell r="F7" t="str">
            <v>VOL-Services Revenue</v>
          </cell>
          <cell r="G7" t="str">
            <v>Secured Volumetric-VOL-Services Revenue</v>
          </cell>
          <cell r="H7" t="str">
            <v>Secured Volumetric</v>
          </cell>
          <cell r="I7" t="str">
            <v>Revenue</v>
          </cell>
          <cell r="J7" t="str">
            <v>Revenue</v>
          </cell>
        </row>
        <row r="8">
          <cell r="E8" t="str">
            <v>AIB next</v>
          </cell>
          <cell r="G8" t="str">
            <v>DO NOT PICK THIS ONE</v>
          </cell>
          <cell r="J8" t="str">
            <v>Revenue</v>
          </cell>
        </row>
        <row r="9">
          <cell r="E9" t="str">
            <v>AIB-Services Revenue</v>
          </cell>
          <cell r="F9" t="str">
            <v>AIB-Services Revenue</v>
          </cell>
          <cell r="G9" t="str">
            <v>AIB New-AIB-Services Revenue</v>
          </cell>
          <cell r="H9" t="str">
            <v>AIB New</v>
          </cell>
          <cell r="I9" t="str">
            <v>Revenue</v>
          </cell>
          <cell r="J9" t="str">
            <v>Revenue</v>
          </cell>
        </row>
        <row r="10">
          <cell r="E10" t="str">
            <v>AIB-Pass Thru Revenue</v>
          </cell>
          <cell r="F10" t="str">
            <v>AIB-Pass Thru Revenue</v>
          </cell>
          <cell r="G10" t="str">
            <v>AIB New-AIB-Pass Thru Revenue</v>
          </cell>
          <cell r="H10" t="str">
            <v>AIB New</v>
          </cell>
          <cell r="I10" t="str">
            <v>Revenue</v>
          </cell>
          <cell r="J10" t="str">
            <v>Revenue</v>
          </cell>
        </row>
        <row r="19">
          <cell r="E19" t="str">
            <v>Salaries</v>
          </cell>
          <cell r="F19" t="str">
            <v>Salaries</v>
          </cell>
          <cell r="G19" t="str">
            <v>Secured Baseline-RCOW-Salaries</v>
          </cell>
          <cell r="H19" t="str">
            <v>Secured Baseline</v>
          </cell>
          <cell r="I19" t="str">
            <v>Gross Spend</v>
          </cell>
          <cell r="J19" t="str">
            <v>RCOW</v>
          </cell>
        </row>
        <row r="20">
          <cell r="E20" t="str">
            <v>Sales Bonus &amp; Commissions</v>
          </cell>
          <cell r="F20" t="str">
            <v>Sales Bonus &amp; Commissions</v>
          </cell>
          <cell r="G20" t="str">
            <v>Secured Baseline-RCOW-Sales Bonus &amp; Commissions</v>
          </cell>
          <cell r="H20" t="str">
            <v>Secured Baseline</v>
          </cell>
          <cell r="I20" t="str">
            <v>Gross Spend</v>
          </cell>
          <cell r="J20" t="str">
            <v>RCOW</v>
          </cell>
        </row>
        <row r="21">
          <cell r="E21" t="str">
            <v>Fringe</v>
          </cell>
          <cell r="F21" t="str">
            <v>Fringe</v>
          </cell>
          <cell r="G21" t="str">
            <v>Secured Baseline-RCOW-Fringe</v>
          </cell>
          <cell r="H21" t="str">
            <v>Secured Baseline</v>
          </cell>
          <cell r="I21" t="str">
            <v>Gross Spend</v>
          </cell>
          <cell r="J21" t="str">
            <v>RCOW</v>
          </cell>
        </row>
        <row r="22">
          <cell r="E22" t="str">
            <v>CCOW</v>
          </cell>
          <cell r="F22" t="str">
            <v>CCOW</v>
          </cell>
          <cell r="G22" t="str">
            <v>Secured Baseline-CCOW-CCOW</v>
          </cell>
          <cell r="H22" t="str">
            <v>Secured Baseline</v>
          </cell>
          <cell r="I22" t="str">
            <v>Gross Spend</v>
          </cell>
          <cell r="J22" t="str">
            <v>CCOW</v>
          </cell>
        </row>
        <row r="23">
          <cell r="E23" t="str">
            <v>Machinery &amp; Equipment</v>
          </cell>
          <cell r="F23" t="str">
            <v>Machinery &amp; Equipment</v>
          </cell>
          <cell r="G23" t="str">
            <v>Secured Baseline-Non-TCOW-Machinery &amp; Equipment</v>
          </cell>
          <cell r="H23" t="str">
            <v>Secured Baseline</v>
          </cell>
          <cell r="I23" t="str">
            <v>Gross Spend</v>
          </cell>
          <cell r="J23" t="str">
            <v>Non-TCOW</v>
          </cell>
        </row>
        <row r="24">
          <cell r="E24" t="str">
            <v>Depreciation</v>
          </cell>
          <cell r="F24" t="str">
            <v>Depreciation</v>
          </cell>
          <cell r="G24" t="str">
            <v>Secured Baseline-Non-TCOW-Depreciation</v>
          </cell>
          <cell r="H24" t="str">
            <v>Secured Baseline</v>
          </cell>
          <cell r="I24" t="str">
            <v>Gross Spend</v>
          </cell>
          <cell r="J24" t="str">
            <v>Non-TCOW</v>
          </cell>
        </row>
        <row r="25">
          <cell r="E25" t="str">
            <v>Amortization</v>
          </cell>
          <cell r="F25" t="str">
            <v>Amortization</v>
          </cell>
          <cell r="G25" t="str">
            <v>Secured Baseline-Non-TCOW-Amortization</v>
          </cell>
          <cell r="H25" t="str">
            <v>Secured Baseline</v>
          </cell>
          <cell r="I25" t="str">
            <v>Gross Spend</v>
          </cell>
          <cell r="J25" t="str">
            <v>Non-TCOW</v>
          </cell>
        </row>
        <row r="26">
          <cell r="E26" t="str">
            <v>Pass-Thru</v>
          </cell>
          <cell r="F26" t="str">
            <v>Pass-Thru</v>
          </cell>
          <cell r="G26" t="str">
            <v>Secured Baseline-Non-TCOW-Pass-Thru</v>
          </cell>
          <cell r="H26" t="str">
            <v>Secured Baseline</v>
          </cell>
          <cell r="I26" t="str">
            <v>Gross Spend</v>
          </cell>
          <cell r="J26" t="str">
            <v>Non-TCOW</v>
          </cell>
        </row>
        <row r="27">
          <cell r="E27" t="str">
            <v>Travel</v>
          </cell>
          <cell r="F27" t="str">
            <v>Travel</v>
          </cell>
          <cell r="G27" t="str">
            <v>Secured Baseline-Non-TCOW-Travel</v>
          </cell>
          <cell r="H27" t="str">
            <v>Secured Baseline</v>
          </cell>
          <cell r="I27" t="str">
            <v>Gross Spend</v>
          </cell>
          <cell r="J27" t="str">
            <v>Non-TCOW</v>
          </cell>
        </row>
        <row r="28">
          <cell r="E28" t="str">
            <v>Training &amp; Recruitment</v>
          </cell>
          <cell r="F28" t="str">
            <v>Training &amp; Recruitment</v>
          </cell>
          <cell r="G28" t="str">
            <v>Secured Baseline-Non-TCOW-Training &amp; Recruitment</v>
          </cell>
          <cell r="H28" t="str">
            <v>Secured Baseline</v>
          </cell>
          <cell r="I28" t="str">
            <v>Gross Spend</v>
          </cell>
          <cell r="J28" t="str">
            <v>Non-TCOW</v>
          </cell>
        </row>
        <row r="29">
          <cell r="E29" t="str">
            <v>Property Costs</v>
          </cell>
          <cell r="F29" t="str">
            <v>Property Costs</v>
          </cell>
          <cell r="G29" t="str">
            <v>Secured Baseline-Non-TCOW-Property Costs</v>
          </cell>
          <cell r="H29" t="str">
            <v>Secured Baseline</v>
          </cell>
          <cell r="I29" t="str">
            <v>Gross Spend</v>
          </cell>
          <cell r="J29" t="str">
            <v>Non-TCOW</v>
          </cell>
        </row>
        <row r="30">
          <cell r="E30" t="str">
            <v>Bad Debt</v>
          </cell>
          <cell r="F30" t="str">
            <v>Bad Debt</v>
          </cell>
          <cell r="G30" t="str">
            <v>Secured Baseline-Non-TCOW-Bad Debt</v>
          </cell>
          <cell r="H30" t="str">
            <v>Secured Baseline</v>
          </cell>
          <cell r="I30" t="str">
            <v>Gross Spend</v>
          </cell>
          <cell r="J30" t="str">
            <v>Non-TCOW</v>
          </cell>
        </row>
        <row r="31">
          <cell r="E31" t="str">
            <v>Other Owned Expense</v>
          </cell>
          <cell r="F31" t="str">
            <v>Other Owned Expense</v>
          </cell>
          <cell r="G31" t="str">
            <v>Secured Baseline-Non-TCOW-Other Owned Expense</v>
          </cell>
          <cell r="H31" t="str">
            <v>Secured Baseline</v>
          </cell>
          <cell r="I31" t="str">
            <v>Gross Spend</v>
          </cell>
          <cell r="J31" t="str">
            <v>Non-TCOW</v>
          </cell>
        </row>
        <row r="32">
          <cell r="E32" t="str">
            <v>3rd Party Software</v>
          </cell>
          <cell r="F32" t="str">
            <v>3rd Party Software</v>
          </cell>
          <cell r="G32" t="str">
            <v>Secured Baseline-Non-TCOW-3rd Party Software</v>
          </cell>
          <cell r="H32" t="str">
            <v>Secured Baseline</v>
          </cell>
          <cell r="I32" t="str">
            <v>Gross Spend</v>
          </cell>
          <cell r="J32" t="str">
            <v>Non-TCOW</v>
          </cell>
        </row>
        <row r="33">
          <cell r="E33" t="str">
            <v>Telecommunications</v>
          </cell>
          <cell r="F33" t="str">
            <v>Telecommunications</v>
          </cell>
          <cell r="G33" t="str">
            <v>Secured Baseline-Non-TCOW-Telecommunications</v>
          </cell>
          <cell r="H33" t="str">
            <v>Secured Baseline</v>
          </cell>
          <cell r="I33" t="str">
            <v>Gross Spend</v>
          </cell>
          <cell r="J33" t="str">
            <v>Non-TCOW</v>
          </cell>
        </row>
        <row r="34">
          <cell r="E34" t="str">
            <v>Deferred Expense</v>
          </cell>
          <cell r="F34" t="str">
            <v>Deferred Expense</v>
          </cell>
          <cell r="G34" t="str">
            <v>Secured Baseline-Non-TCOW-Deferred Expense</v>
          </cell>
          <cell r="H34" t="str">
            <v>Secured Baseline</v>
          </cell>
          <cell r="I34" t="str">
            <v>Gross Spend</v>
          </cell>
          <cell r="J34" t="str">
            <v>Non-TCOW</v>
          </cell>
        </row>
        <row r="35">
          <cell r="E35" t="str">
            <v>OEM Pass-Thru</v>
          </cell>
          <cell r="F35" t="str">
            <v>OEM Pass-Thru</v>
          </cell>
          <cell r="G35" t="str">
            <v>Secured Baseline-Non-TCOW-OEM Pass-Thru</v>
          </cell>
          <cell r="H35" t="str">
            <v>Secured Baseline</v>
          </cell>
          <cell r="I35" t="str">
            <v>Gross Spend</v>
          </cell>
          <cell r="J35" t="str">
            <v>Non-TCOW</v>
          </cell>
        </row>
        <row r="36">
          <cell r="E36" t="str">
            <v>HPFS Lease</v>
          </cell>
          <cell r="F36" t="str">
            <v>HPFS Lease</v>
          </cell>
          <cell r="G36" t="str">
            <v>Secured Baseline-Non-TCOW-HPFS Lease</v>
          </cell>
          <cell r="H36" t="str">
            <v>Secured Baseline</v>
          </cell>
          <cell r="I36" t="str">
            <v>Gross Spend</v>
          </cell>
          <cell r="J36" t="str">
            <v>Non-TCOW</v>
          </cell>
        </row>
        <row r="37">
          <cell r="E37" t="str">
            <v>3xxx Other</v>
          </cell>
          <cell r="F37" t="str">
            <v>3xxx Other</v>
          </cell>
          <cell r="G37" t="str">
            <v>Secured Baseline-Non-TCOW-3xxx Other</v>
          </cell>
          <cell r="H37" t="str">
            <v>Secured Baseline</v>
          </cell>
          <cell r="I37" t="str">
            <v>Gross Spend</v>
          </cell>
          <cell r="J37" t="str">
            <v>Non-TCOW</v>
          </cell>
        </row>
        <row r="38">
          <cell r="E38" t="str">
            <v>Cross Charge Relief</v>
          </cell>
          <cell r="F38" t="str">
            <v>Cross Charge Relief</v>
          </cell>
          <cell r="G38" t="str">
            <v>Secured Baseline-Cross Charge Relief</v>
          </cell>
          <cell r="H38" t="str">
            <v>Secured Baseline</v>
          </cell>
          <cell r="I38" t="str">
            <v>Non-Gross Spend</v>
          </cell>
          <cell r="J38" t="str">
            <v>Indirect</v>
          </cell>
        </row>
        <row r="39">
          <cell r="E39" t="str">
            <v>Cross Charge Expense</v>
          </cell>
          <cell r="F39" t="str">
            <v>Cross Charge Expense</v>
          </cell>
          <cell r="G39" t="str">
            <v>Secured Baseline-Cross Charge Expense</v>
          </cell>
          <cell r="H39" t="str">
            <v>Secured Baseline</v>
          </cell>
          <cell r="I39" t="str">
            <v>Non-Gross Spend</v>
          </cell>
          <cell r="J39" t="str">
            <v>Indirect</v>
          </cell>
        </row>
        <row r="40">
          <cell r="E40" t="str">
            <v>AIB-Salaries</v>
          </cell>
          <cell r="F40" t="str">
            <v>AIB-Salaries</v>
          </cell>
          <cell r="G40" t="str">
            <v>AIB New-RCOW-AIB-Salaries</v>
          </cell>
          <cell r="H40" t="str">
            <v>AIB New</v>
          </cell>
          <cell r="I40" t="str">
            <v>Gross Spend</v>
          </cell>
          <cell r="J40" t="str">
            <v>RCOW</v>
          </cell>
        </row>
        <row r="41">
          <cell r="E41" t="str">
            <v>AIB-Sales Bonus &amp; Commissions</v>
          </cell>
          <cell r="F41" t="str">
            <v>AIB-Sales Bonus &amp; Commissions</v>
          </cell>
          <cell r="G41" t="str">
            <v>AIB New-RCOW-AIB-Sales Bonus &amp; Commissions</v>
          </cell>
          <cell r="H41" t="str">
            <v>AIB New</v>
          </cell>
          <cell r="I41" t="str">
            <v>Gross Spend</v>
          </cell>
          <cell r="J41" t="str">
            <v>RCOW</v>
          </cell>
        </row>
        <row r="42">
          <cell r="E42" t="str">
            <v>AIB-Fringe</v>
          </cell>
          <cell r="F42" t="str">
            <v>AIB-Fringe</v>
          </cell>
          <cell r="G42" t="str">
            <v>AIB New-RCOW-AIB-Fringe</v>
          </cell>
          <cell r="H42" t="str">
            <v>AIB New</v>
          </cell>
          <cell r="I42" t="str">
            <v>Gross Spend</v>
          </cell>
          <cell r="J42" t="str">
            <v>RCOW</v>
          </cell>
        </row>
        <row r="43">
          <cell r="E43" t="str">
            <v>AIB-CCOW</v>
          </cell>
          <cell r="F43" t="str">
            <v>AIB-CCOW</v>
          </cell>
          <cell r="G43" t="str">
            <v>AIB New-CCOW-AIB-CCOW</v>
          </cell>
          <cell r="H43" t="str">
            <v>AIB New</v>
          </cell>
          <cell r="I43" t="str">
            <v>Gross Spend</v>
          </cell>
          <cell r="J43" t="str">
            <v>CCOW</v>
          </cell>
        </row>
        <row r="44">
          <cell r="E44" t="str">
            <v>AIB-Machinery &amp; Equipment</v>
          </cell>
          <cell r="F44" t="str">
            <v>AIB-Machinery &amp; Equipment</v>
          </cell>
          <cell r="G44" t="str">
            <v>AIB New-Non-TCOW-AIB-Machinery &amp; Equipment</v>
          </cell>
          <cell r="H44" t="str">
            <v>AIB New</v>
          </cell>
          <cell r="I44" t="str">
            <v>Gross Spend</v>
          </cell>
          <cell r="J44" t="str">
            <v>Non-TCOW</v>
          </cell>
        </row>
        <row r="45">
          <cell r="E45" t="str">
            <v>AIB-Depreciation</v>
          </cell>
          <cell r="F45" t="str">
            <v>AIB-Depreciation</v>
          </cell>
          <cell r="G45" t="str">
            <v>AIB New-Non-TCOW-AIB-Depreciation</v>
          </cell>
          <cell r="H45" t="str">
            <v>AIB New</v>
          </cell>
          <cell r="I45" t="str">
            <v>Gross Spend</v>
          </cell>
          <cell r="J45" t="str">
            <v>Non-TCOW</v>
          </cell>
        </row>
        <row r="46">
          <cell r="E46" t="str">
            <v>AIB-Amortization</v>
          </cell>
          <cell r="F46" t="str">
            <v>AIB-Amortization</v>
          </cell>
          <cell r="G46" t="str">
            <v>AIB New-Non-TCOW-AIB-Amortization</v>
          </cell>
          <cell r="H46" t="str">
            <v>AIB New</v>
          </cell>
          <cell r="I46" t="str">
            <v>Gross Spend</v>
          </cell>
          <cell r="J46" t="str">
            <v>Non-TCOW</v>
          </cell>
        </row>
        <row r="47">
          <cell r="E47" t="str">
            <v>AIB-Pass-Thru</v>
          </cell>
          <cell r="F47" t="str">
            <v>AIB-Pass-Thru</v>
          </cell>
          <cell r="G47" t="str">
            <v>AIB New-Non-TCOW-AIB-Pass-Thru</v>
          </cell>
          <cell r="H47" t="str">
            <v>AIB New</v>
          </cell>
          <cell r="I47" t="str">
            <v>Gross Spend</v>
          </cell>
          <cell r="J47" t="str">
            <v>Non-TCOW</v>
          </cell>
        </row>
        <row r="48">
          <cell r="E48" t="str">
            <v>AIB-Travel</v>
          </cell>
          <cell r="F48" t="str">
            <v>AIB-Travel</v>
          </cell>
          <cell r="G48" t="str">
            <v>AIB New-Non-TCOW-AIB-Travel</v>
          </cell>
          <cell r="H48" t="str">
            <v>AIB New</v>
          </cell>
          <cell r="I48" t="str">
            <v>Gross Spend</v>
          </cell>
          <cell r="J48" t="str">
            <v>Non-TCOW</v>
          </cell>
        </row>
        <row r="49">
          <cell r="E49" t="str">
            <v>AIB-Property Costs</v>
          </cell>
          <cell r="F49" t="str">
            <v>AIB-Property Costs</v>
          </cell>
          <cell r="G49" t="str">
            <v>AIB New-Non-TCOW-AIB-Property Costs</v>
          </cell>
          <cell r="H49" t="str">
            <v>AIB New</v>
          </cell>
          <cell r="I49" t="str">
            <v>Gross Spend</v>
          </cell>
          <cell r="J49" t="str">
            <v>Non-TCOW</v>
          </cell>
        </row>
        <row r="50">
          <cell r="E50" t="str">
            <v>AIB-General Expense</v>
          </cell>
          <cell r="F50" t="str">
            <v>AIB-General Expense</v>
          </cell>
          <cell r="G50" t="str">
            <v>AIB New-Non-TCOW-AIB-General Expense</v>
          </cell>
          <cell r="H50" t="str">
            <v>AIB New</v>
          </cell>
          <cell r="I50" t="str">
            <v>Gross Spend</v>
          </cell>
          <cell r="J50" t="str">
            <v>Non-TCOW</v>
          </cell>
        </row>
        <row r="51">
          <cell r="E51" t="str">
            <v>AIB-3rd Party Software</v>
          </cell>
          <cell r="F51" t="str">
            <v>AIB-3rd Party Software</v>
          </cell>
          <cell r="G51" t="str">
            <v>AIB New-Non-TCOW-AIB-3rd Party Software</v>
          </cell>
          <cell r="H51" t="str">
            <v>AIB New</v>
          </cell>
          <cell r="I51" t="str">
            <v>Gross Spend</v>
          </cell>
          <cell r="J51" t="str">
            <v>Non-TCOW</v>
          </cell>
        </row>
        <row r="52">
          <cell r="E52" t="str">
            <v>AIB-Telecommunications</v>
          </cell>
          <cell r="F52" t="str">
            <v>AIB-Telecommunications</v>
          </cell>
          <cell r="G52" t="str">
            <v>AIB New-Non-TCOW-AIB-Telecommunications</v>
          </cell>
          <cell r="H52" t="str">
            <v>AIB New</v>
          </cell>
          <cell r="I52" t="str">
            <v>Gross Spend</v>
          </cell>
          <cell r="J52" t="str">
            <v>Non-TCOW</v>
          </cell>
        </row>
        <row r="53">
          <cell r="E53" t="str">
            <v>AIB-Deferred Expense</v>
          </cell>
          <cell r="F53" t="str">
            <v>AIB-Deferred Expense</v>
          </cell>
          <cell r="G53" t="str">
            <v>AIB New-Non-TCOW-AIB-Deferred Expense</v>
          </cell>
          <cell r="H53" t="str">
            <v>AIB New</v>
          </cell>
          <cell r="I53" t="str">
            <v>Gross Spend</v>
          </cell>
          <cell r="J53" t="str">
            <v>Non-TCOW</v>
          </cell>
        </row>
        <row r="54">
          <cell r="E54" t="str">
            <v>AIB-OEM Pass-thru</v>
          </cell>
          <cell r="F54" t="str">
            <v>AIB-OEM Pass-thru</v>
          </cell>
          <cell r="G54" t="str">
            <v>AIB New-Non-TCOW-AIB-OEM Pass-thru</v>
          </cell>
          <cell r="H54" t="str">
            <v>AIB New</v>
          </cell>
          <cell r="I54" t="str">
            <v>Gross Spend</v>
          </cell>
          <cell r="J54" t="str">
            <v>Non-TCOW</v>
          </cell>
        </row>
        <row r="55">
          <cell r="E55" t="str">
            <v>AIB-HPFS Lease</v>
          </cell>
          <cell r="F55" t="str">
            <v>AIB-HPFS Lease</v>
          </cell>
          <cell r="G55" t="str">
            <v>AIB New-Non-TCOW-AIB-HPFS Lease</v>
          </cell>
          <cell r="H55" t="str">
            <v>AIB New</v>
          </cell>
          <cell r="I55" t="str">
            <v>Gross Spend</v>
          </cell>
          <cell r="J55" t="str">
            <v>Non-TCOW</v>
          </cell>
        </row>
        <row r="56">
          <cell r="E56" t="str">
            <v>AIB-3xxx Other</v>
          </cell>
          <cell r="F56" t="str">
            <v>AIB-3xxx Other</v>
          </cell>
          <cell r="G56" t="str">
            <v>AIB New-Non-TCOW-AIB-3xxx Other</v>
          </cell>
          <cell r="H56" t="str">
            <v>AIB New</v>
          </cell>
          <cell r="I56" t="str">
            <v>Gross Spend</v>
          </cell>
          <cell r="J56" t="str">
            <v>Non-TCOW</v>
          </cell>
        </row>
        <row r="57">
          <cell r="E57" t="str">
            <v>AIB-Cross Charge Relief</v>
          </cell>
          <cell r="F57" t="str">
            <v>AIB-Cross Charge Relief</v>
          </cell>
          <cell r="G57" t="str">
            <v>AIB New-AIB-Cross Charge Relief</v>
          </cell>
          <cell r="H57" t="str">
            <v>AIB New</v>
          </cell>
          <cell r="I57" t="str">
            <v>Non-Gross Spend</v>
          </cell>
          <cell r="J57" t="str">
            <v>Indirect</v>
          </cell>
        </row>
        <row r="58">
          <cell r="E58" t="str">
            <v>AIB-Cross Charge Expense</v>
          </cell>
          <cell r="F58" t="str">
            <v>AIB-Cross Charge Expense</v>
          </cell>
          <cell r="G58" t="str">
            <v>AIB New-AIB-Cross Charge Expense</v>
          </cell>
          <cell r="H58" t="str">
            <v>AIB New</v>
          </cell>
          <cell r="I58" t="str">
            <v>Non-Gross Spend</v>
          </cell>
          <cell r="J58" t="str">
            <v>Indirect</v>
          </cell>
        </row>
        <row r="118">
          <cell r="E118">
            <v>1121</v>
          </cell>
          <cell r="F118" t="str">
            <v>UNBILLED RECEIVABLES - ACCRUED</v>
          </cell>
          <cell r="G118" t="str">
            <v>UNBILLED RECEIVABLES - ACCRUED</v>
          </cell>
        </row>
        <row r="119">
          <cell r="E119">
            <v>1122</v>
          </cell>
          <cell r="F119" t="str">
            <v>UNBILLED RECEIVABLES - OTHER</v>
          </cell>
          <cell r="G119" t="str">
            <v>UNBILLED RECEIVABLES - OTHER</v>
          </cell>
        </row>
        <row r="120">
          <cell r="E120">
            <v>1130</v>
          </cell>
          <cell r="F120" t="str">
            <v>INVENTORY</v>
          </cell>
          <cell r="G120" t="str">
            <v>INVENTORY</v>
          </cell>
        </row>
        <row r="121">
          <cell r="E121">
            <v>1140</v>
          </cell>
          <cell r="F121" t="str">
            <v>PREPAID AND DEPOSITS</v>
          </cell>
          <cell r="G121" t="str">
            <v>PREPAID AND DEPOSITS</v>
          </cell>
        </row>
        <row r="122">
          <cell r="E122">
            <v>1141</v>
          </cell>
          <cell r="F122" t="str">
            <v>PREPAID SOFTWARE &amp; MAINTENANCE - SHORT TERM</v>
          </cell>
          <cell r="G122" t="str">
            <v>PREPAID SOFTWARE &amp; MAINTENANCE - SHORT TERM</v>
          </cell>
        </row>
        <row r="123">
          <cell r="E123">
            <v>1280</v>
          </cell>
          <cell r="F123" t="str">
            <v>LAND</v>
          </cell>
          <cell r="G123" t="str">
            <v>LAND</v>
          </cell>
        </row>
        <row r="124">
          <cell r="E124">
            <v>1281</v>
          </cell>
          <cell r="F124" t="str">
            <v>BUILDINGS &amp; FACILITIES</v>
          </cell>
          <cell r="G124" t="str">
            <v>BUILDINGS &amp; FACILITIES</v>
          </cell>
        </row>
        <row r="125">
          <cell r="E125">
            <v>1282</v>
          </cell>
          <cell r="F125" t="str">
            <v>COMPUTER EQUIPMENT</v>
          </cell>
          <cell r="G125" t="str">
            <v>COMPUTER EQUIPMENT</v>
          </cell>
        </row>
        <row r="126">
          <cell r="E126">
            <v>1283</v>
          </cell>
          <cell r="F126" t="str">
            <v>OTHER EQUIPMENT &amp; FURNITURE</v>
          </cell>
          <cell r="G126" t="str">
            <v>OTHER EQUIPMENT &amp; FURNITURE</v>
          </cell>
        </row>
        <row r="127">
          <cell r="E127">
            <v>1291</v>
          </cell>
          <cell r="F127" t="str">
            <v>ACCUM DEPR-BUILD &amp; FACIL</v>
          </cell>
          <cell r="G127" t="str">
            <v>ACCUM DEPR-BUILD &amp; FACIL</v>
          </cell>
        </row>
        <row r="128">
          <cell r="E128">
            <v>1292</v>
          </cell>
          <cell r="F128" t="str">
            <v>ACCUM DEPR-COMPUTER EQUIP</v>
          </cell>
          <cell r="G128" t="str">
            <v>ACCUM DEPR-COMPUTER EQUIP</v>
          </cell>
        </row>
        <row r="129">
          <cell r="E129">
            <v>1293</v>
          </cell>
          <cell r="F129" t="str">
            <v>ACCUM DEPR-OTHER EQ &amp; FURN</v>
          </cell>
          <cell r="G129" t="str">
            <v>ACCUM DEPR-OTHER EQ &amp; FURN</v>
          </cell>
        </row>
        <row r="130">
          <cell r="E130">
            <v>1324</v>
          </cell>
          <cell r="F130" t="str">
            <v>PREPAID SOFTWARE &amp; MAINTENANCE - LONG TERM</v>
          </cell>
          <cell r="G130" t="str">
            <v>PREPAID SOFTWARE &amp; MAINTENANCE - LONG TERM</v>
          </cell>
        </row>
        <row r="131">
          <cell r="E131">
            <v>1351</v>
          </cell>
          <cell r="F131" t="str">
            <v>PURCHASED SOFTWARE</v>
          </cell>
          <cell r="G131" t="str">
            <v>PURCHASED SOFTWARE</v>
          </cell>
        </row>
        <row r="132">
          <cell r="E132">
            <v>1352</v>
          </cell>
          <cell r="F132" t="str">
            <v>ACCUMULATED AMORTIZATION - SOFTWARE</v>
          </cell>
          <cell r="G132" t="str">
            <v>ACCUMULATED AMORTIZATION - SOFTWARE</v>
          </cell>
        </row>
        <row r="133">
          <cell r="E133">
            <v>1373</v>
          </cell>
          <cell r="F133" t="str">
            <v>CONSTRUCT BUILD/SETUP DEFERRED ASSET</v>
          </cell>
          <cell r="G133" t="str">
            <v>CONSTRUCT BUILD/SETUP DEFERRED ASSET</v>
          </cell>
        </row>
        <row r="134">
          <cell r="E134">
            <v>1374</v>
          </cell>
          <cell r="F134" t="str">
            <v>ACCUMULATED AMORTIZATION - CONSTRUCT BUILD/SETUP</v>
          </cell>
          <cell r="G134" t="str">
            <v>ACCUMULATED AMORTIZATION - CONSTRUCT BUILD/SETUP</v>
          </cell>
        </row>
        <row r="135">
          <cell r="E135">
            <v>1375</v>
          </cell>
          <cell r="F135" t="str">
            <v>DEFERRED CONTRACT COSTS - SHORT TERM</v>
          </cell>
          <cell r="G135" t="str">
            <v>DEFERRED CONTRACT COSTS - SHORT TERM</v>
          </cell>
        </row>
        <row r="136">
          <cell r="E136">
            <v>2120</v>
          </cell>
          <cell r="F136" t="str">
            <v>UNEARNED REVENUE - CURRENT</v>
          </cell>
          <cell r="G136" t="str">
            <v>UNEARNED REVENUE - CURRENT</v>
          </cell>
        </row>
        <row r="137">
          <cell r="E137">
            <v>2141</v>
          </cell>
          <cell r="F137" t="str">
            <v>LOSS ACCRUALS</v>
          </cell>
          <cell r="G137" t="str">
            <v>LOSS ACCRUALS</v>
          </cell>
        </row>
        <row r="138">
          <cell r="E138">
            <v>2331</v>
          </cell>
          <cell r="F138" t="str">
            <v>UNEARNED REVENUE - LONG TERM</v>
          </cell>
          <cell r="G138" t="str">
            <v>UNEARNED REVENUE - LONG TERM</v>
          </cell>
        </row>
        <row r="139">
          <cell r="E139">
            <v>2130</v>
          </cell>
          <cell r="F139" t="str">
            <v>ACCRUED LIABILITIES</v>
          </cell>
          <cell r="G139" t="str">
            <v>ACCRUED LIABILITIES</v>
          </cell>
        </row>
      </sheetData>
      <sheetData sheetId="16">
        <row r="1">
          <cell r="H1" t="e">
            <v>#DIV/0!</v>
          </cell>
          <cell r="J1" t="e">
            <v>#DIV/0!</v>
          </cell>
          <cell r="K1" t="e">
            <v>#DIV/0!</v>
          </cell>
          <cell r="L1" t="e">
            <v>#DIV/0!</v>
          </cell>
          <cell r="N1" t="e">
            <v>#DIV/0!</v>
          </cell>
          <cell r="O1" t="e">
            <v>#DIV/0!</v>
          </cell>
          <cell r="P1" t="e">
            <v>#DIV/0!</v>
          </cell>
          <cell r="Q1" t="e">
            <v>#DIV/0!</v>
          </cell>
          <cell r="S1" t="e">
            <v>#DIV/0!</v>
          </cell>
          <cell r="Y1" t="e">
            <v>#DIV/0!</v>
          </cell>
          <cell r="AA1" t="e">
            <v>#DIV/0!</v>
          </cell>
          <cell r="AB1" t="e">
            <v>#DIV/0!</v>
          </cell>
          <cell r="AC1" t="e">
            <v>#DIV/0!</v>
          </cell>
          <cell r="AE1" t="e">
            <v>#DIV/0!</v>
          </cell>
          <cell r="AF1" t="e">
            <v>#DIV/0!</v>
          </cell>
          <cell r="AG1" t="e">
            <v>#DIV/0!</v>
          </cell>
          <cell r="AH1" t="e">
            <v>#DIV/0!</v>
          </cell>
          <cell r="AJ1" t="e">
            <v>#DIV/0!</v>
          </cell>
          <cell r="AP1" t="e">
            <v>#DIV/0!</v>
          </cell>
          <cell r="AR1" t="e">
            <v>#DIV/0!</v>
          </cell>
          <cell r="AS1" t="e">
            <v>#DIV/0!</v>
          </cell>
          <cell r="AT1" t="e">
            <v>#DIV/0!</v>
          </cell>
          <cell r="AV1" t="e">
            <v>#DIV/0!</v>
          </cell>
          <cell r="AW1" t="e">
            <v>#DIV/0!</v>
          </cell>
          <cell r="AX1" t="e">
            <v>#DIV/0!</v>
          </cell>
          <cell r="AY1" t="e">
            <v>#DIV/0!</v>
          </cell>
          <cell r="BA1" t="e">
            <v>#DIV/0!</v>
          </cell>
          <cell r="BG1" t="e">
            <v>#DIV/0!</v>
          </cell>
          <cell r="BI1" t="e">
            <v>#DIV/0!</v>
          </cell>
          <cell r="BJ1" t="e">
            <v>#DIV/0!</v>
          </cell>
          <cell r="BK1" t="e">
            <v>#DIV/0!</v>
          </cell>
          <cell r="BM1" t="e">
            <v>#DIV/0!</v>
          </cell>
          <cell r="BN1" t="e">
            <v>#DIV/0!</v>
          </cell>
          <cell r="BO1" t="e">
            <v>#DIV/0!</v>
          </cell>
          <cell r="BP1" t="e">
            <v>#DIV/0!</v>
          </cell>
          <cell r="BR1" t="e">
            <v>#DIV/0!</v>
          </cell>
          <cell r="BX1" t="e">
            <v>#DIV/0!</v>
          </cell>
          <cell r="BZ1" t="e">
            <v>#DIV/0!</v>
          </cell>
          <cell r="CA1" t="e">
            <v>#DIV/0!</v>
          </cell>
          <cell r="CB1" t="e">
            <v>#DIV/0!</v>
          </cell>
          <cell r="CD1" t="e">
            <v>#DIV/0!</v>
          </cell>
          <cell r="CE1" t="e">
            <v>#DIV/0!</v>
          </cell>
          <cell r="CF1" t="e">
            <v>#DIV/0!</v>
          </cell>
          <cell r="CG1" t="e">
            <v>#DIV/0!</v>
          </cell>
          <cell r="CI1" t="e">
            <v>#DIV/0!</v>
          </cell>
          <cell r="CO1">
            <v>83192366.104087278</v>
          </cell>
          <cell r="CQ1">
            <v>109417864.03825709</v>
          </cell>
          <cell r="CR1">
            <v>115970812.84206288</v>
          </cell>
          <cell r="CS1">
            <v>114869502.87781705</v>
          </cell>
          <cell r="CU1">
            <v>129581185.8577418</v>
          </cell>
          <cell r="CV1">
            <v>110876322.08812472</v>
          </cell>
          <cell r="CW1">
            <v>115444984.50545523</v>
          </cell>
          <cell r="CX1">
            <v>118343814.64338356</v>
          </cell>
          <cell r="CZ1">
            <v>130060350.61307077</v>
          </cell>
          <cell r="DF1" t="e">
            <v>#DIV/0!</v>
          </cell>
          <cell r="DH1" t="e">
            <v>#DIV/0!</v>
          </cell>
          <cell r="DI1" t="e">
            <v>#DIV/0!</v>
          </cell>
          <cell r="DJ1" t="e">
            <v>#DIV/0!</v>
          </cell>
          <cell r="DK1" t="e">
            <v>#DIV/0!</v>
          </cell>
          <cell r="DL1" t="e">
            <v>#DIV/0!</v>
          </cell>
          <cell r="DM1" t="e">
            <v>#DIV/0!</v>
          </cell>
          <cell r="DN1" t="e">
            <v>#DIV/0!</v>
          </cell>
          <cell r="DO1" t="e">
            <v>#DIV/0!</v>
          </cell>
          <cell r="DP1" t="e">
            <v>#DIV/0!</v>
          </cell>
          <cell r="DQ1" t="e">
            <v>#DIV/0!</v>
          </cell>
          <cell r="DW1" t="e">
            <v>#DIV/0!</v>
          </cell>
          <cell r="DX1" t="e">
            <v>#DIV/0!</v>
          </cell>
          <cell r="DY1" t="e">
            <v>#DIV/0!</v>
          </cell>
          <cell r="DZ1" t="e">
            <v>#DIV/0!</v>
          </cell>
          <cell r="EA1" t="e">
            <v>#DIV/0!</v>
          </cell>
          <cell r="EB1" t="e">
            <v>#DIV/0!</v>
          </cell>
          <cell r="EC1" t="e">
            <v>#DIV/0!</v>
          </cell>
          <cell r="ED1" t="e">
            <v>#DIV/0!</v>
          </cell>
          <cell r="EE1" t="e">
            <v>#DIV/0!</v>
          </cell>
          <cell r="EF1" t="e">
            <v>#DIV/0!</v>
          </cell>
          <cell r="EG1" t="e">
            <v>#DIV/0!</v>
          </cell>
          <cell r="EH1" t="e">
            <v>#DIV/0!</v>
          </cell>
          <cell r="EN1" t="e">
            <v>#DIV/0!</v>
          </cell>
          <cell r="EO1" t="e">
            <v>#DIV/0!</v>
          </cell>
          <cell r="EP1" t="e">
            <v>#DIV/0!</v>
          </cell>
          <cell r="EQ1" t="e">
            <v>#DIV/0!</v>
          </cell>
          <cell r="ER1" t="e">
            <v>#DIV/0!</v>
          </cell>
          <cell r="ES1" t="e">
            <v>#DIV/0!</v>
          </cell>
          <cell r="ET1" t="e">
            <v>#DIV/0!</v>
          </cell>
          <cell r="EU1" t="e">
            <v>#DIV/0!</v>
          </cell>
          <cell r="EV1" t="e">
            <v>#DIV/0!</v>
          </cell>
          <cell r="EW1" t="e">
            <v>#DIV/0!</v>
          </cell>
          <cell r="EX1" t="e">
            <v>#DIV/0!</v>
          </cell>
          <cell r="EY1" t="e">
            <v>#DIV/0!</v>
          </cell>
          <cell r="FE1" t="e">
            <v>#DIV/0!</v>
          </cell>
          <cell r="FF1" t="e">
            <v>#DIV/0!</v>
          </cell>
          <cell r="FG1" t="e">
            <v>#DIV/0!</v>
          </cell>
          <cell r="FH1" t="e">
            <v>#DIV/0!</v>
          </cell>
          <cell r="FI1" t="e">
            <v>#DIV/0!</v>
          </cell>
          <cell r="FJ1" t="e">
            <v>#DIV/0!</v>
          </cell>
          <cell r="FK1" t="e">
            <v>#DIV/0!</v>
          </cell>
          <cell r="FL1" t="e">
            <v>#DIV/0!</v>
          </cell>
          <cell r="FM1" t="e">
            <v>#DIV/0!</v>
          </cell>
          <cell r="FN1" t="e">
            <v>#DIV/0!</v>
          </cell>
          <cell r="FO1" t="e">
            <v>#DIV/0!</v>
          </cell>
          <cell r="FP1" t="e">
            <v>#DIV/0!</v>
          </cell>
          <cell r="FV1" t="e">
            <v>#DIV/0!</v>
          </cell>
          <cell r="FW1" t="e">
            <v>#DIV/0!</v>
          </cell>
          <cell r="FX1" t="e">
            <v>#DIV/0!</v>
          </cell>
          <cell r="FY1" t="e">
            <v>#DIV/0!</v>
          </cell>
          <cell r="FZ1" t="e">
            <v>#DIV/0!</v>
          </cell>
          <cell r="GA1" t="e">
            <v>#DIV/0!</v>
          </cell>
          <cell r="GB1" t="e">
            <v>#DIV/0!</v>
          </cell>
          <cell r="GC1" t="e">
            <v>#DIV/0!</v>
          </cell>
          <cell r="GD1" t="e">
            <v>#DIV/0!</v>
          </cell>
          <cell r="GE1" t="e">
            <v>#DIV/0!</v>
          </cell>
          <cell r="GF1" t="e">
            <v>#DIV/0!</v>
          </cell>
          <cell r="GG1" t="e">
            <v>#DIV/0!</v>
          </cell>
          <cell r="GM1" t="e">
            <v>#DIV/0!</v>
          </cell>
          <cell r="GN1" t="e">
            <v>#DIV/0!</v>
          </cell>
          <cell r="GO1" t="e">
            <v>#DIV/0!</v>
          </cell>
          <cell r="GP1" t="e">
            <v>#DIV/0!</v>
          </cell>
          <cell r="GQ1" t="e">
            <v>#DIV/0!</v>
          </cell>
          <cell r="GR1" t="e">
            <v>#DIV/0!</v>
          </cell>
          <cell r="GS1" t="e">
            <v>#DIV/0!</v>
          </cell>
          <cell r="GT1" t="e">
            <v>#DIV/0!</v>
          </cell>
          <cell r="GU1" t="e">
            <v>#DIV/0!</v>
          </cell>
          <cell r="GV1" t="e">
            <v>#DIV/0!</v>
          </cell>
          <cell r="GW1" t="e">
            <v>#DIV/0!</v>
          </cell>
          <cell r="GX1" t="e">
            <v>#DIV/0!</v>
          </cell>
          <cell r="HD1" t="e">
            <v>#DIV/0!</v>
          </cell>
          <cell r="HE1" t="e">
            <v>#DIV/0!</v>
          </cell>
          <cell r="HF1" t="e">
            <v>#DIV/0!</v>
          </cell>
          <cell r="HG1" t="e">
            <v>#DIV/0!</v>
          </cell>
          <cell r="HH1" t="e">
            <v>#DIV/0!</v>
          </cell>
          <cell r="HN1" t="e">
            <v>#REF!</v>
          </cell>
        </row>
        <row r="2">
          <cell r="A2" t="str">
            <v>for lookup functions only - DO NOT TOUCH</v>
          </cell>
          <cell r="H2">
            <v>40483</v>
          </cell>
          <cell r="J2">
            <v>40544</v>
          </cell>
          <cell r="K2">
            <v>40575</v>
          </cell>
          <cell r="L2">
            <v>40603</v>
          </cell>
          <cell r="N2">
            <v>40664</v>
          </cell>
          <cell r="O2">
            <v>40695</v>
          </cell>
          <cell r="P2">
            <v>40725</v>
          </cell>
          <cell r="Q2">
            <v>40756</v>
          </cell>
          <cell r="S2">
            <v>40817</v>
          </cell>
          <cell r="Y2">
            <v>40848</v>
          </cell>
          <cell r="AA2">
            <v>40909</v>
          </cell>
          <cell r="AB2">
            <v>40940</v>
          </cell>
          <cell r="AC2">
            <v>40969</v>
          </cell>
          <cell r="AE2">
            <v>41030</v>
          </cell>
          <cell r="AF2">
            <v>41061</v>
          </cell>
          <cell r="AG2">
            <v>41091</v>
          </cell>
          <cell r="AH2">
            <v>41122</v>
          </cell>
          <cell r="AJ2">
            <v>41183</v>
          </cell>
          <cell r="AP2">
            <v>41214</v>
          </cell>
          <cell r="AR2">
            <v>41275</v>
          </cell>
          <cell r="AS2">
            <v>41306</v>
          </cell>
          <cell r="AT2">
            <v>41334</v>
          </cell>
          <cell r="AV2">
            <v>41395</v>
          </cell>
          <cell r="AW2">
            <v>41426</v>
          </cell>
          <cell r="AX2">
            <v>41456</v>
          </cell>
          <cell r="AY2">
            <v>41487</v>
          </cell>
          <cell r="BA2">
            <v>41548</v>
          </cell>
          <cell r="BG2">
            <v>41579</v>
          </cell>
          <cell r="BI2">
            <v>41640</v>
          </cell>
          <cell r="BJ2">
            <v>41671</v>
          </cell>
          <cell r="BK2">
            <v>41699</v>
          </cell>
          <cell r="BM2">
            <v>41760</v>
          </cell>
          <cell r="BN2">
            <v>41791</v>
          </cell>
          <cell r="BO2">
            <v>41821</v>
          </cell>
          <cell r="BP2">
            <v>41852</v>
          </cell>
          <cell r="BR2">
            <v>41913</v>
          </cell>
          <cell r="BX2">
            <v>41944</v>
          </cell>
          <cell r="BZ2">
            <v>42005</v>
          </cell>
          <cell r="CA2">
            <v>42036</v>
          </cell>
          <cell r="CB2">
            <v>42064</v>
          </cell>
          <cell r="CD2">
            <v>42125</v>
          </cell>
          <cell r="CE2">
            <v>42156</v>
          </cell>
          <cell r="CF2">
            <v>42186</v>
          </cell>
          <cell r="CG2">
            <v>42217</v>
          </cell>
          <cell r="CI2">
            <v>42278</v>
          </cell>
          <cell r="CO2">
            <v>42309</v>
          </cell>
          <cell r="CQ2">
            <v>42370</v>
          </cell>
          <cell r="CR2">
            <v>42401</v>
          </cell>
          <cell r="CS2">
            <v>42430</v>
          </cell>
          <cell r="CU2">
            <v>42491</v>
          </cell>
          <cell r="CV2">
            <v>42522</v>
          </cell>
          <cell r="CW2">
            <v>42552</v>
          </cell>
          <cell r="CX2">
            <v>42583</v>
          </cell>
          <cell r="CZ2">
            <v>42644</v>
          </cell>
          <cell r="DF2">
            <v>42675</v>
          </cell>
          <cell r="DH2">
            <v>42736</v>
          </cell>
          <cell r="DI2">
            <v>42767</v>
          </cell>
          <cell r="DJ2">
            <v>42795</v>
          </cell>
          <cell r="DK2">
            <v>42826</v>
          </cell>
          <cell r="DL2">
            <v>42856</v>
          </cell>
          <cell r="DM2">
            <v>42887</v>
          </cell>
          <cell r="DN2">
            <v>42917</v>
          </cell>
          <cell r="DO2">
            <v>42948</v>
          </cell>
          <cell r="DP2">
            <v>42979</v>
          </cell>
          <cell r="DQ2">
            <v>43009</v>
          </cell>
          <cell r="DW2">
            <v>43040</v>
          </cell>
          <cell r="DX2">
            <v>43070</v>
          </cell>
          <cell r="DY2">
            <v>43101</v>
          </cell>
          <cell r="DZ2">
            <v>43132</v>
          </cell>
          <cell r="EA2">
            <v>43160</v>
          </cell>
          <cell r="EB2">
            <v>43191</v>
          </cell>
          <cell r="EC2">
            <v>43221</v>
          </cell>
          <cell r="ED2">
            <v>43252</v>
          </cell>
          <cell r="EE2">
            <v>43282</v>
          </cell>
          <cell r="EF2">
            <v>43313</v>
          </cell>
          <cell r="EG2">
            <v>43344</v>
          </cell>
          <cell r="EH2">
            <v>43374</v>
          </cell>
          <cell r="EN2">
            <v>43405</v>
          </cell>
          <cell r="EO2">
            <v>43435</v>
          </cell>
          <cell r="EP2">
            <v>43466</v>
          </cell>
          <cell r="EQ2">
            <v>43497</v>
          </cell>
          <cell r="ER2">
            <v>43525</v>
          </cell>
          <cell r="ES2">
            <v>43556</v>
          </cell>
          <cell r="ET2">
            <v>43586</v>
          </cell>
          <cell r="EU2">
            <v>43617</v>
          </cell>
          <cell r="EV2">
            <v>43647</v>
          </cell>
          <cell r="EW2">
            <v>43678</v>
          </cell>
          <cell r="EX2">
            <v>43709</v>
          </cell>
          <cell r="EY2">
            <v>43739</v>
          </cell>
          <cell r="FE2">
            <v>43770</v>
          </cell>
          <cell r="FF2">
            <v>43800</v>
          </cell>
          <cell r="FG2">
            <v>43831</v>
          </cell>
          <cell r="FH2">
            <v>43862</v>
          </cell>
          <cell r="FI2">
            <v>43891</v>
          </cell>
          <cell r="FJ2">
            <v>43922</v>
          </cell>
          <cell r="FK2">
            <v>43952</v>
          </cell>
          <cell r="FL2">
            <v>43983</v>
          </cell>
          <cell r="FM2">
            <v>44013</v>
          </cell>
          <cell r="FN2">
            <v>44044</v>
          </cell>
          <cell r="FO2">
            <v>44075</v>
          </cell>
          <cell r="FP2">
            <v>44105</v>
          </cell>
          <cell r="FV2">
            <v>44136</v>
          </cell>
          <cell r="FW2">
            <v>44166</v>
          </cell>
          <cell r="FX2">
            <v>44197</v>
          </cell>
          <cell r="FY2">
            <v>44228</v>
          </cell>
          <cell r="FZ2">
            <v>44256</v>
          </cell>
          <cell r="GA2">
            <v>44287</v>
          </cell>
          <cell r="GB2">
            <v>44317</v>
          </cell>
          <cell r="GC2">
            <v>44348</v>
          </cell>
          <cell r="GD2">
            <v>44378</v>
          </cell>
          <cell r="GE2">
            <v>44409</v>
          </cell>
          <cell r="GF2">
            <v>44440</v>
          </cell>
          <cell r="GG2">
            <v>44470</v>
          </cell>
          <cell r="GM2">
            <v>44501</v>
          </cell>
          <cell r="GN2">
            <v>44531</v>
          </cell>
          <cell r="GO2">
            <v>44562</v>
          </cell>
          <cell r="GP2">
            <v>44593</v>
          </cell>
          <cell r="GQ2">
            <v>44621</v>
          </cell>
          <cell r="GR2">
            <v>44652</v>
          </cell>
          <cell r="GS2">
            <v>44682</v>
          </cell>
          <cell r="GT2">
            <v>44713</v>
          </cell>
          <cell r="GU2">
            <v>44743</v>
          </cell>
          <cell r="GV2">
            <v>44774</v>
          </cell>
          <cell r="GW2">
            <v>44805</v>
          </cell>
          <cell r="GX2">
            <v>44835</v>
          </cell>
          <cell r="HD2">
            <v>44866</v>
          </cell>
          <cell r="HE2">
            <v>44896</v>
          </cell>
          <cell r="HF2">
            <v>44927</v>
          </cell>
          <cell r="HG2">
            <v>44958</v>
          </cell>
          <cell r="HH2">
            <v>44986</v>
          </cell>
          <cell r="HN2">
            <v>45170</v>
          </cell>
        </row>
        <row r="3">
          <cell r="A3" t="str">
            <v/>
          </cell>
          <cell r="B3" t="str">
            <v/>
          </cell>
        </row>
        <row r="4">
          <cell r="A4" t="str">
            <v/>
          </cell>
          <cell r="B4" t="str">
            <v/>
          </cell>
        </row>
        <row r="5">
          <cell r="A5" t="str">
            <v/>
          </cell>
          <cell r="B5" t="str">
            <v/>
          </cell>
        </row>
        <row r="6">
          <cell r="A6" t="str">
            <v/>
          </cell>
          <cell r="B6" t="str">
            <v/>
          </cell>
        </row>
        <row r="7">
          <cell r="A7" t="str">
            <v/>
          </cell>
          <cell r="B7" t="str">
            <v/>
          </cell>
        </row>
        <row r="8">
          <cell r="A8" t="str">
            <v/>
          </cell>
          <cell r="B8" t="str">
            <v/>
          </cell>
        </row>
        <row r="9">
          <cell r="A9" t="str">
            <v/>
          </cell>
          <cell r="B9" t="str">
            <v/>
          </cell>
        </row>
        <row r="10">
          <cell r="A10" t="str">
            <v/>
          </cell>
          <cell r="B10" t="str">
            <v/>
          </cell>
        </row>
        <row r="11">
          <cell r="A11" t="str">
            <v/>
          </cell>
          <cell r="B11" t="str">
            <v/>
          </cell>
        </row>
        <row r="12">
          <cell r="A12" t="str">
            <v/>
          </cell>
          <cell r="B12" t="str">
            <v/>
          </cell>
        </row>
        <row r="13">
          <cell r="A13" t="str">
            <v/>
          </cell>
          <cell r="B13" t="str">
            <v/>
          </cell>
        </row>
        <row r="14">
          <cell r="A14" t="str">
            <v/>
          </cell>
          <cell r="B14" t="str">
            <v/>
          </cell>
        </row>
        <row r="15">
          <cell r="A15" t="str">
            <v/>
          </cell>
          <cell r="B15" t="str">
            <v/>
          </cell>
        </row>
        <row r="16">
          <cell r="A16" t="str">
            <v/>
          </cell>
          <cell r="B16" t="str">
            <v/>
          </cell>
        </row>
        <row r="17">
          <cell r="A17" t="str">
            <v/>
          </cell>
          <cell r="B17" t="str">
            <v/>
          </cell>
        </row>
        <row r="18">
          <cell r="A18" t="str">
            <v/>
          </cell>
          <cell r="B18" t="str">
            <v/>
          </cell>
        </row>
        <row r="19">
          <cell r="A19" t="str">
            <v/>
          </cell>
          <cell r="B19" t="str">
            <v/>
          </cell>
        </row>
        <row r="20">
          <cell r="A20" t="str">
            <v/>
          </cell>
          <cell r="B20" t="str">
            <v/>
          </cell>
        </row>
        <row r="21">
          <cell r="A21" t="str">
            <v/>
          </cell>
          <cell r="B21" t="str">
            <v/>
          </cell>
        </row>
        <row r="22">
          <cell r="A22" t="str">
            <v/>
          </cell>
          <cell r="B22" t="str">
            <v/>
          </cell>
        </row>
        <row r="23">
          <cell r="A23" t="str">
            <v/>
          </cell>
          <cell r="B23" t="str">
            <v/>
          </cell>
        </row>
        <row r="24">
          <cell r="A24" t="str">
            <v/>
          </cell>
          <cell r="B24" t="str">
            <v/>
          </cell>
        </row>
        <row r="25">
          <cell r="A25" t="str">
            <v/>
          </cell>
          <cell r="B25" t="str">
            <v/>
          </cell>
        </row>
        <row r="26">
          <cell r="A26" t="str">
            <v/>
          </cell>
          <cell r="B26" t="str">
            <v/>
          </cell>
        </row>
        <row r="27">
          <cell r="A27" t="str">
            <v/>
          </cell>
          <cell r="B27" t="str">
            <v/>
          </cell>
        </row>
        <row r="28">
          <cell r="A28" t="str">
            <v/>
          </cell>
          <cell r="B28" t="str">
            <v/>
          </cell>
        </row>
        <row r="29">
          <cell r="A29" t="str">
            <v/>
          </cell>
          <cell r="B29" t="str">
            <v/>
          </cell>
        </row>
        <row r="30">
          <cell r="A30" t="str">
            <v/>
          </cell>
          <cell r="B30" t="str">
            <v/>
          </cell>
        </row>
        <row r="31">
          <cell r="A31" t="str">
            <v/>
          </cell>
          <cell r="B31" t="str">
            <v/>
          </cell>
        </row>
        <row r="32">
          <cell r="A32" t="str">
            <v/>
          </cell>
          <cell r="B32" t="str">
            <v/>
          </cell>
        </row>
        <row r="33">
          <cell r="A33" t="str">
            <v/>
          </cell>
          <cell r="B33" t="str">
            <v/>
          </cell>
        </row>
        <row r="34">
          <cell r="A34" t="str">
            <v/>
          </cell>
          <cell r="B34" t="str">
            <v/>
          </cell>
        </row>
        <row r="35">
          <cell r="A35" t="str">
            <v/>
          </cell>
          <cell r="B35" t="str">
            <v/>
          </cell>
        </row>
        <row r="36">
          <cell r="A36" t="str">
            <v/>
          </cell>
          <cell r="B36" t="str">
            <v/>
          </cell>
        </row>
        <row r="37">
          <cell r="A37" t="str">
            <v/>
          </cell>
          <cell r="B37" t="str">
            <v/>
          </cell>
        </row>
        <row r="38">
          <cell r="A38" t="str">
            <v/>
          </cell>
          <cell r="B38" t="str">
            <v/>
          </cell>
        </row>
        <row r="39">
          <cell r="A39" t="str">
            <v/>
          </cell>
          <cell r="B39" t="str">
            <v/>
          </cell>
        </row>
        <row r="40">
          <cell r="A40" t="str">
            <v/>
          </cell>
          <cell r="B40" t="str">
            <v/>
          </cell>
        </row>
        <row r="41">
          <cell r="A41" t="str">
            <v/>
          </cell>
          <cell r="B41" t="str">
            <v/>
          </cell>
        </row>
        <row r="42">
          <cell r="A42" t="str">
            <v/>
          </cell>
          <cell r="B42" t="str">
            <v/>
          </cell>
        </row>
        <row r="43">
          <cell r="A43" t="str">
            <v/>
          </cell>
          <cell r="B43" t="str">
            <v/>
          </cell>
        </row>
        <row r="44">
          <cell r="A44" t="str">
            <v/>
          </cell>
          <cell r="B44" t="str">
            <v/>
          </cell>
        </row>
        <row r="45">
          <cell r="A45" t="str">
            <v/>
          </cell>
          <cell r="B45" t="str">
            <v/>
          </cell>
        </row>
        <row r="46">
          <cell r="A46" t="str">
            <v/>
          </cell>
          <cell r="B46" t="str">
            <v/>
          </cell>
        </row>
        <row r="47">
          <cell r="A47" t="str">
            <v/>
          </cell>
          <cell r="B47" t="str">
            <v/>
          </cell>
        </row>
        <row r="48">
          <cell r="A48" t="str">
            <v/>
          </cell>
          <cell r="B48" t="str">
            <v/>
          </cell>
        </row>
        <row r="49">
          <cell r="A49" t="str">
            <v/>
          </cell>
          <cell r="B49" t="str">
            <v/>
          </cell>
        </row>
        <row r="50">
          <cell r="A50" t="str">
            <v/>
          </cell>
          <cell r="B50" t="str">
            <v/>
          </cell>
        </row>
        <row r="51">
          <cell r="A51" t="str">
            <v/>
          </cell>
          <cell r="B51" t="str">
            <v/>
          </cell>
        </row>
        <row r="52">
          <cell r="A52" t="str">
            <v/>
          </cell>
          <cell r="B52" t="str">
            <v/>
          </cell>
        </row>
        <row r="53">
          <cell r="A53" t="str">
            <v/>
          </cell>
          <cell r="B53" t="str">
            <v/>
          </cell>
        </row>
        <row r="54">
          <cell r="A54" t="str">
            <v/>
          </cell>
          <cell r="B54" t="str">
            <v/>
          </cell>
        </row>
        <row r="55">
          <cell r="A55" t="str">
            <v/>
          </cell>
          <cell r="B55" t="str">
            <v/>
          </cell>
        </row>
        <row r="56">
          <cell r="A56" t="str">
            <v/>
          </cell>
          <cell r="B56" t="str">
            <v/>
          </cell>
        </row>
        <row r="57">
          <cell r="A57" t="str">
            <v/>
          </cell>
          <cell r="B57" t="str">
            <v/>
          </cell>
        </row>
        <row r="58">
          <cell r="A58" t="str">
            <v/>
          </cell>
          <cell r="B58" t="str">
            <v/>
          </cell>
        </row>
        <row r="59">
          <cell r="A59" t="str">
            <v/>
          </cell>
          <cell r="B59" t="str">
            <v/>
          </cell>
        </row>
        <row r="60">
          <cell r="A60" t="str">
            <v/>
          </cell>
          <cell r="B60" t="str">
            <v/>
          </cell>
        </row>
        <row r="61">
          <cell r="A61" t="str">
            <v/>
          </cell>
          <cell r="B61" t="str">
            <v/>
          </cell>
        </row>
        <row r="62">
          <cell r="A62" t="str">
            <v/>
          </cell>
          <cell r="B62" t="str">
            <v/>
          </cell>
        </row>
        <row r="63">
          <cell r="A63" t="str">
            <v/>
          </cell>
          <cell r="B63" t="str">
            <v/>
          </cell>
        </row>
        <row r="64">
          <cell r="A64" t="str">
            <v/>
          </cell>
          <cell r="B64" t="str">
            <v/>
          </cell>
        </row>
        <row r="65">
          <cell r="A65" t="str">
            <v/>
          </cell>
          <cell r="B65" t="str">
            <v/>
          </cell>
        </row>
        <row r="66">
          <cell r="A66" t="str">
            <v/>
          </cell>
          <cell r="B66" t="str">
            <v/>
          </cell>
        </row>
        <row r="67">
          <cell r="A67" t="str">
            <v/>
          </cell>
          <cell r="B67" t="str">
            <v/>
          </cell>
        </row>
        <row r="68">
          <cell r="A68" t="str">
            <v/>
          </cell>
          <cell r="B68" t="str">
            <v/>
          </cell>
        </row>
        <row r="69">
          <cell r="A69" t="str">
            <v/>
          </cell>
          <cell r="B69" t="str">
            <v/>
          </cell>
        </row>
        <row r="70">
          <cell r="A70" t="str">
            <v/>
          </cell>
          <cell r="B70" t="str">
            <v/>
          </cell>
        </row>
        <row r="71">
          <cell r="A71" t="str">
            <v/>
          </cell>
          <cell r="B71" t="str">
            <v/>
          </cell>
        </row>
        <row r="72">
          <cell r="A72" t="str">
            <v/>
          </cell>
          <cell r="B72" t="str">
            <v/>
          </cell>
        </row>
        <row r="73">
          <cell r="A73" t="str">
            <v/>
          </cell>
          <cell r="B73" t="str">
            <v/>
          </cell>
        </row>
        <row r="74">
          <cell r="A74" t="str">
            <v/>
          </cell>
          <cell r="B74" t="str">
            <v/>
          </cell>
        </row>
        <row r="75">
          <cell r="A75" t="str">
            <v/>
          </cell>
          <cell r="B75" t="str">
            <v/>
          </cell>
        </row>
        <row r="76">
          <cell r="A76" t="str">
            <v/>
          </cell>
          <cell r="B76" t="str">
            <v/>
          </cell>
        </row>
        <row r="77">
          <cell r="A77" t="str">
            <v/>
          </cell>
          <cell r="B77" t="str">
            <v/>
          </cell>
        </row>
        <row r="78">
          <cell r="A78" t="str">
            <v/>
          </cell>
          <cell r="B78" t="str">
            <v/>
          </cell>
        </row>
        <row r="79">
          <cell r="A79" t="str">
            <v/>
          </cell>
          <cell r="B79" t="str">
            <v/>
          </cell>
        </row>
        <row r="80">
          <cell r="A80" t="str">
            <v/>
          </cell>
          <cell r="B80" t="str">
            <v/>
          </cell>
        </row>
        <row r="81">
          <cell r="A81" t="str">
            <v/>
          </cell>
          <cell r="B81" t="str">
            <v/>
          </cell>
        </row>
        <row r="82">
          <cell r="A82" t="str">
            <v/>
          </cell>
          <cell r="B82" t="str">
            <v/>
          </cell>
        </row>
        <row r="83">
          <cell r="A83" t="str">
            <v/>
          </cell>
          <cell r="B83" t="str">
            <v/>
          </cell>
        </row>
        <row r="84">
          <cell r="A84" t="str">
            <v/>
          </cell>
          <cell r="B84" t="str">
            <v/>
          </cell>
        </row>
        <row r="85">
          <cell r="A85" t="str">
            <v/>
          </cell>
          <cell r="B85" t="str">
            <v/>
          </cell>
        </row>
        <row r="86">
          <cell r="A86" t="str">
            <v/>
          </cell>
          <cell r="B86" t="str">
            <v/>
          </cell>
        </row>
        <row r="87">
          <cell r="A87" t="str">
            <v/>
          </cell>
          <cell r="B87" t="str">
            <v/>
          </cell>
        </row>
        <row r="88">
          <cell r="A88" t="str">
            <v/>
          </cell>
          <cell r="B88" t="str">
            <v/>
          </cell>
        </row>
        <row r="89">
          <cell r="A89" t="str">
            <v/>
          </cell>
          <cell r="B89" t="str">
            <v/>
          </cell>
        </row>
        <row r="90">
          <cell r="A90" t="str">
            <v/>
          </cell>
          <cell r="B90" t="str">
            <v/>
          </cell>
        </row>
        <row r="91">
          <cell r="A91" t="str">
            <v/>
          </cell>
          <cell r="B91" t="str">
            <v/>
          </cell>
        </row>
        <row r="92">
          <cell r="A92" t="str">
            <v/>
          </cell>
          <cell r="B92" t="str">
            <v/>
          </cell>
        </row>
        <row r="93">
          <cell r="A93" t="str">
            <v/>
          </cell>
          <cell r="B93" t="str">
            <v/>
          </cell>
        </row>
        <row r="94">
          <cell r="A94" t="str">
            <v/>
          </cell>
          <cell r="B94" t="str">
            <v/>
          </cell>
        </row>
        <row r="95">
          <cell r="A95" t="str">
            <v/>
          </cell>
          <cell r="B95" t="str">
            <v/>
          </cell>
        </row>
        <row r="96">
          <cell r="A96" t="str">
            <v/>
          </cell>
          <cell r="B96" t="str">
            <v/>
          </cell>
        </row>
        <row r="97">
          <cell r="A97" t="str">
            <v/>
          </cell>
          <cell r="B97" t="str">
            <v/>
          </cell>
        </row>
        <row r="98">
          <cell r="A98" t="str">
            <v/>
          </cell>
          <cell r="B98" t="str">
            <v/>
          </cell>
        </row>
        <row r="99">
          <cell r="A99" t="str">
            <v/>
          </cell>
          <cell r="B99" t="str">
            <v/>
          </cell>
        </row>
        <row r="100">
          <cell r="A100" t="str">
            <v/>
          </cell>
          <cell r="B100" t="str">
            <v/>
          </cell>
        </row>
        <row r="101">
          <cell r="A101" t="str">
            <v/>
          </cell>
          <cell r="B101" t="str">
            <v/>
          </cell>
        </row>
        <row r="102">
          <cell r="A102" t="str">
            <v/>
          </cell>
          <cell r="B102" t="str">
            <v/>
          </cell>
        </row>
        <row r="103">
          <cell r="A103" t="str">
            <v/>
          </cell>
          <cell r="B103" t="str">
            <v/>
          </cell>
        </row>
        <row r="104">
          <cell r="A104" t="str">
            <v/>
          </cell>
          <cell r="B104" t="str">
            <v/>
          </cell>
        </row>
        <row r="105">
          <cell r="A105" t="str">
            <v/>
          </cell>
          <cell r="B105" t="str">
            <v/>
          </cell>
        </row>
        <row r="106">
          <cell r="A106" t="str">
            <v/>
          </cell>
          <cell r="B106" t="str">
            <v/>
          </cell>
        </row>
        <row r="107">
          <cell r="A107" t="str">
            <v/>
          </cell>
          <cell r="B107" t="str">
            <v/>
          </cell>
        </row>
        <row r="108">
          <cell r="A108" t="str">
            <v/>
          </cell>
          <cell r="B108" t="str">
            <v/>
          </cell>
        </row>
        <row r="109">
          <cell r="A109" t="str">
            <v/>
          </cell>
          <cell r="B109" t="str">
            <v/>
          </cell>
        </row>
        <row r="110">
          <cell r="A110" t="str">
            <v/>
          </cell>
          <cell r="B110" t="str">
            <v/>
          </cell>
        </row>
        <row r="111">
          <cell r="A111" t="str">
            <v/>
          </cell>
          <cell r="B111" t="str">
            <v/>
          </cell>
        </row>
        <row r="112">
          <cell r="A112" t="str">
            <v/>
          </cell>
          <cell r="B112" t="str">
            <v/>
          </cell>
        </row>
        <row r="113">
          <cell r="A113" t="str">
            <v/>
          </cell>
          <cell r="B113" t="str">
            <v/>
          </cell>
        </row>
        <row r="114">
          <cell r="A114" t="str">
            <v/>
          </cell>
          <cell r="B114" t="str">
            <v/>
          </cell>
        </row>
        <row r="115">
          <cell r="A115" t="str">
            <v/>
          </cell>
          <cell r="B115" t="str">
            <v/>
          </cell>
        </row>
        <row r="116">
          <cell r="A116" t="str">
            <v/>
          </cell>
          <cell r="B116" t="str">
            <v/>
          </cell>
        </row>
        <row r="117">
          <cell r="A117" t="str">
            <v/>
          </cell>
          <cell r="B117" t="str">
            <v/>
          </cell>
        </row>
        <row r="118">
          <cell r="A118" t="str">
            <v/>
          </cell>
          <cell r="B118" t="str">
            <v/>
          </cell>
        </row>
        <row r="119">
          <cell r="A119" t="str">
            <v/>
          </cell>
          <cell r="B119" t="str">
            <v/>
          </cell>
        </row>
        <row r="120">
          <cell r="A120" t="str">
            <v/>
          </cell>
          <cell r="B120" t="str">
            <v/>
          </cell>
        </row>
        <row r="121">
          <cell r="A121" t="str">
            <v/>
          </cell>
          <cell r="B121" t="str">
            <v/>
          </cell>
        </row>
        <row r="122">
          <cell r="A122" t="str">
            <v/>
          </cell>
          <cell r="B122" t="str">
            <v/>
          </cell>
        </row>
        <row r="123">
          <cell r="A123" t="str">
            <v/>
          </cell>
          <cell r="B123" t="str">
            <v/>
          </cell>
        </row>
        <row r="124">
          <cell r="A124" t="str">
            <v/>
          </cell>
          <cell r="B124" t="str">
            <v/>
          </cell>
        </row>
        <row r="125">
          <cell r="A125" t="str">
            <v/>
          </cell>
          <cell r="B125" t="str">
            <v/>
          </cell>
        </row>
        <row r="126">
          <cell r="A126" t="str">
            <v/>
          </cell>
          <cell r="B126" t="str">
            <v/>
          </cell>
        </row>
        <row r="127">
          <cell r="A127" t="str">
            <v/>
          </cell>
          <cell r="B127" t="str">
            <v/>
          </cell>
        </row>
        <row r="128">
          <cell r="A128" t="str">
            <v/>
          </cell>
          <cell r="B128" t="str">
            <v/>
          </cell>
        </row>
        <row r="129">
          <cell r="A129" t="str">
            <v/>
          </cell>
          <cell r="B129" t="str">
            <v/>
          </cell>
        </row>
        <row r="130">
          <cell r="A130" t="str">
            <v/>
          </cell>
          <cell r="B130" t="str">
            <v/>
          </cell>
        </row>
        <row r="131">
          <cell r="A131" t="str">
            <v/>
          </cell>
          <cell r="B131" t="str">
            <v/>
          </cell>
        </row>
        <row r="132">
          <cell r="A132" t="str">
            <v/>
          </cell>
          <cell r="B132" t="str">
            <v/>
          </cell>
        </row>
        <row r="133">
          <cell r="A133" t="str">
            <v/>
          </cell>
          <cell r="B133" t="str">
            <v/>
          </cell>
        </row>
        <row r="134">
          <cell r="A134" t="str">
            <v/>
          </cell>
          <cell r="B134" t="str">
            <v/>
          </cell>
        </row>
        <row r="135">
          <cell r="A135" t="str">
            <v/>
          </cell>
          <cell r="B135" t="str">
            <v/>
          </cell>
        </row>
        <row r="136">
          <cell r="A136" t="str">
            <v/>
          </cell>
          <cell r="B136" t="str">
            <v/>
          </cell>
        </row>
        <row r="137">
          <cell r="A137" t="str">
            <v/>
          </cell>
          <cell r="B137" t="str">
            <v/>
          </cell>
        </row>
        <row r="138">
          <cell r="A138" t="str">
            <v/>
          </cell>
          <cell r="B138" t="str">
            <v/>
          </cell>
        </row>
        <row r="139">
          <cell r="A139" t="str">
            <v/>
          </cell>
          <cell r="B139" t="str">
            <v/>
          </cell>
        </row>
        <row r="140">
          <cell r="A140" t="str">
            <v/>
          </cell>
          <cell r="B140" t="str">
            <v/>
          </cell>
        </row>
        <row r="141">
          <cell r="A141" t="str">
            <v/>
          </cell>
          <cell r="B141" t="str">
            <v/>
          </cell>
        </row>
        <row r="142">
          <cell r="A142" t="str">
            <v/>
          </cell>
          <cell r="B142" t="str">
            <v/>
          </cell>
        </row>
        <row r="143">
          <cell r="A143" t="str">
            <v/>
          </cell>
          <cell r="B143" t="str">
            <v/>
          </cell>
        </row>
        <row r="144">
          <cell r="A144" t="str">
            <v/>
          </cell>
          <cell r="B144" t="str">
            <v/>
          </cell>
        </row>
        <row r="145">
          <cell r="A145" t="str">
            <v/>
          </cell>
          <cell r="B145" t="str">
            <v/>
          </cell>
        </row>
        <row r="146">
          <cell r="A146" t="str">
            <v/>
          </cell>
          <cell r="B146" t="str">
            <v/>
          </cell>
        </row>
        <row r="147">
          <cell r="A147" t="str">
            <v/>
          </cell>
          <cell r="B147" t="str">
            <v/>
          </cell>
        </row>
        <row r="148">
          <cell r="A148" t="str">
            <v/>
          </cell>
          <cell r="B148" t="str">
            <v/>
          </cell>
        </row>
        <row r="149">
          <cell r="A149" t="str">
            <v/>
          </cell>
          <cell r="B149" t="str">
            <v/>
          </cell>
        </row>
        <row r="150">
          <cell r="A150" t="str">
            <v/>
          </cell>
          <cell r="B150" t="str">
            <v/>
          </cell>
        </row>
        <row r="151">
          <cell r="A151" t="str">
            <v/>
          </cell>
          <cell r="B151" t="str">
            <v/>
          </cell>
        </row>
        <row r="152">
          <cell r="A152" t="str">
            <v/>
          </cell>
          <cell r="B152" t="str">
            <v/>
          </cell>
        </row>
        <row r="153">
          <cell r="A153" t="str">
            <v/>
          </cell>
          <cell r="B153" t="str">
            <v/>
          </cell>
        </row>
        <row r="154">
          <cell r="A154" t="str">
            <v/>
          </cell>
          <cell r="B154" t="str">
            <v/>
          </cell>
        </row>
        <row r="155">
          <cell r="A155" t="str">
            <v/>
          </cell>
          <cell r="B155" t="str">
            <v/>
          </cell>
        </row>
        <row r="156">
          <cell r="A156" t="str">
            <v/>
          </cell>
          <cell r="B156" t="str">
            <v/>
          </cell>
        </row>
        <row r="157">
          <cell r="A157" t="str">
            <v/>
          </cell>
          <cell r="B157" t="str">
            <v/>
          </cell>
        </row>
        <row r="158">
          <cell r="A158" t="str">
            <v/>
          </cell>
          <cell r="B158" t="str">
            <v/>
          </cell>
        </row>
        <row r="159">
          <cell r="A159" t="str">
            <v/>
          </cell>
          <cell r="B159" t="str">
            <v/>
          </cell>
        </row>
        <row r="160">
          <cell r="A160" t="str">
            <v/>
          </cell>
          <cell r="B160" t="str">
            <v/>
          </cell>
        </row>
        <row r="161">
          <cell r="A161" t="str">
            <v/>
          </cell>
          <cell r="B161" t="str">
            <v/>
          </cell>
        </row>
        <row r="162">
          <cell r="A162" t="str">
            <v/>
          </cell>
          <cell r="B162" t="str">
            <v/>
          </cell>
        </row>
        <row r="163">
          <cell r="A163" t="str">
            <v/>
          </cell>
          <cell r="B163" t="str">
            <v/>
          </cell>
        </row>
        <row r="164">
          <cell r="A164" t="str">
            <v/>
          </cell>
          <cell r="B164" t="str">
            <v/>
          </cell>
        </row>
        <row r="165">
          <cell r="A165" t="str">
            <v/>
          </cell>
          <cell r="B165" t="str">
            <v/>
          </cell>
        </row>
        <row r="166">
          <cell r="A166" t="str">
            <v/>
          </cell>
          <cell r="B166" t="str">
            <v/>
          </cell>
        </row>
        <row r="167">
          <cell r="A167" t="str">
            <v/>
          </cell>
          <cell r="B167" t="str">
            <v/>
          </cell>
        </row>
        <row r="168">
          <cell r="A168" t="str">
            <v/>
          </cell>
          <cell r="B168" t="str">
            <v/>
          </cell>
        </row>
        <row r="169">
          <cell r="A169" t="str">
            <v/>
          </cell>
          <cell r="B169" t="str">
            <v/>
          </cell>
        </row>
        <row r="170">
          <cell r="A170" t="str">
            <v/>
          </cell>
          <cell r="B170" t="str">
            <v/>
          </cell>
        </row>
        <row r="171">
          <cell r="A171" t="str">
            <v/>
          </cell>
          <cell r="B171" t="str">
            <v/>
          </cell>
        </row>
        <row r="172">
          <cell r="A172" t="str">
            <v/>
          </cell>
          <cell r="B172" t="str">
            <v/>
          </cell>
        </row>
        <row r="173">
          <cell r="A173" t="str">
            <v/>
          </cell>
          <cell r="B173" t="str">
            <v/>
          </cell>
        </row>
        <row r="174">
          <cell r="A174" t="str">
            <v/>
          </cell>
          <cell r="B174" t="str">
            <v/>
          </cell>
        </row>
        <row r="175">
          <cell r="A175" t="str">
            <v/>
          </cell>
          <cell r="B175" t="str">
            <v/>
          </cell>
        </row>
        <row r="176">
          <cell r="A176" t="str">
            <v/>
          </cell>
          <cell r="B176" t="str">
            <v/>
          </cell>
        </row>
        <row r="177">
          <cell r="A177" t="str">
            <v/>
          </cell>
          <cell r="B177" t="str">
            <v/>
          </cell>
        </row>
        <row r="178">
          <cell r="A178" t="str">
            <v/>
          </cell>
          <cell r="B178" t="str">
            <v/>
          </cell>
        </row>
        <row r="179">
          <cell r="A179" t="str">
            <v/>
          </cell>
          <cell r="B179" t="str">
            <v/>
          </cell>
        </row>
        <row r="180">
          <cell r="A180" t="str">
            <v/>
          </cell>
          <cell r="B180" t="str">
            <v/>
          </cell>
        </row>
        <row r="181">
          <cell r="A181" t="str">
            <v/>
          </cell>
          <cell r="B181" t="str">
            <v/>
          </cell>
        </row>
        <row r="182">
          <cell r="A182" t="str">
            <v/>
          </cell>
          <cell r="B182" t="str">
            <v/>
          </cell>
        </row>
        <row r="183">
          <cell r="A183" t="str">
            <v/>
          </cell>
          <cell r="B183" t="str">
            <v/>
          </cell>
        </row>
        <row r="184">
          <cell r="A184" t="str">
            <v/>
          </cell>
          <cell r="B184" t="str">
            <v/>
          </cell>
        </row>
        <row r="185">
          <cell r="A185" t="str">
            <v/>
          </cell>
          <cell r="B185" t="str">
            <v/>
          </cell>
        </row>
        <row r="186">
          <cell r="A186" t="str">
            <v/>
          </cell>
          <cell r="B186" t="str">
            <v/>
          </cell>
        </row>
        <row r="187">
          <cell r="A187" t="str">
            <v/>
          </cell>
          <cell r="B187" t="str">
            <v/>
          </cell>
        </row>
        <row r="188">
          <cell r="A188" t="str">
            <v/>
          </cell>
          <cell r="B188" t="str">
            <v/>
          </cell>
        </row>
        <row r="189">
          <cell r="A189" t="str">
            <v/>
          </cell>
          <cell r="B189" t="str">
            <v/>
          </cell>
        </row>
        <row r="190">
          <cell r="A190" t="str">
            <v/>
          </cell>
          <cell r="B190" t="str">
            <v/>
          </cell>
        </row>
        <row r="191">
          <cell r="A191" t="str">
            <v/>
          </cell>
          <cell r="B191" t="str">
            <v/>
          </cell>
        </row>
        <row r="192">
          <cell r="A192" t="str">
            <v/>
          </cell>
          <cell r="B192" t="str">
            <v/>
          </cell>
        </row>
        <row r="193">
          <cell r="A193" t="str">
            <v/>
          </cell>
          <cell r="B193" t="str">
            <v/>
          </cell>
        </row>
        <row r="194">
          <cell r="A194" t="str">
            <v/>
          </cell>
          <cell r="B194" t="str">
            <v/>
          </cell>
        </row>
        <row r="195">
          <cell r="A195" t="str">
            <v/>
          </cell>
          <cell r="B195" t="str">
            <v/>
          </cell>
        </row>
        <row r="196">
          <cell r="A196" t="str">
            <v/>
          </cell>
          <cell r="B196" t="str">
            <v/>
          </cell>
        </row>
        <row r="197">
          <cell r="A197" t="str">
            <v/>
          </cell>
          <cell r="B197" t="str">
            <v/>
          </cell>
        </row>
        <row r="198">
          <cell r="A198" t="str">
            <v/>
          </cell>
          <cell r="B198" t="str">
            <v/>
          </cell>
        </row>
        <row r="199">
          <cell r="A199" t="str">
            <v/>
          </cell>
          <cell r="B199" t="str">
            <v/>
          </cell>
        </row>
        <row r="200">
          <cell r="A200" t="str">
            <v/>
          </cell>
          <cell r="B200" t="str">
            <v/>
          </cell>
        </row>
        <row r="201">
          <cell r="A201" t="str">
            <v/>
          </cell>
          <cell r="B201" t="str">
            <v/>
          </cell>
        </row>
        <row r="202">
          <cell r="A202" t="str">
            <v/>
          </cell>
          <cell r="B202" t="str">
            <v/>
          </cell>
        </row>
        <row r="203">
          <cell r="A203" t="str">
            <v/>
          </cell>
          <cell r="B203" t="str">
            <v/>
          </cell>
        </row>
        <row r="204">
          <cell r="A204" t="str">
            <v/>
          </cell>
          <cell r="B204" t="str">
            <v/>
          </cell>
        </row>
        <row r="205">
          <cell r="A205" t="str">
            <v/>
          </cell>
          <cell r="B205" t="str">
            <v/>
          </cell>
        </row>
        <row r="206">
          <cell r="A206" t="str">
            <v/>
          </cell>
          <cell r="B206" t="str">
            <v/>
          </cell>
        </row>
        <row r="207">
          <cell r="A207" t="str">
            <v/>
          </cell>
          <cell r="B207" t="str">
            <v/>
          </cell>
        </row>
        <row r="208">
          <cell r="A208" t="str">
            <v/>
          </cell>
          <cell r="B208" t="str">
            <v/>
          </cell>
        </row>
        <row r="209">
          <cell r="A209" t="str">
            <v/>
          </cell>
          <cell r="B209" t="str">
            <v/>
          </cell>
        </row>
        <row r="210">
          <cell r="A210" t="str">
            <v/>
          </cell>
          <cell r="B210" t="str">
            <v/>
          </cell>
        </row>
        <row r="211">
          <cell r="A211" t="str">
            <v/>
          </cell>
          <cell r="B211" t="str">
            <v/>
          </cell>
        </row>
        <row r="212">
          <cell r="A212" t="str">
            <v/>
          </cell>
          <cell r="B212" t="str">
            <v/>
          </cell>
        </row>
        <row r="213">
          <cell r="A213" t="str">
            <v/>
          </cell>
          <cell r="B213" t="str">
            <v/>
          </cell>
        </row>
        <row r="214">
          <cell r="A214" t="str">
            <v/>
          </cell>
          <cell r="B214" t="str">
            <v/>
          </cell>
        </row>
        <row r="215">
          <cell r="A215" t="str">
            <v/>
          </cell>
          <cell r="B215" t="str">
            <v/>
          </cell>
        </row>
        <row r="216">
          <cell r="A216" t="str">
            <v/>
          </cell>
          <cell r="B216" t="str">
            <v/>
          </cell>
        </row>
        <row r="217">
          <cell r="A217" t="str">
            <v/>
          </cell>
          <cell r="B217" t="str">
            <v/>
          </cell>
        </row>
        <row r="218">
          <cell r="A218" t="str">
            <v/>
          </cell>
          <cell r="B218" t="str">
            <v/>
          </cell>
        </row>
        <row r="219">
          <cell r="A219" t="str">
            <v/>
          </cell>
          <cell r="B219" t="str">
            <v/>
          </cell>
        </row>
        <row r="220">
          <cell r="A220" t="str">
            <v/>
          </cell>
          <cell r="B220" t="str">
            <v/>
          </cell>
        </row>
        <row r="221">
          <cell r="A221" t="str">
            <v/>
          </cell>
          <cell r="B221" t="str">
            <v/>
          </cell>
        </row>
        <row r="222">
          <cell r="A222" t="str">
            <v/>
          </cell>
          <cell r="B222" t="str">
            <v/>
          </cell>
        </row>
        <row r="223">
          <cell r="A223" t="str">
            <v/>
          </cell>
          <cell r="B223" t="str">
            <v/>
          </cell>
        </row>
        <row r="224">
          <cell r="A224" t="str">
            <v/>
          </cell>
          <cell r="B224" t="str">
            <v/>
          </cell>
        </row>
        <row r="225">
          <cell r="A225" t="str">
            <v/>
          </cell>
          <cell r="B225" t="str">
            <v/>
          </cell>
        </row>
        <row r="226">
          <cell r="A226" t="str">
            <v/>
          </cell>
          <cell r="B226" t="str">
            <v/>
          </cell>
        </row>
        <row r="227">
          <cell r="A227" t="str">
            <v/>
          </cell>
          <cell r="B227" t="str">
            <v/>
          </cell>
        </row>
        <row r="228">
          <cell r="A228" t="str">
            <v/>
          </cell>
          <cell r="B228" t="str">
            <v/>
          </cell>
        </row>
        <row r="229">
          <cell r="A229" t="str">
            <v/>
          </cell>
          <cell r="B229" t="str">
            <v/>
          </cell>
        </row>
        <row r="230">
          <cell r="A230" t="str">
            <v/>
          </cell>
          <cell r="B230" t="str">
            <v/>
          </cell>
        </row>
        <row r="231">
          <cell r="A231" t="str">
            <v/>
          </cell>
          <cell r="B231" t="str">
            <v/>
          </cell>
        </row>
        <row r="232">
          <cell r="A232" t="str">
            <v/>
          </cell>
          <cell r="B232" t="str">
            <v/>
          </cell>
        </row>
        <row r="233">
          <cell r="A233" t="str">
            <v/>
          </cell>
          <cell r="B233" t="str">
            <v/>
          </cell>
        </row>
        <row r="234">
          <cell r="A234" t="str">
            <v/>
          </cell>
          <cell r="B234" t="str">
            <v/>
          </cell>
        </row>
        <row r="235">
          <cell r="A235" t="str">
            <v/>
          </cell>
          <cell r="B235" t="str">
            <v/>
          </cell>
        </row>
        <row r="236">
          <cell r="A236" t="str">
            <v/>
          </cell>
          <cell r="B236" t="str">
            <v/>
          </cell>
        </row>
        <row r="237">
          <cell r="A237" t="str">
            <v/>
          </cell>
          <cell r="B237" t="str">
            <v/>
          </cell>
        </row>
        <row r="238">
          <cell r="A238" t="str">
            <v/>
          </cell>
          <cell r="B238" t="str">
            <v/>
          </cell>
        </row>
        <row r="239">
          <cell r="A239" t="str">
            <v/>
          </cell>
          <cell r="B239" t="str">
            <v/>
          </cell>
        </row>
        <row r="240">
          <cell r="A240" t="str">
            <v/>
          </cell>
          <cell r="B240" t="str">
            <v/>
          </cell>
        </row>
        <row r="241">
          <cell r="A241" t="str">
            <v/>
          </cell>
          <cell r="B241" t="str">
            <v/>
          </cell>
        </row>
        <row r="242">
          <cell r="A242" t="str">
            <v/>
          </cell>
          <cell r="B242" t="str">
            <v/>
          </cell>
        </row>
        <row r="243">
          <cell r="A243" t="str">
            <v/>
          </cell>
          <cell r="B243" t="str">
            <v/>
          </cell>
        </row>
        <row r="244">
          <cell r="A244" t="str">
            <v/>
          </cell>
          <cell r="B244" t="str">
            <v/>
          </cell>
        </row>
        <row r="245">
          <cell r="A245" t="str">
            <v/>
          </cell>
          <cell r="B245" t="str">
            <v/>
          </cell>
        </row>
        <row r="246">
          <cell r="A246" t="str">
            <v/>
          </cell>
          <cell r="B246" t="str">
            <v/>
          </cell>
        </row>
        <row r="247">
          <cell r="A247" t="str">
            <v/>
          </cell>
          <cell r="B247" t="str">
            <v/>
          </cell>
        </row>
        <row r="248">
          <cell r="A248" t="str">
            <v/>
          </cell>
          <cell r="B248" t="str">
            <v/>
          </cell>
        </row>
        <row r="249">
          <cell r="A249" t="str">
            <v/>
          </cell>
          <cell r="B249" t="str">
            <v/>
          </cell>
        </row>
        <row r="250">
          <cell r="A250" t="str">
            <v/>
          </cell>
          <cell r="B250" t="str">
            <v/>
          </cell>
        </row>
        <row r="251">
          <cell r="A251" t="str">
            <v/>
          </cell>
          <cell r="B251" t="str">
            <v/>
          </cell>
        </row>
        <row r="252">
          <cell r="A252" t="str">
            <v/>
          </cell>
          <cell r="B252" t="str">
            <v/>
          </cell>
        </row>
        <row r="253">
          <cell r="A253" t="str">
            <v/>
          </cell>
          <cell r="B253" t="str">
            <v/>
          </cell>
        </row>
        <row r="254">
          <cell r="A254" t="str">
            <v/>
          </cell>
          <cell r="B254" t="str">
            <v/>
          </cell>
        </row>
        <row r="255">
          <cell r="A255" t="str">
            <v/>
          </cell>
          <cell r="B255" t="str">
            <v/>
          </cell>
        </row>
        <row r="256">
          <cell r="A256" t="str">
            <v/>
          </cell>
          <cell r="B256" t="str">
            <v/>
          </cell>
        </row>
        <row r="257">
          <cell r="A257" t="str">
            <v/>
          </cell>
          <cell r="B257" t="str">
            <v/>
          </cell>
        </row>
        <row r="258">
          <cell r="A258" t="str">
            <v/>
          </cell>
          <cell r="B258" t="str">
            <v/>
          </cell>
        </row>
        <row r="259">
          <cell r="A259" t="str">
            <v/>
          </cell>
          <cell r="B259" t="str">
            <v/>
          </cell>
        </row>
        <row r="260">
          <cell r="A260" t="str">
            <v/>
          </cell>
          <cell r="B260" t="str">
            <v/>
          </cell>
        </row>
        <row r="261">
          <cell r="A261" t="str">
            <v/>
          </cell>
          <cell r="B261" t="str">
            <v/>
          </cell>
        </row>
        <row r="262">
          <cell r="A262" t="str">
            <v/>
          </cell>
          <cell r="B262" t="str">
            <v/>
          </cell>
        </row>
        <row r="263">
          <cell r="A263" t="str">
            <v/>
          </cell>
          <cell r="B263" t="str">
            <v/>
          </cell>
        </row>
        <row r="264">
          <cell r="A264" t="str">
            <v/>
          </cell>
          <cell r="B264" t="str">
            <v/>
          </cell>
        </row>
        <row r="265">
          <cell r="A265" t="str">
            <v/>
          </cell>
          <cell r="B265" t="str">
            <v/>
          </cell>
        </row>
        <row r="266">
          <cell r="A266" t="str">
            <v/>
          </cell>
          <cell r="B266" t="str">
            <v/>
          </cell>
        </row>
        <row r="267">
          <cell r="A267" t="str">
            <v/>
          </cell>
          <cell r="B267" t="str">
            <v/>
          </cell>
        </row>
        <row r="268">
          <cell r="A268" t="str">
            <v/>
          </cell>
          <cell r="B268" t="str">
            <v/>
          </cell>
        </row>
        <row r="269">
          <cell r="A269" t="str">
            <v/>
          </cell>
          <cell r="B269" t="str">
            <v/>
          </cell>
        </row>
        <row r="270">
          <cell r="A270" t="str">
            <v/>
          </cell>
          <cell r="B270" t="str">
            <v/>
          </cell>
        </row>
        <row r="271">
          <cell r="A271" t="str">
            <v/>
          </cell>
          <cell r="B271" t="str">
            <v/>
          </cell>
        </row>
        <row r="272">
          <cell r="A272" t="str">
            <v/>
          </cell>
          <cell r="B272" t="str">
            <v/>
          </cell>
        </row>
        <row r="273">
          <cell r="A273" t="str">
            <v/>
          </cell>
          <cell r="B273" t="str">
            <v/>
          </cell>
        </row>
        <row r="274">
          <cell r="A274" t="str">
            <v/>
          </cell>
          <cell r="B274" t="str">
            <v/>
          </cell>
        </row>
        <row r="275">
          <cell r="A275" t="str">
            <v/>
          </cell>
          <cell r="B275" t="str">
            <v/>
          </cell>
        </row>
        <row r="276">
          <cell r="A276" t="str">
            <v/>
          </cell>
          <cell r="B276" t="str">
            <v/>
          </cell>
        </row>
        <row r="277">
          <cell r="A277" t="str">
            <v/>
          </cell>
          <cell r="B277" t="str">
            <v/>
          </cell>
        </row>
        <row r="278">
          <cell r="A278" t="str">
            <v/>
          </cell>
          <cell r="B278" t="str">
            <v/>
          </cell>
        </row>
        <row r="279">
          <cell r="A279" t="str">
            <v/>
          </cell>
          <cell r="B279" t="str">
            <v/>
          </cell>
        </row>
        <row r="280">
          <cell r="A280" t="str">
            <v/>
          </cell>
          <cell r="B280" t="str">
            <v/>
          </cell>
        </row>
        <row r="281">
          <cell r="A281" t="str">
            <v/>
          </cell>
          <cell r="B281" t="str">
            <v/>
          </cell>
        </row>
        <row r="282">
          <cell r="A282" t="str">
            <v/>
          </cell>
          <cell r="B282" t="str">
            <v/>
          </cell>
        </row>
        <row r="283">
          <cell r="A283" t="str">
            <v/>
          </cell>
          <cell r="B283" t="str">
            <v/>
          </cell>
        </row>
        <row r="284">
          <cell r="A284" t="str">
            <v/>
          </cell>
          <cell r="B284" t="str">
            <v/>
          </cell>
        </row>
        <row r="285">
          <cell r="A285" t="str">
            <v/>
          </cell>
          <cell r="B285" t="str">
            <v/>
          </cell>
        </row>
        <row r="286">
          <cell r="A286" t="str">
            <v/>
          </cell>
          <cell r="B286" t="str">
            <v/>
          </cell>
        </row>
        <row r="287">
          <cell r="A287" t="str">
            <v/>
          </cell>
          <cell r="B287" t="str">
            <v/>
          </cell>
        </row>
        <row r="288">
          <cell r="A288" t="str">
            <v/>
          </cell>
          <cell r="B288" t="str">
            <v/>
          </cell>
        </row>
        <row r="289">
          <cell r="A289" t="str">
            <v/>
          </cell>
          <cell r="B289" t="str">
            <v/>
          </cell>
        </row>
        <row r="290">
          <cell r="A290" t="str">
            <v/>
          </cell>
          <cell r="B290" t="str">
            <v/>
          </cell>
        </row>
        <row r="291">
          <cell r="A291" t="str">
            <v/>
          </cell>
          <cell r="B291" t="str">
            <v/>
          </cell>
        </row>
        <row r="292">
          <cell r="A292" t="str">
            <v/>
          </cell>
          <cell r="B292" t="str">
            <v/>
          </cell>
        </row>
        <row r="293">
          <cell r="A293" t="str">
            <v/>
          </cell>
          <cell r="B293" t="str">
            <v/>
          </cell>
        </row>
        <row r="294">
          <cell r="A294" t="str">
            <v/>
          </cell>
          <cell r="B294" t="str">
            <v/>
          </cell>
        </row>
        <row r="295">
          <cell r="A295" t="str">
            <v/>
          </cell>
          <cell r="B295" t="str">
            <v/>
          </cell>
        </row>
        <row r="296">
          <cell r="A296" t="str">
            <v/>
          </cell>
          <cell r="B296" t="str">
            <v/>
          </cell>
        </row>
        <row r="297">
          <cell r="A297" t="str">
            <v/>
          </cell>
          <cell r="B297" t="str">
            <v/>
          </cell>
        </row>
        <row r="298">
          <cell r="A298" t="str">
            <v/>
          </cell>
          <cell r="B298" t="str">
            <v/>
          </cell>
        </row>
        <row r="299">
          <cell r="A299" t="str">
            <v/>
          </cell>
          <cell r="B299" t="str">
            <v/>
          </cell>
        </row>
        <row r="300">
          <cell r="A300" t="str">
            <v/>
          </cell>
          <cell r="B300" t="str">
            <v/>
          </cell>
        </row>
        <row r="301">
          <cell r="A301" t="str">
            <v/>
          </cell>
          <cell r="B301" t="str">
            <v/>
          </cell>
        </row>
        <row r="302">
          <cell r="A302" t="str">
            <v/>
          </cell>
          <cell r="B302" t="str">
            <v/>
          </cell>
        </row>
        <row r="303">
          <cell r="A303" t="str">
            <v/>
          </cell>
          <cell r="B303" t="str">
            <v/>
          </cell>
        </row>
        <row r="304">
          <cell r="A304" t="str">
            <v/>
          </cell>
          <cell r="B304" t="str">
            <v/>
          </cell>
        </row>
        <row r="305">
          <cell r="A305" t="str">
            <v/>
          </cell>
          <cell r="B305" t="str">
            <v/>
          </cell>
        </row>
        <row r="306">
          <cell r="A306" t="str">
            <v/>
          </cell>
          <cell r="B306" t="str">
            <v/>
          </cell>
        </row>
        <row r="307">
          <cell r="A307" t="str">
            <v/>
          </cell>
          <cell r="B307" t="str">
            <v/>
          </cell>
        </row>
        <row r="308">
          <cell r="A308" t="str">
            <v/>
          </cell>
          <cell r="B308" t="str">
            <v/>
          </cell>
        </row>
        <row r="309">
          <cell r="A309" t="str">
            <v/>
          </cell>
          <cell r="B309" t="str">
            <v/>
          </cell>
        </row>
        <row r="310">
          <cell r="A310" t="str">
            <v/>
          </cell>
          <cell r="B310" t="str">
            <v/>
          </cell>
        </row>
        <row r="311">
          <cell r="A311" t="str">
            <v/>
          </cell>
          <cell r="B311" t="str">
            <v/>
          </cell>
        </row>
        <row r="312">
          <cell r="A312" t="str">
            <v/>
          </cell>
          <cell r="B312" t="str">
            <v/>
          </cell>
        </row>
        <row r="313">
          <cell r="A313" t="str">
            <v/>
          </cell>
          <cell r="B313" t="str">
            <v/>
          </cell>
        </row>
        <row r="314">
          <cell r="A314" t="str">
            <v/>
          </cell>
          <cell r="B314" t="str">
            <v/>
          </cell>
        </row>
        <row r="315">
          <cell r="A315" t="str">
            <v/>
          </cell>
          <cell r="B315" t="str">
            <v/>
          </cell>
        </row>
        <row r="316">
          <cell r="A316" t="str">
            <v/>
          </cell>
          <cell r="B316" t="str">
            <v/>
          </cell>
        </row>
        <row r="317">
          <cell r="A317" t="str">
            <v/>
          </cell>
          <cell r="B317" t="str">
            <v/>
          </cell>
        </row>
        <row r="318">
          <cell r="A318" t="str">
            <v/>
          </cell>
          <cell r="B318" t="str">
            <v/>
          </cell>
        </row>
        <row r="319">
          <cell r="A319" t="str">
            <v/>
          </cell>
          <cell r="B319" t="str">
            <v/>
          </cell>
        </row>
        <row r="320">
          <cell r="A320" t="str">
            <v/>
          </cell>
          <cell r="B320" t="str">
            <v/>
          </cell>
        </row>
        <row r="321">
          <cell r="A321" t="str">
            <v/>
          </cell>
          <cell r="B321" t="str">
            <v/>
          </cell>
        </row>
        <row r="322">
          <cell r="A322" t="str">
            <v/>
          </cell>
          <cell r="B322" t="str">
            <v/>
          </cell>
        </row>
        <row r="323">
          <cell r="A323" t="str">
            <v/>
          </cell>
          <cell r="B323" t="str">
            <v/>
          </cell>
        </row>
        <row r="324">
          <cell r="A324" t="str">
            <v/>
          </cell>
          <cell r="B324" t="str">
            <v/>
          </cell>
        </row>
        <row r="325">
          <cell r="A325" t="str">
            <v/>
          </cell>
          <cell r="B325" t="str">
            <v/>
          </cell>
        </row>
        <row r="326">
          <cell r="A326" t="str">
            <v/>
          </cell>
          <cell r="B326" t="str">
            <v/>
          </cell>
        </row>
        <row r="327">
          <cell r="A327" t="str">
            <v/>
          </cell>
          <cell r="B327" t="str">
            <v/>
          </cell>
        </row>
        <row r="328">
          <cell r="A328" t="str">
            <v/>
          </cell>
          <cell r="B328" t="str">
            <v/>
          </cell>
        </row>
        <row r="329">
          <cell r="A329" t="str">
            <v/>
          </cell>
          <cell r="B329" t="str">
            <v/>
          </cell>
        </row>
        <row r="330">
          <cell r="A330" t="str">
            <v/>
          </cell>
          <cell r="B330" t="str">
            <v/>
          </cell>
        </row>
        <row r="331">
          <cell r="A331" t="str">
            <v/>
          </cell>
          <cell r="B331" t="str">
            <v/>
          </cell>
        </row>
        <row r="332">
          <cell r="A332" t="str">
            <v/>
          </cell>
          <cell r="B332" t="str">
            <v/>
          </cell>
        </row>
        <row r="333">
          <cell r="A333" t="str">
            <v/>
          </cell>
          <cell r="B333" t="str">
            <v/>
          </cell>
        </row>
        <row r="334">
          <cell r="A334" t="str">
            <v/>
          </cell>
          <cell r="B334" t="str">
            <v/>
          </cell>
        </row>
        <row r="335">
          <cell r="A335" t="str">
            <v/>
          </cell>
          <cell r="B335" t="str">
            <v/>
          </cell>
        </row>
        <row r="336">
          <cell r="A336" t="str">
            <v/>
          </cell>
          <cell r="B336" t="str">
            <v/>
          </cell>
        </row>
        <row r="337">
          <cell r="A337" t="str">
            <v/>
          </cell>
          <cell r="B337" t="str">
            <v/>
          </cell>
        </row>
        <row r="338">
          <cell r="A338" t="str">
            <v/>
          </cell>
          <cell r="B338" t="str">
            <v/>
          </cell>
        </row>
        <row r="339">
          <cell r="A339" t="str">
            <v/>
          </cell>
          <cell r="B339" t="str">
            <v/>
          </cell>
        </row>
        <row r="340">
          <cell r="A340" t="str">
            <v/>
          </cell>
          <cell r="B340" t="str">
            <v/>
          </cell>
        </row>
        <row r="341">
          <cell r="A341" t="str">
            <v/>
          </cell>
          <cell r="B341" t="str">
            <v/>
          </cell>
        </row>
        <row r="342">
          <cell r="A342" t="str">
            <v/>
          </cell>
          <cell r="B342" t="str">
            <v/>
          </cell>
        </row>
        <row r="343">
          <cell r="A343" t="str">
            <v/>
          </cell>
          <cell r="B343" t="str">
            <v/>
          </cell>
        </row>
        <row r="344">
          <cell r="A344" t="str">
            <v/>
          </cell>
          <cell r="B344" t="str">
            <v/>
          </cell>
        </row>
        <row r="345">
          <cell r="A345" t="str">
            <v/>
          </cell>
          <cell r="B345" t="str">
            <v/>
          </cell>
        </row>
        <row r="346">
          <cell r="A346" t="str">
            <v/>
          </cell>
          <cell r="B346" t="str">
            <v/>
          </cell>
        </row>
        <row r="347">
          <cell r="A347" t="str">
            <v/>
          </cell>
          <cell r="B347" t="str">
            <v/>
          </cell>
        </row>
        <row r="348">
          <cell r="A348" t="str">
            <v/>
          </cell>
          <cell r="B348" t="str">
            <v/>
          </cell>
        </row>
        <row r="349">
          <cell r="A349" t="str">
            <v/>
          </cell>
          <cell r="B349" t="str">
            <v/>
          </cell>
        </row>
        <row r="350">
          <cell r="A350" t="str">
            <v/>
          </cell>
          <cell r="B350" t="str">
            <v/>
          </cell>
        </row>
        <row r="351">
          <cell r="A351" t="str">
            <v/>
          </cell>
          <cell r="B351" t="str">
            <v/>
          </cell>
        </row>
        <row r="352">
          <cell r="A352" t="str">
            <v/>
          </cell>
          <cell r="B352" t="str">
            <v/>
          </cell>
        </row>
        <row r="353">
          <cell r="A353" t="str">
            <v/>
          </cell>
          <cell r="B353" t="str">
            <v/>
          </cell>
        </row>
        <row r="354">
          <cell r="A354" t="str">
            <v/>
          </cell>
          <cell r="B354" t="str">
            <v/>
          </cell>
        </row>
        <row r="355">
          <cell r="A355" t="str">
            <v/>
          </cell>
          <cell r="B355" t="str">
            <v/>
          </cell>
        </row>
        <row r="356">
          <cell r="A356" t="str">
            <v/>
          </cell>
          <cell r="B356" t="str">
            <v/>
          </cell>
        </row>
        <row r="357">
          <cell r="A357" t="str">
            <v/>
          </cell>
          <cell r="B357" t="str">
            <v/>
          </cell>
        </row>
        <row r="358">
          <cell r="A358" t="str">
            <v/>
          </cell>
          <cell r="B358" t="str">
            <v/>
          </cell>
        </row>
        <row r="359">
          <cell r="A359" t="str">
            <v/>
          </cell>
          <cell r="B359" t="str">
            <v/>
          </cell>
        </row>
        <row r="360">
          <cell r="A360" t="str">
            <v/>
          </cell>
          <cell r="B360" t="str">
            <v/>
          </cell>
        </row>
        <row r="361">
          <cell r="A361" t="str">
            <v/>
          </cell>
          <cell r="B361" t="str">
            <v/>
          </cell>
        </row>
        <row r="362">
          <cell r="A362" t="str">
            <v/>
          </cell>
          <cell r="B362" t="str">
            <v/>
          </cell>
        </row>
        <row r="363">
          <cell r="A363" t="str">
            <v/>
          </cell>
          <cell r="B363" t="str">
            <v/>
          </cell>
        </row>
        <row r="364">
          <cell r="A364" t="str">
            <v/>
          </cell>
          <cell r="B364" t="str">
            <v/>
          </cell>
        </row>
        <row r="365">
          <cell r="A365" t="str">
            <v/>
          </cell>
          <cell r="B365" t="str">
            <v/>
          </cell>
        </row>
        <row r="366">
          <cell r="A366" t="str">
            <v/>
          </cell>
          <cell r="B366" t="str">
            <v/>
          </cell>
        </row>
        <row r="367">
          <cell r="A367" t="str">
            <v/>
          </cell>
          <cell r="B367" t="str">
            <v/>
          </cell>
        </row>
        <row r="368">
          <cell r="A368" t="str">
            <v/>
          </cell>
          <cell r="B368" t="str">
            <v/>
          </cell>
        </row>
        <row r="369">
          <cell r="A369" t="str">
            <v/>
          </cell>
          <cell r="B369" t="str">
            <v/>
          </cell>
        </row>
        <row r="370">
          <cell r="A370" t="str">
            <v/>
          </cell>
          <cell r="B370" t="str">
            <v/>
          </cell>
        </row>
        <row r="371">
          <cell r="A371" t="str">
            <v/>
          </cell>
          <cell r="B371" t="str">
            <v/>
          </cell>
        </row>
        <row r="372">
          <cell r="A372" t="str">
            <v/>
          </cell>
          <cell r="B372" t="str">
            <v/>
          </cell>
        </row>
        <row r="373">
          <cell r="A373" t="str">
            <v/>
          </cell>
          <cell r="B373" t="str">
            <v/>
          </cell>
        </row>
        <row r="374">
          <cell r="A374" t="str">
            <v/>
          </cell>
          <cell r="B374" t="str">
            <v/>
          </cell>
        </row>
        <row r="375">
          <cell r="A375" t="str">
            <v/>
          </cell>
          <cell r="B375" t="str">
            <v/>
          </cell>
        </row>
        <row r="376">
          <cell r="A376" t="str">
            <v/>
          </cell>
          <cell r="B376" t="str">
            <v/>
          </cell>
        </row>
        <row r="377">
          <cell r="A377" t="str">
            <v/>
          </cell>
          <cell r="B377" t="str">
            <v/>
          </cell>
        </row>
        <row r="378">
          <cell r="A378" t="str">
            <v/>
          </cell>
          <cell r="B378" t="str">
            <v/>
          </cell>
        </row>
        <row r="379">
          <cell r="A379" t="str">
            <v/>
          </cell>
          <cell r="B379" t="str">
            <v/>
          </cell>
        </row>
        <row r="380">
          <cell r="A380" t="str">
            <v/>
          </cell>
          <cell r="B380" t="str">
            <v/>
          </cell>
        </row>
        <row r="381">
          <cell r="A381" t="str">
            <v/>
          </cell>
          <cell r="B381" t="str">
            <v/>
          </cell>
        </row>
        <row r="382">
          <cell r="A382" t="str">
            <v/>
          </cell>
          <cell r="B382" t="str">
            <v/>
          </cell>
        </row>
        <row r="383">
          <cell r="A383" t="str">
            <v/>
          </cell>
          <cell r="B383" t="str">
            <v/>
          </cell>
        </row>
        <row r="384">
          <cell r="A384" t="str">
            <v/>
          </cell>
          <cell r="B384" t="str">
            <v/>
          </cell>
        </row>
        <row r="385">
          <cell r="A385" t="str">
            <v/>
          </cell>
          <cell r="B385" t="str">
            <v/>
          </cell>
        </row>
        <row r="386">
          <cell r="A386" t="str">
            <v/>
          </cell>
          <cell r="B386" t="str">
            <v/>
          </cell>
        </row>
        <row r="387">
          <cell r="A387" t="str">
            <v/>
          </cell>
          <cell r="B387" t="str">
            <v/>
          </cell>
        </row>
        <row r="388">
          <cell r="A388" t="str">
            <v/>
          </cell>
          <cell r="B388" t="str">
            <v/>
          </cell>
        </row>
        <row r="389">
          <cell r="A389" t="str">
            <v/>
          </cell>
          <cell r="B389" t="str">
            <v/>
          </cell>
        </row>
        <row r="390">
          <cell r="A390" t="str">
            <v/>
          </cell>
          <cell r="B390" t="str">
            <v/>
          </cell>
        </row>
        <row r="391">
          <cell r="A391" t="str">
            <v/>
          </cell>
          <cell r="B391" t="str">
            <v/>
          </cell>
        </row>
        <row r="392">
          <cell r="A392" t="str">
            <v/>
          </cell>
          <cell r="B392" t="str">
            <v/>
          </cell>
        </row>
        <row r="393">
          <cell r="A393" t="str">
            <v/>
          </cell>
          <cell r="B393" t="str">
            <v/>
          </cell>
        </row>
        <row r="394">
          <cell r="A394" t="str">
            <v/>
          </cell>
          <cell r="B394" t="str">
            <v/>
          </cell>
        </row>
        <row r="395">
          <cell r="A395" t="str">
            <v/>
          </cell>
          <cell r="B395" t="str">
            <v/>
          </cell>
        </row>
        <row r="396">
          <cell r="A396" t="str">
            <v/>
          </cell>
          <cell r="B396" t="str">
            <v/>
          </cell>
        </row>
        <row r="397">
          <cell r="A397" t="str">
            <v/>
          </cell>
          <cell r="B397" t="str">
            <v/>
          </cell>
        </row>
        <row r="398">
          <cell r="A398" t="str">
            <v/>
          </cell>
          <cell r="B398" t="str">
            <v/>
          </cell>
        </row>
        <row r="399">
          <cell r="A399" t="str">
            <v/>
          </cell>
          <cell r="B399" t="str">
            <v/>
          </cell>
        </row>
        <row r="400">
          <cell r="A400" t="str">
            <v/>
          </cell>
          <cell r="B400" t="str">
            <v/>
          </cell>
        </row>
        <row r="401">
          <cell r="A401" t="str">
            <v/>
          </cell>
          <cell r="B401" t="str">
            <v/>
          </cell>
        </row>
        <row r="402">
          <cell r="A402" t="str">
            <v/>
          </cell>
          <cell r="B402" t="str">
            <v/>
          </cell>
        </row>
        <row r="403">
          <cell r="A403" t="str">
            <v/>
          </cell>
          <cell r="B403" t="str">
            <v/>
          </cell>
        </row>
        <row r="404">
          <cell r="A404" t="str">
            <v/>
          </cell>
          <cell r="B404" t="str">
            <v/>
          </cell>
        </row>
        <row r="405">
          <cell r="A405" t="str">
            <v/>
          </cell>
          <cell r="B405" t="str">
            <v/>
          </cell>
        </row>
        <row r="406">
          <cell r="A406" t="str">
            <v/>
          </cell>
          <cell r="B406" t="str">
            <v/>
          </cell>
        </row>
        <row r="407">
          <cell r="A407" t="str">
            <v/>
          </cell>
          <cell r="B407" t="str">
            <v/>
          </cell>
        </row>
        <row r="408">
          <cell r="A408" t="str">
            <v/>
          </cell>
          <cell r="B408" t="str">
            <v/>
          </cell>
        </row>
        <row r="409">
          <cell r="A409" t="str">
            <v/>
          </cell>
          <cell r="B409" t="str">
            <v/>
          </cell>
        </row>
        <row r="410">
          <cell r="A410" t="str">
            <v/>
          </cell>
          <cell r="B410" t="str">
            <v/>
          </cell>
        </row>
        <row r="411">
          <cell r="A411" t="str">
            <v/>
          </cell>
          <cell r="B411" t="str">
            <v/>
          </cell>
        </row>
        <row r="412">
          <cell r="A412" t="str">
            <v/>
          </cell>
          <cell r="B412" t="str">
            <v/>
          </cell>
        </row>
        <row r="413">
          <cell r="A413" t="str">
            <v/>
          </cell>
          <cell r="B413" t="str">
            <v/>
          </cell>
        </row>
        <row r="414">
          <cell r="A414" t="str">
            <v/>
          </cell>
          <cell r="B414" t="str">
            <v/>
          </cell>
        </row>
        <row r="415">
          <cell r="A415" t="str">
            <v/>
          </cell>
          <cell r="B415" t="str">
            <v/>
          </cell>
        </row>
        <row r="416">
          <cell r="A416" t="str">
            <v/>
          </cell>
          <cell r="B416" t="str">
            <v/>
          </cell>
        </row>
        <row r="417">
          <cell r="A417" t="str">
            <v/>
          </cell>
          <cell r="B417" t="str">
            <v/>
          </cell>
        </row>
        <row r="418">
          <cell r="A418" t="str">
            <v/>
          </cell>
          <cell r="B418" t="str">
            <v/>
          </cell>
        </row>
        <row r="419">
          <cell r="A419" t="str">
            <v/>
          </cell>
          <cell r="B419" t="str">
            <v/>
          </cell>
        </row>
        <row r="420">
          <cell r="A420" t="str">
            <v/>
          </cell>
          <cell r="B420" t="str">
            <v/>
          </cell>
        </row>
        <row r="421">
          <cell r="A421" t="str">
            <v/>
          </cell>
          <cell r="B421" t="str">
            <v/>
          </cell>
        </row>
        <row r="422">
          <cell r="A422" t="str">
            <v/>
          </cell>
          <cell r="B422" t="str">
            <v/>
          </cell>
        </row>
        <row r="423">
          <cell r="A423" t="str">
            <v/>
          </cell>
          <cell r="B423" t="str">
            <v/>
          </cell>
        </row>
        <row r="424">
          <cell r="A424" t="str">
            <v/>
          </cell>
          <cell r="B424" t="str">
            <v/>
          </cell>
        </row>
        <row r="425">
          <cell r="A425" t="str">
            <v/>
          </cell>
          <cell r="B425" t="str">
            <v/>
          </cell>
        </row>
        <row r="426">
          <cell r="A426" t="str">
            <v/>
          </cell>
          <cell r="B426" t="str">
            <v/>
          </cell>
        </row>
        <row r="427">
          <cell r="A427" t="str">
            <v/>
          </cell>
          <cell r="B427" t="str">
            <v/>
          </cell>
        </row>
        <row r="428">
          <cell r="A428" t="str">
            <v/>
          </cell>
          <cell r="B428" t="str">
            <v/>
          </cell>
        </row>
        <row r="429">
          <cell r="A429" t="str">
            <v/>
          </cell>
          <cell r="B429" t="str">
            <v/>
          </cell>
        </row>
        <row r="430">
          <cell r="A430" t="str">
            <v/>
          </cell>
          <cell r="B430" t="str">
            <v/>
          </cell>
        </row>
        <row r="431">
          <cell r="A431" t="str">
            <v/>
          </cell>
          <cell r="B431" t="str">
            <v/>
          </cell>
        </row>
        <row r="432">
          <cell r="A432" t="str">
            <v/>
          </cell>
          <cell r="B432" t="str">
            <v/>
          </cell>
        </row>
        <row r="433">
          <cell r="A433" t="str">
            <v/>
          </cell>
          <cell r="B433" t="str">
            <v/>
          </cell>
        </row>
        <row r="434">
          <cell r="A434" t="str">
            <v/>
          </cell>
          <cell r="B434" t="str">
            <v/>
          </cell>
        </row>
        <row r="435">
          <cell r="A435" t="str">
            <v/>
          </cell>
          <cell r="B435" t="str">
            <v/>
          </cell>
        </row>
        <row r="436">
          <cell r="A436" t="str">
            <v/>
          </cell>
          <cell r="B436" t="str">
            <v/>
          </cell>
        </row>
        <row r="437">
          <cell r="A437" t="str">
            <v/>
          </cell>
          <cell r="B437" t="str">
            <v/>
          </cell>
        </row>
        <row r="438">
          <cell r="A438" t="str">
            <v/>
          </cell>
          <cell r="B438" t="str">
            <v/>
          </cell>
        </row>
        <row r="439">
          <cell r="A439" t="str">
            <v/>
          </cell>
          <cell r="B439" t="str">
            <v/>
          </cell>
        </row>
        <row r="440">
          <cell r="A440" t="str">
            <v/>
          </cell>
          <cell r="B440" t="str">
            <v/>
          </cell>
        </row>
        <row r="441">
          <cell r="A441" t="str">
            <v/>
          </cell>
          <cell r="B441" t="str">
            <v/>
          </cell>
        </row>
        <row r="442">
          <cell r="A442" t="str">
            <v/>
          </cell>
          <cell r="B442" t="str">
            <v/>
          </cell>
        </row>
        <row r="443">
          <cell r="A443" t="str">
            <v/>
          </cell>
          <cell r="B443" t="str">
            <v/>
          </cell>
        </row>
        <row r="444">
          <cell r="A444" t="str">
            <v/>
          </cell>
          <cell r="B444" t="str">
            <v/>
          </cell>
        </row>
        <row r="445">
          <cell r="A445" t="str">
            <v/>
          </cell>
          <cell r="B445" t="str">
            <v/>
          </cell>
        </row>
        <row r="446">
          <cell r="A446" t="str">
            <v/>
          </cell>
          <cell r="B446" t="str">
            <v/>
          </cell>
        </row>
        <row r="447">
          <cell r="A447" t="str">
            <v/>
          </cell>
          <cell r="B447" t="str">
            <v/>
          </cell>
        </row>
        <row r="448">
          <cell r="A448" t="str">
            <v/>
          </cell>
          <cell r="B448" t="str">
            <v/>
          </cell>
        </row>
        <row r="449">
          <cell r="A449" t="str">
            <v/>
          </cell>
          <cell r="B449" t="str">
            <v/>
          </cell>
        </row>
        <row r="450">
          <cell r="A450" t="str">
            <v/>
          </cell>
          <cell r="B450" t="str">
            <v/>
          </cell>
        </row>
        <row r="451">
          <cell r="A451" t="str">
            <v/>
          </cell>
          <cell r="B451" t="str">
            <v/>
          </cell>
        </row>
        <row r="452">
          <cell r="A452" t="str">
            <v/>
          </cell>
          <cell r="B452" t="str">
            <v/>
          </cell>
        </row>
        <row r="453">
          <cell r="A453" t="str">
            <v/>
          </cell>
          <cell r="B453" t="str">
            <v/>
          </cell>
        </row>
        <row r="454">
          <cell r="A454" t="str">
            <v/>
          </cell>
          <cell r="B454" t="str">
            <v/>
          </cell>
        </row>
        <row r="455">
          <cell r="A455" t="str">
            <v/>
          </cell>
          <cell r="B455" t="str">
            <v/>
          </cell>
        </row>
        <row r="456">
          <cell r="A456" t="str">
            <v/>
          </cell>
          <cell r="B456" t="str">
            <v/>
          </cell>
        </row>
        <row r="457">
          <cell r="A457" t="str">
            <v/>
          </cell>
          <cell r="B457" t="str">
            <v/>
          </cell>
        </row>
        <row r="458">
          <cell r="A458" t="str">
            <v/>
          </cell>
          <cell r="B458" t="str">
            <v/>
          </cell>
        </row>
        <row r="459">
          <cell r="A459" t="str">
            <v/>
          </cell>
          <cell r="B459" t="str">
            <v/>
          </cell>
        </row>
        <row r="460">
          <cell r="A460" t="str">
            <v/>
          </cell>
          <cell r="B460" t="str">
            <v/>
          </cell>
        </row>
        <row r="461">
          <cell r="A461" t="str">
            <v/>
          </cell>
          <cell r="B461" t="str">
            <v/>
          </cell>
        </row>
        <row r="462">
          <cell r="A462" t="str">
            <v/>
          </cell>
          <cell r="B462" t="str">
            <v/>
          </cell>
        </row>
        <row r="463">
          <cell r="A463" t="str">
            <v/>
          </cell>
          <cell r="B463" t="str">
            <v/>
          </cell>
        </row>
        <row r="464">
          <cell r="A464" t="str">
            <v/>
          </cell>
          <cell r="B464" t="str">
            <v/>
          </cell>
        </row>
        <row r="465">
          <cell r="A465" t="str">
            <v/>
          </cell>
          <cell r="B465" t="str">
            <v/>
          </cell>
        </row>
        <row r="466">
          <cell r="A466" t="str">
            <v/>
          </cell>
          <cell r="B466" t="str">
            <v/>
          </cell>
        </row>
        <row r="467">
          <cell r="A467" t="str">
            <v/>
          </cell>
          <cell r="B467" t="str">
            <v/>
          </cell>
        </row>
        <row r="468">
          <cell r="A468" t="str">
            <v/>
          </cell>
          <cell r="B468" t="str">
            <v/>
          </cell>
        </row>
        <row r="469">
          <cell r="A469" t="str">
            <v/>
          </cell>
          <cell r="B469" t="str">
            <v/>
          </cell>
        </row>
        <row r="470">
          <cell r="A470" t="str">
            <v/>
          </cell>
          <cell r="B470" t="str">
            <v/>
          </cell>
        </row>
        <row r="471">
          <cell r="A471" t="str">
            <v/>
          </cell>
          <cell r="B471" t="str">
            <v/>
          </cell>
        </row>
        <row r="472">
          <cell r="A472" t="str">
            <v/>
          </cell>
          <cell r="B472" t="str">
            <v/>
          </cell>
        </row>
        <row r="473">
          <cell r="A473" t="str">
            <v/>
          </cell>
          <cell r="B473" t="str">
            <v/>
          </cell>
        </row>
        <row r="474">
          <cell r="A474" t="str">
            <v/>
          </cell>
          <cell r="B474" t="str">
            <v/>
          </cell>
        </row>
        <row r="475">
          <cell r="A475" t="str">
            <v/>
          </cell>
          <cell r="B475" t="str">
            <v/>
          </cell>
        </row>
        <row r="476">
          <cell r="A476" t="str">
            <v/>
          </cell>
          <cell r="B476" t="str">
            <v/>
          </cell>
        </row>
        <row r="477">
          <cell r="A477" t="str">
            <v/>
          </cell>
          <cell r="B477" t="str">
            <v/>
          </cell>
        </row>
        <row r="478">
          <cell r="A478" t="str">
            <v/>
          </cell>
          <cell r="B478" t="str">
            <v/>
          </cell>
        </row>
        <row r="479">
          <cell r="A479" t="str">
            <v/>
          </cell>
          <cell r="B479" t="str">
            <v/>
          </cell>
        </row>
        <row r="480">
          <cell r="A480" t="str">
            <v/>
          </cell>
          <cell r="B480" t="str">
            <v/>
          </cell>
        </row>
        <row r="481">
          <cell r="A481" t="str">
            <v/>
          </cell>
          <cell r="B481" t="str">
            <v/>
          </cell>
        </row>
        <row r="482">
          <cell r="A482" t="str">
            <v/>
          </cell>
          <cell r="B482" t="str">
            <v/>
          </cell>
        </row>
        <row r="483">
          <cell r="A483" t="str">
            <v/>
          </cell>
          <cell r="B483" t="str">
            <v/>
          </cell>
        </row>
        <row r="484">
          <cell r="A484" t="str">
            <v/>
          </cell>
          <cell r="B484" t="str">
            <v/>
          </cell>
        </row>
        <row r="485">
          <cell r="A485" t="str">
            <v/>
          </cell>
          <cell r="B485" t="str">
            <v/>
          </cell>
        </row>
        <row r="486">
          <cell r="A486" t="str">
            <v/>
          </cell>
          <cell r="B486" t="str">
            <v/>
          </cell>
        </row>
        <row r="487">
          <cell r="A487" t="str">
            <v/>
          </cell>
          <cell r="B487" t="str">
            <v/>
          </cell>
        </row>
        <row r="488">
          <cell r="A488" t="str">
            <v/>
          </cell>
          <cell r="B488" t="str">
            <v/>
          </cell>
        </row>
        <row r="489">
          <cell r="A489" t="str">
            <v/>
          </cell>
          <cell r="B489" t="str">
            <v/>
          </cell>
        </row>
        <row r="490">
          <cell r="A490" t="str">
            <v/>
          </cell>
          <cell r="B490" t="str">
            <v/>
          </cell>
        </row>
        <row r="491">
          <cell r="A491" t="str">
            <v/>
          </cell>
          <cell r="B491" t="str">
            <v/>
          </cell>
        </row>
        <row r="492">
          <cell r="A492" t="str">
            <v/>
          </cell>
          <cell r="B492" t="str">
            <v/>
          </cell>
        </row>
        <row r="493">
          <cell r="A493" t="str">
            <v/>
          </cell>
          <cell r="B493" t="str">
            <v/>
          </cell>
        </row>
        <row r="494">
          <cell r="A494" t="str">
            <v/>
          </cell>
          <cell r="B494" t="str">
            <v/>
          </cell>
        </row>
        <row r="495">
          <cell r="A495" t="str">
            <v/>
          </cell>
          <cell r="B495" t="str">
            <v/>
          </cell>
        </row>
        <row r="496">
          <cell r="A496" t="str">
            <v/>
          </cell>
          <cell r="B496" t="str">
            <v/>
          </cell>
        </row>
        <row r="497">
          <cell r="A497" t="str">
            <v/>
          </cell>
          <cell r="B497" t="str">
            <v/>
          </cell>
        </row>
        <row r="498">
          <cell r="A498" t="str">
            <v/>
          </cell>
          <cell r="B498" t="str">
            <v/>
          </cell>
        </row>
        <row r="499">
          <cell r="A499" t="str">
            <v/>
          </cell>
          <cell r="B499" t="str">
            <v/>
          </cell>
        </row>
        <row r="500">
          <cell r="A500" t="str">
            <v/>
          </cell>
          <cell r="B500" t="str">
            <v/>
          </cell>
        </row>
        <row r="501">
          <cell r="A501" t="str">
            <v/>
          </cell>
          <cell r="B501" t="str">
            <v/>
          </cell>
        </row>
        <row r="502">
          <cell r="A502" t="str">
            <v/>
          </cell>
          <cell r="B502" t="str">
            <v/>
          </cell>
        </row>
        <row r="503">
          <cell r="A503" t="str">
            <v/>
          </cell>
          <cell r="B503" t="str">
            <v/>
          </cell>
        </row>
        <row r="504">
          <cell r="A504" t="str">
            <v/>
          </cell>
          <cell r="B504" t="str">
            <v/>
          </cell>
        </row>
        <row r="505">
          <cell r="A505" t="str">
            <v/>
          </cell>
          <cell r="B505" t="str">
            <v/>
          </cell>
        </row>
        <row r="506">
          <cell r="A506" t="str">
            <v/>
          </cell>
          <cell r="B506" t="str">
            <v/>
          </cell>
        </row>
        <row r="507">
          <cell r="A507" t="str">
            <v/>
          </cell>
          <cell r="B507" t="str">
            <v/>
          </cell>
        </row>
        <row r="508">
          <cell r="A508" t="str">
            <v/>
          </cell>
          <cell r="B508" t="str">
            <v/>
          </cell>
        </row>
        <row r="509">
          <cell r="A509" t="str">
            <v/>
          </cell>
          <cell r="B509" t="str">
            <v/>
          </cell>
        </row>
        <row r="510">
          <cell r="A510" t="str">
            <v/>
          </cell>
          <cell r="B510" t="str">
            <v/>
          </cell>
        </row>
        <row r="511">
          <cell r="A511" t="str">
            <v/>
          </cell>
          <cell r="B511" t="str">
            <v/>
          </cell>
        </row>
        <row r="512">
          <cell r="A512" t="str">
            <v/>
          </cell>
          <cell r="B512" t="str">
            <v/>
          </cell>
        </row>
        <row r="513">
          <cell r="A513" t="str">
            <v/>
          </cell>
          <cell r="B513" t="str">
            <v/>
          </cell>
        </row>
        <row r="514">
          <cell r="A514" t="str">
            <v/>
          </cell>
          <cell r="B514" t="str">
            <v/>
          </cell>
        </row>
        <row r="515">
          <cell r="A515" t="str">
            <v/>
          </cell>
          <cell r="B515" t="str">
            <v/>
          </cell>
        </row>
        <row r="516">
          <cell r="A516" t="str">
            <v/>
          </cell>
          <cell r="B516" t="str">
            <v/>
          </cell>
        </row>
        <row r="517">
          <cell r="A517" t="str">
            <v/>
          </cell>
          <cell r="B517" t="str">
            <v/>
          </cell>
        </row>
        <row r="518">
          <cell r="A518" t="str">
            <v/>
          </cell>
          <cell r="B518" t="str">
            <v/>
          </cell>
        </row>
        <row r="519">
          <cell r="A519" t="str">
            <v/>
          </cell>
          <cell r="B519" t="str">
            <v/>
          </cell>
        </row>
        <row r="520">
          <cell r="A520" t="str">
            <v/>
          </cell>
          <cell r="B520" t="str">
            <v/>
          </cell>
        </row>
        <row r="521">
          <cell r="A521" t="str">
            <v/>
          </cell>
          <cell r="B521" t="str">
            <v/>
          </cell>
        </row>
        <row r="522">
          <cell r="A522" t="str">
            <v/>
          </cell>
          <cell r="B522" t="str">
            <v/>
          </cell>
        </row>
        <row r="523">
          <cell r="A523" t="str">
            <v/>
          </cell>
          <cell r="B523" t="str">
            <v/>
          </cell>
        </row>
        <row r="524">
          <cell r="A524" t="str">
            <v/>
          </cell>
          <cell r="B524" t="str">
            <v/>
          </cell>
        </row>
        <row r="525">
          <cell r="A525" t="str">
            <v/>
          </cell>
          <cell r="B525" t="str">
            <v/>
          </cell>
        </row>
        <row r="526">
          <cell r="A526" t="str">
            <v/>
          </cell>
          <cell r="B526" t="str">
            <v/>
          </cell>
        </row>
        <row r="527">
          <cell r="A527" t="str">
            <v/>
          </cell>
          <cell r="B527" t="str">
            <v/>
          </cell>
        </row>
        <row r="528">
          <cell r="A528" t="str">
            <v/>
          </cell>
          <cell r="B528" t="str">
            <v/>
          </cell>
        </row>
        <row r="529">
          <cell r="A529" t="str">
            <v/>
          </cell>
          <cell r="B529" t="str">
            <v/>
          </cell>
        </row>
        <row r="530">
          <cell r="A530" t="str">
            <v/>
          </cell>
          <cell r="B530" t="str">
            <v/>
          </cell>
        </row>
        <row r="531">
          <cell r="A531" t="str">
            <v/>
          </cell>
          <cell r="B531" t="str">
            <v/>
          </cell>
        </row>
        <row r="532">
          <cell r="A532" t="str">
            <v/>
          </cell>
          <cell r="B532" t="str">
            <v/>
          </cell>
        </row>
        <row r="533">
          <cell r="A533" t="str">
            <v/>
          </cell>
          <cell r="B533" t="str">
            <v/>
          </cell>
        </row>
        <row r="534">
          <cell r="A534" t="str">
            <v/>
          </cell>
          <cell r="B534" t="str">
            <v/>
          </cell>
        </row>
        <row r="535">
          <cell r="A535" t="str">
            <v/>
          </cell>
          <cell r="B535" t="str">
            <v/>
          </cell>
        </row>
        <row r="536">
          <cell r="A536" t="str">
            <v/>
          </cell>
          <cell r="B536" t="str">
            <v/>
          </cell>
        </row>
        <row r="537">
          <cell r="A537" t="str">
            <v/>
          </cell>
          <cell r="B537" t="str">
            <v/>
          </cell>
        </row>
        <row r="538">
          <cell r="A538" t="str">
            <v/>
          </cell>
          <cell r="B538" t="str">
            <v/>
          </cell>
        </row>
        <row r="539">
          <cell r="A539" t="str">
            <v/>
          </cell>
          <cell r="B539" t="str">
            <v/>
          </cell>
        </row>
        <row r="540">
          <cell r="A540" t="str">
            <v/>
          </cell>
          <cell r="B540" t="str">
            <v/>
          </cell>
        </row>
        <row r="541">
          <cell r="A541" t="str">
            <v/>
          </cell>
          <cell r="B541" t="str">
            <v/>
          </cell>
        </row>
        <row r="542">
          <cell r="A542" t="str">
            <v/>
          </cell>
          <cell r="B542" t="str">
            <v/>
          </cell>
        </row>
        <row r="543">
          <cell r="A543" t="str">
            <v/>
          </cell>
          <cell r="B543" t="str">
            <v/>
          </cell>
        </row>
        <row r="544">
          <cell r="A544" t="str">
            <v/>
          </cell>
          <cell r="B544" t="str">
            <v/>
          </cell>
        </row>
        <row r="545">
          <cell r="A545" t="str">
            <v/>
          </cell>
          <cell r="B545" t="str">
            <v/>
          </cell>
        </row>
        <row r="546">
          <cell r="A546" t="str">
            <v/>
          </cell>
          <cell r="B546" t="str">
            <v/>
          </cell>
        </row>
        <row r="547">
          <cell r="A547" t="str">
            <v/>
          </cell>
          <cell r="B547" t="str">
            <v/>
          </cell>
        </row>
        <row r="548">
          <cell r="A548" t="str">
            <v/>
          </cell>
          <cell r="B548" t="str">
            <v/>
          </cell>
        </row>
        <row r="549">
          <cell r="A549" t="str">
            <v/>
          </cell>
          <cell r="B549" t="str">
            <v/>
          </cell>
        </row>
        <row r="550">
          <cell r="A550" t="str">
            <v/>
          </cell>
          <cell r="B550" t="str">
            <v/>
          </cell>
        </row>
        <row r="551">
          <cell r="A551" t="str">
            <v/>
          </cell>
          <cell r="B551" t="str">
            <v/>
          </cell>
        </row>
        <row r="552">
          <cell r="A552" t="str">
            <v/>
          </cell>
          <cell r="B552" t="str">
            <v/>
          </cell>
        </row>
        <row r="553">
          <cell r="A553" t="str">
            <v/>
          </cell>
          <cell r="B553" t="str">
            <v/>
          </cell>
        </row>
        <row r="554">
          <cell r="A554" t="str">
            <v/>
          </cell>
          <cell r="B554" t="str">
            <v/>
          </cell>
        </row>
        <row r="555">
          <cell r="A555" t="str">
            <v/>
          </cell>
          <cell r="B555" t="str">
            <v/>
          </cell>
        </row>
        <row r="556">
          <cell r="A556" t="str">
            <v/>
          </cell>
          <cell r="B556" t="str">
            <v/>
          </cell>
        </row>
        <row r="557">
          <cell r="A557" t="str">
            <v/>
          </cell>
          <cell r="B557" t="str">
            <v/>
          </cell>
        </row>
        <row r="558">
          <cell r="A558" t="str">
            <v/>
          </cell>
          <cell r="B558" t="str">
            <v/>
          </cell>
        </row>
        <row r="559">
          <cell r="A559" t="str">
            <v/>
          </cell>
          <cell r="B559" t="str">
            <v/>
          </cell>
        </row>
        <row r="560">
          <cell r="A560" t="str">
            <v/>
          </cell>
          <cell r="B560" t="str">
            <v/>
          </cell>
        </row>
        <row r="561">
          <cell r="A561" t="str">
            <v/>
          </cell>
          <cell r="B561" t="str">
            <v/>
          </cell>
        </row>
        <row r="562">
          <cell r="A562" t="str">
            <v/>
          </cell>
          <cell r="B562" t="str">
            <v/>
          </cell>
        </row>
        <row r="563">
          <cell r="A563" t="str">
            <v/>
          </cell>
          <cell r="B563" t="str">
            <v/>
          </cell>
        </row>
        <row r="564">
          <cell r="A564" t="str">
            <v/>
          </cell>
          <cell r="B564" t="str">
            <v/>
          </cell>
        </row>
        <row r="565">
          <cell r="A565" t="str">
            <v/>
          </cell>
          <cell r="B565" t="str">
            <v/>
          </cell>
        </row>
        <row r="566">
          <cell r="A566" t="str">
            <v/>
          </cell>
          <cell r="B566" t="str">
            <v/>
          </cell>
        </row>
        <row r="567">
          <cell r="A567" t="str">
            <v/>
          </cell>
          <cell r="B567" t="str">
            <v/>
          </cell>
        </row>
        <row r="568">
          <cell r="A568" t="str">
            <v/>
          </cell>
          <cell r="B568" t="str">
            <v/>
          </cell>
        </row>
        <row r="569">
          <cell r="A569" t="str">
            <v/>
          </cell>
          <cell r="B569" t="str">
            <v/>
          </cell>
        </row>
        <row r="570">
          <cell r="A570" t="str">
            <v/>
          </cell>
          <cell r="B570" t="str">
            <v/>
          </cell>
        </row>
        <row r="571">
          <cell r="A571" t="str">
            <v/>
          </cell>
          <cell r="B571" t="str">
            <v/>
          </cell>
        </row>
        <row r="572">
          <cell r="A572" t="str">
            <v/>
          </cell>
          <cell r="B572" t="str">
            <v/>
          </cell>
        </row>
        <row r="573">
          <cell r="A573" t="str">
            <v/>
          </cell>
          <cell r="B573" t="str">
            <v/>
          </cell>
        </row>
        <row r="574">
          <cell r="A574" t="str">
            <v/>
          </cell>
          <cell r="B574" t="str">
            <v/>
          </cell>
        </row>
        <row r="575">
          <cell r="A575" t="str">
            <v/>
          </cell>
          <cell r="B575" t="str">
            <v/>
          </cell>
        </row>
        <row r="576">
          <cell r="A576" t="str">
            <v/>
          </cell>
          <cell r="B576" t="str">
            <v/>
          </cell>
        </row>
        <row r="577">
          <cell r="A577" t="str">
            <v/>
          </cell>
          <cell r="B577" t="str">
            <v/>
          </cell>
        </row>
        <row r="578">
          <cell r="A578" t="str">
            <v/>
          </cell>
          <cell r="B578" t="str">
            <v/>
          </cell>
        </row>
        <row r="579">
          <cell r="A579" t="str">
            <v/>
          </cell>
          <cell r="B579" t="str">
            <v/>
          </cell>
        </row>
        <row r="580">
          <cell r="A580" t="str">
            <v/>
          </cell>
          <cell r="B580" t="str">
            <v/>
          </cell>
        </row>
        <row r="581">
          <cell r="A581" t="str">
            <v/>
          </cell>
          <cell r="B581" t="str">
            <v/>
          </cell>
        </row>
        <row r="582">
          <cell r="A582" t="str">
            <v/>
          </cell>
          <cell r="B582" t="str">
            <v/>
          </cell>
        </row>
        <row r="583">
          <cell r="A583" t="str">
            <v/>
          </cell>
          <cell r="B583" t="str">
            <v/>
          </cell>
        </row>
        <row r="584">
          <cell r="A584" t="str">
            <v/>
          </cell>
          <cell r="B584" t="str">
            <v/>
          </cell>
        </row>
        <row r="585">
          <cell r="A585" t="str">
            <v/>
          </cell>
          <cell r="B585" t="str">
            <v/>
          </cell>
        </row>
        <row r="586">
          <cell r="A586" t="str">
            <v/>
          </cell>
          <cell r="B586" t="str">
            <v/>
          </cell>
        </row>
        <row r="587">
          <cell r="A587" t="str">
            <v/>
          </cell>
          <cell r="B587" t="str">
            <v/>
          </cell>
        </row>
        <row r="588">
          <cell r="A588" t="str">
            <v/>
          </cell>
          <cell r="B588" t="str">
            <v/>
          </cell>
        </row>
        <row r="589">
          <cell r="A589" t="str">
            <v/>
          </cell>
          <cell r="B589" t="str">
            <v/>
          </cell>
        </row>
        <row r="590">
          <cell r="A590" t="str">
            <v/>
          </cell>
          <cell r="B590" t="str">
            <v/>
          </cell>
        </row>
        <row r="591">
          <cell r="A591" t="str">
            <v/>
          </cell>
          <cell r="B591" t="str">
            <v/>
          </cell>
        </row>
        <row r="592">
          <cell r="A592" t="str">
            <v/>
          </cell>
          <cell r="B592" t="str">
            <v/>
          </cell>
        </row>
        <row r="593">
          <cell r="A593" t="str">
            <v/>
          </cell>
          <cell r="B593" t="str">
            <v/>
          </cell>
        </row>
        <row r="594">
          <cell r="A594" t="str">
            <v/>
          </cell>
          <cell r="B594" t="str">
            <v/>
          </cell>
        </row>
        <row r="595">
          <cell r="A595" t="str">
            <v/>
          </cell>
          <cell r="B595" t="str">
            <v/>
          </cell>
        </row>
        <row r="596">
          <cell r="A596" t="str">
            <v/>
          </cell>
          <cell r="B596" t="str">
            <v/>
          </cell>
        </row>
        <row r="597">
          <cell r="A597" t="str">
            <v/>
          </cell>
          <cell r="B597" t="str">
            <v/>
          </cell>
        </row>
        <row r="598">
          <cell r="A598" t="str">
            <v/>
          </cell>
          <cell r="B598" t="str">
            <v/>
          </cell>
        </row>
        <row r="599">
          <cell r="A599" t="str">
            <v/>
          </cell>
          <cell r="B599" t="str">
            <v/>
          </cell>
        </row>
        <row r="600">
          <cell r="A600" t="str">
            <v/>
          </cell>
          <cell r="B600" t="str">
            <v/>
          </cell>
        </row>
        <row r="601">
          <cell r="A601" t="str">
            <v/>
          </cell>
          <cell r="B601" t="str">
            <v/>
          </cell>
        </row>
        <row r="602">
          <cell r="A602" t="str">
            <v/>
          </cell>
          <cell r="B602" t="str">
            <v/>
          </cell>
        </row>
        <row r="603">
          <cell r="A603" t="str">
            <v/>
          </cell>
          <cell r="B603" t="str">
            <v/>
          </cell>
        </row>
        <row r="604">
          <cell r="A604" t="str">
            <v/>
          </cell>
          <cell r="B604" t="str">
            <v/>
          </cell>
        </row>
        <row r="605">
          <cell r="A605" t="str">
            <v/>
          </cell>
          <cell r="B605" t="str">
            <v/>
          </cell>
        </row>
        <row r="606">
          <cell r="A606" t="str">
            <v/>
          </cell>
          <cell r="B606" t="str">
            <v/>
          </cell>
        </row>
        <row r="607">
          <cell r="A607" t="str">
            <v/>
          </cell>
          <cell r="B607" t="str">
            <v/>
          </cell>
        </row>
        <row r="608">
          <cell r="A608" t="str">
            <v/>
          </cell>
          <cell r="B608" t="str">
            <v/>
          </cell>
        </row>
        <row r="609">
          <cell r="A609" t="str">
            <v/>
          </cell>
          <cell r="B609" t="str">
            <v/>
          </cell>
        </row>
        <row r="610">
          <cell r="A610" t="str">
            <v/>
          </cell>
          <cell r="B610" t="str">
            <v/>
          </cell>
        </row>
        <row r="611">
          <cell r="A611" t="str">
            <v/>
          </cell>
          <cell r="B611" t="str">
            <v/>
          </cell>
        </row>
        <row r="612">
          <cell r="A612" t="str">
            <v/>
          </cell>
          <cell r="B612" t="str">
            <v/>
          </cell>
        </row>
        <row r="613">
          <cell r="A613" t="str">
            <v/>
          </cell>
          <cell r="B613" t="str">
            <v/>
          </cell>
        </row>
        <row r="614">
          <cell r="A614" t="str">
            <v/>
          </cell>
          <cell r="B614" t="str">
            <v/>
          </cell>
        </row>
        <row r="615">
          <cell r="A615" t="str">
            <v/>
          </cell>
          <cell r="B615" t="str">
            <v/>
          </cell>
        </row>
        <row r="616">
          <cell r="A616" t="str">
            <v/>
          </cell>
          <cell r="B616" t="str">
            <v/>
          </cell>
        </row>
        <row r="617">
          <cell r="A617" t="str">
            <v/>
          </cell>
          <cell r="B617" t="str">
            <v/>
          </cell>
        </row>
        <row r="618">
          <cell r="A618" t="str">
            <v/>
          </cell>
          <cell r="B618" t="str">
            <v/>
          </cell>
        </row>
        <row r="619">
          <cell r="A619" t="str">
            <v/>
          </cell>
          <cell r="B619" t="str">
            <v/>
          </cell>
        </row>
        <row r="620">
          <cell r="A620" t="str">
            <v/>
          </cell>
          <cell r="B620" t="str">
            <v/>
          </cell>
        </row>
        <row r="621">
          <cell r="A621" t="str">
            <v/>
          </cell>
          <cell r="B621" t="str">
            <v/>
          </cell>
        </row>
        <row r="622">
          <cell r="A622" t="str">
            <v/>
          </cell>
          <cell r="B622" t="str">
            <v/>
          </cell>
        </row>
        <row r="623">
          <cell r="A623" t="str">
            <v/>
          </cell>
          <cell r="B623" t="str">
            <v/>
          </cell>
        </row>
        <row r="624">
          <cell r="A624" t="str">
            <v/>
          </cell>
          <cell r="B624" t="str">
            <v/>
          </cell>
        </row>
        <row r="625">
          <cell r="A625" t="str">
            <v/>
          </cell>
          <cell r="B625" t="str">
            <v/>
          </cell>
        </row>
        <row r="626">
          <cell r="A626" t="str">
            <v/>
          </cell>
          <cell r="B626" t="str">
            <v/>
          </cell>
        </row>
        <row r="627">
          <cell r="A627" t="str">
            <v/>
          </cell>
          <cell r="B627" t="str">
            <v/>
          </cell>
        </row>
        <row r="628">
          <cell r="A628" t="str">
            <v/>
          </cell>
          <cell r="B628" t="str">
            <v/>
          </cell>
        </row>
        <row r="629">
          <cell r="A629" t="str">
            <v/>
          </cell>
          <cell r="B629" t="str">
            <v/>
          </cell>
        </row>
        <row r="630">
          <cell r="A630" t="str">
            <v/>
          </cell>
          <cell r="B630" t="str">
            <v/>
          </cell>
        </row>
        <row r="631">
          <cell r="A631" t="str">
            <v/>
          </cell>
          <cell r="B631" t="str">
            <v/>
          </cell>
        </row>
        <row r="632">
          <cell r="A632" t="str">
            <v/>
          </cell>
          <cell r="B632" t="str">
            <v/>
          </cell>
        </row>
        <row r="633">
          <cell r="A633" t="str">
            <v/>
          </cell>
          <cell r="B633" t="str">
            <v/>
          </cell>
        </row>
        <row r="634">
          <cell r="A634" t="str">
            <v/>
          </cell>
          <cell r="B634" t="str">
            <v/>
          </cell>
        </row>
        <row r="635">
          <cell r="A635" t="str">
            <v/>
          </cell>
          <cell r="B635" t="str">
            <v/>
          </cell>
        </row>
        <row r="636">
          <cell r="A636" t="str">
            <v/>
          </cell>
          <cell r="B636" t="str">
            <v/>
          </cell>
        </row>
        <row r="637">
          <cell r="A637" t="str">
            <v/>
          </cell>
          <cell r="B637" t="str">
            <v/>
          </cell>
        </row>
        <row r="638">
          <cell r="A638" t="str">
            <v/>
          </cell>
          <cell r="B638" t="str">
            <v/>
          </cell>
        </row>
        <row r="639">
          <cell r="A639" t="str">
            <v/>
          </cell>
          <cell r="B639" t="str">
            <v/>
          </cell>
        </row>
        <row r="640">
          <cell r="A640" t="str">
            <v/>
          </cell>
          <cell r="B640" t="str">
            <v/>
          </cell>
        </row>
        <row r="641">
          <cell r="A641" t="str">
            <v/>
          </cell>
          <cell r="B641" t="str">
            <v/>
          </cell>
        </row>
        <row r="642">
          <cell r="A642" t="str">
            <v/>
          </cell>
          <cell r="B642" t="str">
            <v/>
          </cell>
        </row>
        <row r="643">
          <cell r="A643" t="str">
            <v/>
          </cell>
          <cell r="B643" t="str">
            <v/>
          </cell>
        </row>
        <row r="644">
          <cell r="A644" t="str">
            <v/>
          </cell>
          <cell r="B644" t="str">
            <v/>
          </cell>
        </row>
        <row r="645">
          <cell r="A645" t="str">
            <v/>
          </cell>
          <cell r="B645" t="str">
            <v/>
          </cell>
        </row>
        <row r="646">
          <cell r="A646" t="str">
            <v/>
          </cell>
          <cell r="B646" t="str">
            <v/>
          </cell>
        </row>
        <row r="647">
          <cell r="A647" t="str">
            <v/>
          </cell>
          <cell r="B647" t="str">
            <v/>
          </cell>
        </row>
        <row r="648">
          <cell r="A648" t="str">
            <v/>
          </cell>
          <cell r="B648" t="str">
            <v/>
          </cell>
        </row>
        <row r="649">
          <cell r="A649" t="str">
            <v/>
          </cell>
          <cell r="B649" t="str">
            <v/>
          </cell>
        </row>
        <row r="650">
          <cell r="A650" t="str">
            <v/>
          </cell>
          <cell r="B650" t="str">
            <v/>
          </cell>
        </row>
        <row r="651">
          <cell r="A651" t="str">
            <v/>
          </cell>
          <cell r="B651" t="str">
            <v/>
          </cell>
        </row>
        <row r="652">
          <cell r="A652" t="str">
            <v/>
          </cell>
          <cell r="B652" t="str">
            <v/>
          </cell>
        </row>
        <row r="653">
          <cell r="A653" t="str">
            <v/>
          </cell>
          <cell r="B653" t="str">
            <v/>
          </cell>
        </row>
        <row r="654">
          <cell r="A654" t="str">
            <v/>
          </cell>
          <cell r="B654" t="str">
            <v/>
          </cell>
        </row>
        <row r="655">
          <cell r="A655" t="str">
            <v/>
          </cell>
          <cell r="B655" t="str">
            <v/>
          </cell>
        </row>
        <row r="656">
          <cell r="A656" t="str">
            <v/>
          </cell>
          <cell r="B656" t="str">
            <v/>
          </cell>
        </row>
        <row r="657">
          <cell r="A657" t="str">
            <v/>
          </cell>
          <cell r="B657" t="str">
            <v/>
          </cell>
        </row>
        <row r="658">
          <cell r="A658" t="str">
            <v/>
          </cell>
          <cell r="B658" t="str">
            <v/>
          </cell>
        </row>
        <row r="659">
          <cell r="A659" t="str">
            <v/>
          </cell>
          <cell r="B659" t="str">
            <v/>
          </cell>
        </row>
        <row r="660">
          <cell r="A660" t="str">
            <v/>
          </cell>
          <cell r="B660" t="str">
            <v/>
          </cell>
        </row>
        <row r="661">
          <cell r="A661" t="str">
            <v/>
          </cell>
          <cell r="B661" t="str">
            <v/>
          </cell>
        </row>
        <row r="662">
          <cell r="A662" t="str">
            <v/>
          </cell>
          <cell r="B662" t="str">
            <v/>
          </cell>
        </row>
        <row r="663">
          <cell r="A663" t="str">
            <v/>
          </cell>
          <cell r="B663" t="str">
            <v/>
          </cell>
        </row>
        <row r="664">
          <cell r="A664" t="str">
            <v/>
          </cell>
          <cell r="B664" t="str">
            <v/>
          </cell>
        </row>
        <row r="665">
          <cell r="A665" t="str">
            <v/>
          </cell>
          <cell r="B665" t="str">
            <v/>
          </cell>
        </row>
        <row r="666">
          <cell r="A666" t="str">
            <v/>
          </cell>
          <cell r="B666" t="str">
            <v/>
          </cell>
        </row>
        <row r="667">
          <cell r="A667" t="str">
            <v/>
          </cell>
          <cell r="B667" t="str">
            <v/>
          </cell>
        </row>
        <row r="668">
          <cell r="A668" t="str">
            <v/>
          </cell>
          <cell r="B668" t="str">
            <v/>
          </cell>
        </row>
        <row r="669">
          <cell r="A669" t="str">
            <v/>
          </cell>
          <cell r="B669" t="str">
            <v/>
          </cell>
        </row>
        <row r="670">
          <cell r="A670" t="str">
            <v/>
          </cell>
          <cell r="B670" t="str">
            <v/>
          </cell>
        </row>
        <row r="671">
          <cell r="A671" t="str">
            <v/>
          </cell>
          <cell r="B671" t="str">
            <v/>
          </cell>
        </row>
        <row r="672">
          <cell r="A672" t="str">
            <v/>
          </cell>
          <cell r="B672" t="str">
            <v/>
          </cell>
        </row>
        <row r="673">
          <cell r="A673" t="str">
            <v/>
          </cell>
          <cell r="B673" t="str">
            <v/>
          </cell>
        </row>
        <row r="674">
          <cell r="A674" t="str">
            <v/>
          </cell>
          <cell r="B674" t="str">
            <v/>
          </cell>
        </row>
        <row r="675">
          <cell r="A675" t="str">
            <v/>
          </cell>
          <cell r="B675" t="str">
            <v/>
          </cell>
        </row>
        <row r="676">
          <cell r="A676" t="str">
            <v/>
          </cell>
          <cell r="B676" t="str">
            <v/>
          </cell>
        </row>
        <row r="677">
          <cell r="A677" t="str">
            <v/>
          </cell>
          <cell r="B677" t="str">
            <v/>
          </cell>
        </row>
        <row r="678">
          <cell r="A678" t="str">
            <v/>
          </cell>
          <cell r="B678" t="str">
            <v/>
          </cell>
        </row>
        <row r="679">
          <cell r="A679" t="str">
            <v/>
          </cell>
          <cell r="B679" t="str">
            <v/>
          </cell>
        </row>
        <row r="680">
          <cell r="A680" t="str">
            <v/>
          </cell>
          <cell r="B680" t="str">
            <v/>
          </cell>
        </row>
        <row r="681">
          <cell r="A681" t="str">
            <v/>
          </cell>
          <cell r="B681" t="str">
            <v/>
          </cell>
        </row>
        <row r="682">
          <cell r="A682" t="str">
            <v/>
          </cell>
          <cell r="B682" t="str">
            <v/>
          </cell>
        </row>
        <row r="683">
          <cell r="A683" t="str">
            <v/>
          </cell>
          <cell r="B683" t="str">
            <v/>
          </cell>
        </row>
        <row r="684">
          <cell r="A684" t="str">
            <v/>
          </cell>
          <cell r="B684" t="str">
            <v/>
          </cell>
        </row>
        <row r="685">
          <cell r="A685" t="str">
            <v/>
          </cell>
          <cell r="B685" t="str">
            <v/>
          </cell>
        </row>
        <row r="686">
          <cell r="A686" t="str">
            <v/>
          </cell>
          <cell r="B686" t="str">
            <v/>
          </cell>
        </row>
        <row r="687">
          <cell r="A687" t="str">
            <v/>
          </cell>
          <cell r="B687" t="str">
            <v/>
          </cell>
        </row>
        <row r="688">
          <cell r="A688" t="str">
            <v/>
          </cell>
          <cell r="B688" t="str">
            <v/>
          </cell>
        </row>
        <row r="689">
          <cell r="A689" t="str">
            <v/>
          </cell>
          <cell r="B689" t="str">
            <v/>
          </cell>
        </row>
        <row r="690">
          <cell r="A690" t="str">
            <v/>
          </cell>
          <cell r="B690" t="str">
            <v/>
          </cell>
        </row>
        <row r="691">
          <cell r="A691" t="str">
            <v/>
          </cell>
          <cell r="B691" t="str">
            <v/>
          </cell>
        </row>
        <row r="692">
          <cell r="A692" t="str">
            <v/>
          </cell>
          <cell r="B692" t="str">
            <v/>
          </cell>
        </row>
        <row r="693">
          <cell r="A693" t="str">
            <v/>
          </cell>
          <cell r="B693" t="str">
            <v/>
          </cell>
        </row>
        <row r="694">
          <cell r="A694" t="str">
            <v/>
          </cell>
          <cell r="B694" t="str">
            <v/>
          </cell>
        </row>
        <row r="695">
          <cell r="A695" t="str">
            <v/>
          </cell>
          <cell r="B695" t="str">
            <v/>
          </cell>
        </row>
        <row r="696">
          <cell r="A696" t="str">
            <v/>
          </cell>
          <cell r="B696" t="str">
            <v/>
          </cell>
        </row>
        <row r="697">
          <cell r="A697" t="str">
            <v/>
          </cell>
          <cell r="B697" t="str">
            <v/>
          </cell>
        </row>
        <row r="698">
          <cell r="A698" t="str">
            <v/>
          </cell>
          <cell r="B698" t="str">
            <v/>
          </cell>
        </row>
        <row r="699">
          <cell r="A699" t="str">
            <v/>
          </cell>
          <cell r="B699" t="str">
            <v/>
          </cell>
        </row>
        <row r="700">
          <cell r="A700" t="str">
            <v/>
          </cell>
          <cell r="B700" t="str">
            <v/>
          </cell>
        </row>
        <row r="701">
          <cell r="A701" t="str">
            <v/>
          </cell>
          <cell r="B701" t="str">
            <v/>
          </cell>
        </row>
        <row r="702">
          <cell r="A702" t="str">
            <v/>
          </cell>
          <cell r="B702" t="str">
            <v/>
          </cell>
        </row>
        <row r="703">
          <cell r="A703" t="str">
            <v/>
          </cell>
          <cell r="B703" t="str">
            <v/>
          </cell>
        </row>
        <row r="704">
          <cell r="A704" t="str">
            <v/>
          </cell>
          <cell r="B704" t="str">
            <v/>
          </cell>
        </row>
        <row r="705">
          <cell r="A705" t="str">
            <v/>
          </cell>
          <cell r="B705" t="str">
            <v/>
          </cell>
        </row>
        <row r="706">
          <cell r="A706" t="str">
            <v/>
          </cell>
          <cell r="B706" t="str">
            <v/>
          </cell>
        </row>
        <row r="707">
          <cell r="A707" t="str">
            <v/>
          </cell>
          <cell r="B707" t="str">
            <v/>
          </cell>
        </row>
        <row r="708">
          <cell r="A708" t="str">
            <v/>
          </cell>
          <cell r="B708" t="str">
            <v/>
          </cell>
        </row>
        <row r="709">
          <cell r="A709" t="str">
            <v/>
          </cell>
          <cell r="B709" t="str">
            <v/>
          </cell>
        </row>
        <row r="710">
          <cell r="A710" t="str">
            <v/>
          </cell>
          <cell r="B710" t="str">
            <v/>
          </cell>
        </row>
        <row r="711">
          <cell r="A711" t="str">
            <v/>
          </cell>
          <cell r="B711" t="str">
            <v/>
          </cell>
        </row>
        <row r="712">
          <cell r="A712" t="str">
            <v/>
          </cell>
          <cell r="B712" t="str">
            <v/>
          </cell>
        </row>
        <row r="713">
          <cell r="A713" t="str">
            <v/>
          </cell>
          <cell r="B713" t="str">
            <v/>
          </cell>
        </row>
        <row r="714">
          <cell r="A714" t="str">
            <v/>
          </cell>
          <cell r="B714" t="str">
            <v/>
          </cell>
        </row>
        <row r="715">
          <cell r="A715" t="str">
            <v/>
          </cell>
          <cell r="B715" t="str">
            <v/>
          </cell>
        </row>
        <row r="716">
          <cell r="A716" t="str">
            <v/>
          </cell>
          <cell r="B716" t="str">
            <v/>
          </cell>
        </row>
        <row r="717">
          <cell r="A717" t="str">
            <v/>
          </cell>
          <cell r="B717" t="str">
            <v/>
          </cell>
        </row>
        <row r="718">
          <cell r="A718" t="str">
            <v/>
          </cell>
          <cell r="B718" t="str">
            <v/>
          </cell>
        </row>
        <row r="719">
          <cell r="A719" t="str">
            <v/>
          </cell>
          <cell r="B719" t="str">
            <v/>
          </cell>
        </row>
        <row r="720">
          <cell r="A720" t="str">
            <v/>
          </cell>
          <cell r="B720" t="str">
            <v/>
          </cell>
        </row>
        <row r="721">
          <cell r="A721" t="str">
            <v/>
          </cell>
          <cell r="B721" t="str">
            <v/>
          </cell>
        </row>
        <row r="722">
          <cell r="A722" t="str">
            <v/>
          </cell>
          <cell r="B722" t="str">
            <v/>
          </cell>
        </row>
        <row r="723">
          <cell r="A723" t="str">
            <v>CalWINCalWINSecured Baseline-RevASPIREBPO</v>
          </cell>
          <cell r="B723" t="str">
            <v>CalWINSecured Baseline-RevASPIREBPO</v>
          </cell>
          <cell r="H723">
            <v>0</v>
          </cell>
          <cell r="J723">
            <v>0</v>
          </cell>
          <cell r="K723">
            <v>0</v>
          </cell>
          <cell r="L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S723">
            <v>0</v>
          </cell>
          <cell r="Y723">
            <v>0</v>
          </cell>
          <cell r="AA723">
            <v>0</v>
          </cell>
          <cell r="AB723">
            <v>0</v>
          </cell>
          <cell r="AC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J723">
            <v>0</v>
          </cell>
          <cell r="AP723">
            <v>0</v>
          </cell>
          <cell r="AR723">
            <v>0</v>
          </cell>
          <cell r="AS723">
            <v>0</v>
          </cell>
          <cell r="AT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BA723">
            <v>0</v>
          </cell>
          <cell r="BG723">
            <v>0</v>
          </cell>
          <cell r="BI723">
            <v>0</v>
          </cell>
          <cell r="BJ723">
            <v>0</v>
          </cell>
          <cell r="BK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R723">
            <v>0</v>
          </cell>
          <cell r="BX723">
            <v>0</v>
          </cell>
          <cell r="BZ723">
            <v>0</v>
          </cell>
          <cell r="CA723">
            <v>0</v>
          </cell>
          <cell r="CB723">
            <v>0</v>
          </cell>
          <cell r="CD723">
            <v>0</v>
          </cell>
          <cell r="CE723">
            <v>0</v>
          </cell>
          <cell r="CF723">
            <v>0</v>
          </cell>
          <cell r="CG723">
            <v>0</v>
          </cell>
          <cell r="CI723">
            <v>0</v>
          </cell>
          <cell r="CO723">
            <v>5400333.79</v>
          </cell>
          <cell r="CQ723">
            <v>5283195.17</v>
          </cell>
          <cell r="CR723">
            <v>5059634.93</v>
          </cell>
          <cell r="CS723">
            <v>5192835.5</v>
          </cell>
          <cell r="CU723">
            <v>5144046.09</v>
          </cell>
          <cell r="CV723">
            <v>5146182.0200000005</v>
          </cell>
          <cell r="CW723">
            <v>5016371</v>
          </cell>
          <cell r="CX723">
            <v>5081029.6500000004</v>
          </cell>
          <cell r="CZ723">
            <v>5103091.1300000008</v>
          </cell>
          <cell r="DF723">
            <v>0</v>
          </cell>
          <cell r="DH723">
            <v>0</v>
          </cell>
          <cell r="DI723">
            <v>0</v>
          </cell>
          <cell r="DJ723">
            <v>0</v>
          </cell>
          <cell r="DK723">
            <v>0</v>
          </cell>
          <cell r="DL723">
            <v>0</v>
          </cell>
          <cell r="DM723">
            <v>0</v>
          </cell>
          <cell r="DN723">
            <v>0</v>
          </cell>
          <cell r="DO723">
            <v>0</v>
          </cell>
          <cell r="DP723">
            <v>0</v>
          </cell>
          <cell r="DQ723">
            <v>0</v>
          </cell>
          <cell r="DW723">
            <v>0</v>
          </cell>
          <cell r="DX723">
            <v>0</v>
          </cell>
          <cell r="DY723">
            <v>0</v>
          </cell>
          <cell r="DZ723">
            <v>0</v>
          </cell>
          <cell r="EA723">
            <v>0</v>
          </cell>
          <cell r="EB723">
            <v>0</v>
          </cell>
          <cell r="EC723">
            <v>0</v>
          </cell>
          <cell r="ED723">
            <v>0</v>
          </cell>
          <cell r="EE723">
            <v>0</v>
          </cell>
          <cell r="EF723">
            <v>0</v>
          </cell>
          <cell r="EG723">
            <v>0</v>
          </cell>
          <cell r="EH723">
            <v>0</v>
          </cell>
          <cell r="EN723">
            <v>0</v>
          </cell>
          <cell r="EO723">
            <v>0</v>
          </cell>
          <cell r="EP723">
            <v>0</v>
          </cell>
          <cell r="EQ723">
            <v>0</v>
          </cell>
          <cell r="ER723">
            <v>0</v>
          </cell>
          <cell r="ES723">
            <v>0</v>
          </cell>
          <cell r="ET723">
            <v>0</v>
          </cell>
          <cell r="EU723">
            <v>0</v>
          </cell>
          <cell r="EV723">
            <v>0</v>
          </cell>
          <cell r="EW723">
            <v>0</v>
          </cell>
          <cell r="EX723">
            <v>0</v>
          </cell>
          <cell r="EY723">
            <v>0</v>
          </cell>
          <cell r="FE723">
            <v>0</v>
          </cell>
          <cell r="FF723">
            <v>0</v>
          </cell>
          <cell r="FG723">
            <v>0</v>
          </cell>
          <cell r="FH723">
            <v>0</v>
          </cell>
          <cell r="FI723">
            <v>0</v>
          </cell>
          <cell r="FJ723">
            <v>0</v>
          </cell>
          <cell r="FK723">
            <v>0</v>
          </cell>
          <cell r="FL723">
            <v>0</v>
          </cell>
          <cell r="FM723">
            <v>0</v>
          </cell>
          <cell r="FN723">
            <v>0</v>
          </cell>
          <cell r="FO723">
            <v>0</v>
          </cell>
          <cell r="FP723">
            <v>0</v>
          </cell>
          <cell r="FV723">
            <v>0</v>
          </cell>
          <cell r="FW723">
            <v>0</v>
          </cell>
          <cell r="FX723">
            <v>0</v>
          </cell>
          <cell r="FY723">
            <v>0</v>
          </cell>
          <cell r="FZ723">
            <v>0</v>
          </cell>
          <cell r="GA723">
            <v>0</v>
          </cell>
          <cell r="GB723">
            <v>0</v>
          </cell>
          <cell r="GC723">
            <v>0</v>
          </cell>
          <cell r="GD723">
            <v>0</v>
          </cell>
          <cell r="GE723">
            <v>0</v>
          </cell>
          <cell r="GF723">
            <v>0</v>
          </cell>
          <cell r="GG723">
            <v>0</v>
          </cell>
          <cell r="GM723">
            <v>0</v>
          </cell>
          <cell r="GN723">
            <v>0</v>
          </cell>
          <cell r="GO723">
            <v>0</v>
          </cell>
          <cell r="GP723">
            <v>0</v>
          </cell>
          <cell r="GQ723">
            <v>0</v>
          </cell>
          <cell r="GR723">
            <v>0</v>
          </cell>
          <cell r="GS723">
            <v>0</v>
          </cell>
          <cell r="GT723">
            <v>0</v>
          </cell>
          <cell r="GU723">
            <v>0</v>
          </cell>
          <cell r="GV723">
            <v>0</v>
          </cell>
          <cell r="GW723">
            <v>0</v>
          </cell>
          <cell r="GX723">
            <v>0</v>
          </cell>
          <cell r="HD723">
            <v>0</v>
          </cell>
          <cell r="HE723">
            <v>0</v>
          </cell>
          <cell r="HF723">
            <v>0</v>
          </cell>
          <cell r="HG723">
            <v>0</v>
          </cell>
          <cell r="HH723">
            <v>0</v>
          </cell>
          <cell r="HN723" t="e">
            <v>#REF!</v>
          </cell>
        </row>
        <row r="724">
          <cell r="A724" t="str">
            <v>CalWINCalWINSecured Volumetric-RevASPIREBPO</v>
          </cell>
          <cell r="B724" t="str">
            <v>CalWINSecured Volumetric-RevASPIREBPO</v>
          </cell>
          <cell r="H724">
            <v>0</v>
          </cell>
          <cell r="J724">
            <v>0</v>
          </cell>
          <cell r="K724">
            <v>0</v>
          </cell>
          <cell r="L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S724">
            <v>0</v>
          </cell>
          <cell r="Y724">
            <v>0</v>
          </cell>
          <cell r="AA724">
            <v>0</v>
          </cell>
          <cell r="AB724">
            <v>0</v>
          </cell>
          <cell r="AC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J724">
            <v>0</v>
          </cell>
          <cell r="AP724">
            <v>0</v>
          </cell>
          <cell r="AR724">
            <v>0</v>
          </cell>
          <cell r="AS724">
            <v>0</v>
          </cell>
          <cell r="AT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BA724">
            <v>0</v>
          </cell>
          <cell r="BG724">
            <v>0</v>
          </cell>
          <cell r="BI724">
            <v>0</v>
          </cell>
          <cell r="BJ724">
            <v>0</v>
          </cell>
          <cell r="BK724">
            <v>0</v>
          </cell>
          <cell r="BM724">
            <v>0</v>
          </cell>
          <cell r="BN724">
            <v>0</v>
          </cell>
          <cell r="BO724">
            <v>0</v>
          </cell>
          <cell r="BP724">
            <v>0</v>
          </cell>
          <cell r="BR724">
            <v>0</v>
          </cell>
          <cell r="BX724">
            <v>0</v>
          </cell>
          <cell r="BZ724">
            <v>0</v>
          </cell>
          <cell r="CA724">
            <v>0</v>
          </cell>
          <cell r="CB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I724">
            <v>0</v>
          </cell>
          <cell r="CO724">
            <v>0</v>
          </cell>
          <cell r="CQ724">
            <v>0</v>
          </cell>
          <cell r="CR724">
            <v>0</v>
          </cell>
          <cell r="CS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Z724">
            <v>0</v>
          </cell>
          <cell r="DF724">
            <v>0</v>
          </cell>
          <cell r="DH724">
            <v>0</v>
          </cell>
          <cell r="DI724">
            <v>0</v>
          </cell>
          <cell r="DJ724">
            <v>0</v>
          </cell>
          <cell r="DK724">
            <v>0</v>
          </cell>
          <cell r="DL724">
            <v>0</v>
          </cell>
          <cell r="DM724">
            <v>0</v>
          </cell>
          <cell r="DN724">
            <v>0</v>
          </cell>
          <cell r="DO724">
            <v>0</v>
          </cell>
          <cell r="DP724">
            <v>0</v>
          </cell>
          <cell r="DQ724">
            <v>0</v>
          </cell>
          <cell r="DW724">
            <v>0</v>
          </cell>
          <cell r="DX724">
            <v>0</v>
          </cell>
          <cell r="DY724">
            <v>0</v>
          </cell>
          <cell r="DZ724">
            <v>0</v>
          </cell>
          <cell r="EA724">
            <v>0</v>
          </cell>
          <cell r="EB724">
            <v>0</v>
          </cell>
          <cell r="EC724">
            <v>0</v>
          </cell>
          <cell r="ED724">
            <v>0</v>
          </cell>
          <cell r="EE724">
            <v>0</v>
          </cell>
          <cell r="EF724">
            <v>0</v>
          </cell>
          <cell r="EG724">
            <v>0</v>
          </cell>
          <cell r="EH724">
            <v>0</v>
          </cell>
          <cell r="EN724">
            <v>0</v>
          </cell>
          <cell r="EO724">
            <v>0</v>
          </cell>
          <cell r="EP724">
            <v>0</v>
          </cell>
          <cell r="EQ724">
            <v>0</v>
          </cell>
          <cell r="ER724">
            <v>0</v>
          </cell>
          <cell r="ES724">
            <v>0</v>
          </cell>
          <cell r="ET724">
            <v>0</v>
          </cell>
          <cell r="EU724">
            <v>0</v>
          </cell>
          <cell r="EV724">
            <v>0</v>
          </cell>
          <cell r="EW724">
            <v>0</v>
          </cell>
          <cell r="EX724">
            <v>0</v>
          </cell>
          <cell r="EY724">
            <v>0</v>
          </cell>
          <cell r="FE724">
            <v>0</v>
          </cell>
          <cell r="FF724">
            <v>0</v>
          </cell>
          <cell r="FG724">
            <v>0</v>
          </cell>
          <cell r="FH724">
            <v>0</v>
          </cell>
          <cell r="FI724">
            <v>0</v>
          </cell>
          <cell r="FJ724">
            <v>0</v>
          </cell>
          <cell r="FK724">
            <v>0</v>
          </cell>
          <cell r="FL724">
            <v>0</v>
          </cell>
          <cell r="FM724">
            <v>0</v>
          </cell>
          <cell r="FN724">
            <v>0</v>
          </cell>
          <cell r="FO724">
            <v>0</v>
          </cell>
          <cell r="FP724">
            <v>0</v>
          </cell>
          <cell r="FV724">
            <v>0</v>
          </cell>
          <cell r="FW724">
            <v>0</v>
          </cell>
          <cell r="FX724">
            <v>0</v>
          </cell>
          <cell r="FY724">
            <v>0</v>
          </cell>
          <cell r="FZ724">
            <v>0</v>
          </cell>
          <cell r="GA724">
            <v>0</v>
          </cell>
          <cell r="GB724">
            <v>0</v>
          </cell>
          <cell r="GC724">
            <v>0</v>
          </cell>
          <cell r="GD724">
            <v>0</v>
          </cell>
          <cell r="GE724">
            <v>0</v>
          </cell>
          <cell r="GF724">
            <v>0</v>
          </cell>
          <cell r="GG724">
            <v>0</v>
          </cell>
          <cell r="GM724">
            <v>0</v>
          </cell>
          <cell r="GN724">
            <v>0</v>
          </cell>
          <cell r="GO724">
            <v>0</v>
          </cell>
          <cell r="GP724">
            <v>0</v>
          </cell>
          <cell r="GQ724">
            <v>0</v>
          </cell>
          <cell r="GR724">
            <v>0</v>
          </cell>
          <cell r="GS724">
            <v>0</v>
          </cell>
          <cell r="GT724">
            <v>0</v>
          </cell>
          <cell r="GU724">
            <v>0</v>
          </cell>
          <cell r="GV724">
            <v>0</v>
          </cell>
          <cell r="GW724">
            <v>0</v>
          </cell>
          <cell r="GX724">
            <v>0</v>
          </cell>
          <cell r="HD724">
            <v>0</v>
          </cell>
          <cell r="HE724">
            <v>0</v>
          </cell>
          <cell r="HF724">
            <v>0</v>
          </cell>
          <cell r="HG724">
            <v>0</v>
          </cell>
          <cell r="HH724">
            <v>0</v>
          </cell>
          <cell r="HN724" t="e">
            <v>#REF!</v>
          </cell>
        </row>
        <row r="725">
          <cell r="A725" t="str">
            <v>CalWINCalWINTotal-Secured-RevASPIREBPO</v>
          </cell>
          <cell r="B725" t="str">
            <v>CalWINTotal-Secured-RevASPIREBPO</v>
          </cell>
          <cell r="H725">
            <v>0</v>
          </cell>
          <cell r="J725">
            <v>0</v>
          </cell>
          <cell r="K725">
            <v>0</v>
          </cell>
          <cell r="L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S725">
            <v>0</v>
          </cell>
          <cell r="Y725">
            <v>0</v>
          </cell>
          <cell r="AA725">
            <v>0</v>
          </cell>
          <cell r="AB725">
            <v>0</v>
          </cell>
          <cell r="AC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J725">
            <v>0</v>
          </cell>
          <cell r="AP725">
            <v>0</v>
          </cell>
          <cell r="AR725">
            <v>0</v>
          </cell>
          <cell r="AS725">
            <v>0</v>
          </cell>
          <cell r="AT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BA725">
            <v>0</v>
          </cell>
          <cell r="BG725">
            <v>0</v>
          </cell>
          <cell r="BI725">
            <v>0</v>
          </cell>
          <cell r="BJ725">
            <v>0</v>
          </cell>
          <cell r="BK725">
            <v>0</v>
          </cell>
          <cell r="BM725">
            <v>0</v>
          </cell>
          <cell r="BN725">
            <v>0</v>
          </cell>
          <cell r="BO725">
            <v>0</v>
          </cell>
          <cell r="BP725">
            <v>0</v>
          </cell>
          <cell r="BR725">
            <v>0</v>
          </cell>
          <cell r="BX725">
            <v>0</v>
          </cell>
          <cell r="BZ725">
            <v>0</v>
          </cell>
          <cell r="CA725">
            <v>0</v>
          </cell>
          <cell r="CB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I725">
            <v>0</v>
          </cell>
          <cell r="CO725">
            <v>5400333.79</v>
          </cell>
          <cell r="CQ725">
            <v>5283195.17</v>
          </cell>
          <cell r="CR725">
            <v>5059634.93</v>
          </cell>
          <cell r="CS725">
            <v>5192835.5</v>
          </cell>
          <cell r="CU725">
            <v>5144046.09</v>
          </cell>
          <cell r="CV725">
            <v>5146182.0200000005</v>
          </cell>
          <cell r="CW725">
            <v>5016371</v>
          </cell>
          <cell r="CX725">
            <v>5081029.6500000004</v>
          </cell>
          <cell r="CZ725">
            <v>5103091.1300000008</v>
          </cell>
          <cell r="DF725">
            <v>0</v>
          </cell>
          <cell r="DH725">
            <v>0</v>
          </cell>
          <cell r="DI725">
            <v>0</v>
          </cell>
          <cell r="DJ725">
            <v>0</v>
          </cell>
          <cell r="DK725">
            <v>0</v>
          </cell>
          <cell r="DL725">
            <v>0</v>
          </cell>
          <cell r="DM725">
            <v>0</v>
          </cell>
          <cell r="DN725">
            <v>0</v>
          </cell>
          <cell r="DO725">
            <v>0</v>
          </cell>
          <cell r="DP725">
            <v>0</v>
          </cell>
          <cell r="DQ725">
            <v>0</v>
          </cell>
          <cell r="DW725">
            <v>0</v>
          </cell>
          <cell r="DX725">
            <v>0</v>
          </cell>
          <cell r="DY725">
            <v>0</v>
          </cell>
          <cell r="DZ725">
            <v>0</v>
          </cell>
          <cell r="EA725">
            <v>0</v>
          </cell>
          <cell r="EB725">
            <v>0</v>
          </cell>
          <cell r="EC725">
            <v>0</v>
          </cell>
          <cell r="ED725">
            <v>0</v>
          </cell>
          <cell r="EE725">
            <v>0</v>
          </cell>
          <cell r="EF725">
            <v>0</v>
          </cell>
          <cell r="EG725">
            <v>0</v>
          </cell>
          <cell r="EH725">
            <v>0</v>
          </cell>
          <cell r="EN725">
            <v>0</v>
          </cell>
          <cell r="EO725">
            <v>0</v>
          </cell>
          <cell r="EP725">
            <v>0</v>
          </cell>
          <cell r="EQ725">
            <v>0</v>
          </cell>
          <cell r="ER725">
            <v>0</v>
          </cell>
          <cell r="ES725">
            <v>0</v>
          </cell>
          <cell r="ET725">
            <v>0</v>
          </cell>
          <cell r="EU725">
            <v>0</v>
          </cell>
          <cell r="EV725">
            <v>0</v>
          </cell>
          <cell r="EW725">
            <v>0</v>
          </cell>
          <cell r="EX725">
            <v>0</v>
          </cell>
          <cell r="EY725">
            <v>0</v>
          </cell>
          <cell r="FE725">
            <v>0</v>
          </cell>
          <cell r="FF725">
            <v>0</v>
          </cell>
          <cell r="FG725">
            <v>0</v>
          </cell>
          <cell r="FH725">
            <v>0</v>
          </cell>
          <cell r="FI725">
            <v>0</v>
          </cell>
          <cell r="FJ725">
            <v>0</v>
          </cell>
          <cell r="FK725">
            <v>0</v>
          </cell>
          <cell r="FL725">
            <v>0</v>
          </cell>
          <cell r="FM725">
            <v>0</v>
          </cell>
          <cell r="FN725">
            <v>0</v>
          </cell>
          <cell r="FO725">
            <v>0</v>
          </cell>
          <cell r="FP725">
            <v>0</v>
          </cell>
          <cell r="FV725">
            <v>0</v>
          </cell>
          <cell r="FW725">
            <v>0</v>
          </cell>
          <cell r="FX725">
            <v>0</v>
          </cell>
          <cell r="FY725">
            <v>0</v>
          </cell>
          <cell r="FZ725">
            <v>0</v>
          </cell>
          <cell r="GA725">
            <v>0</v>
          </cell>
          <cell r="GB725">
            <v>0</v>
          </cell>
          <cell r="GC725">
            <v>0</v>
          </cell>
          <cell r="GD725">
            <v>0</v>
          </cell>
          <cell r="GE725">
            <v>0</v>
          </cell>
          <cell r="GF725">
            <v>0</v>
          </cell>
          <cell r="GG725">
            <v>0</v>
          </cell>
          <cell r="GM725">
            <v>0</v>
          </cell>
          <cell r="GN725">
            <v>0</v>
          </cell>
          <cell r="GO725">
            <v>0</v>
          </cell>
          <cell r="GP725">
            <v>0</v>
          </cell>
          <cell r="GQ725">
            <v>0</v>
          </cell>
          <cell r="GR725">
            <v>0</v>
          </cell>
          <cell r="GS725">
            <v>0</v>
          </cell>
          <cell r="GT725">
            <v>0</v>
          </cell>
          <cell r="GU725">
            <v>0</v>
          </cell>
          <cell r="GV725">
            <v>0</v>
          </cell>
          <cell r="GW725">
            <v>0</v>
          </cell>
          <cell r="GX725">
            <v>0</v>
          </cell>
          <cell r="HD725">
            <v>0</v>
          </cell>
          <cell r="HE725">
            <v>0</v>
          </cell>
          <cell r="HF725">
            <v>0</v>
          </cell>
          <cell r="HG725">
            <v>0</v>
          </cell>
          <cell r="HH725">
            <v>0</v>
          </cell>
          <cell r="HN725" t="e">
            <v>#REF!</v>
          </cell>
        </row>
        <row r="726">
          <cell r="A726" t="str">
            <v>CalWINCalWINAIB New Sales-RevASPIREBPO</v>
          </cell>
          <cell r="B726" t="str">
            <v>CalWINAIB New Sales-RevASPIREBPO</v>
          </cell>
          <cell r="H726">
            <v>0</v>
          </cell>
          <cell r="J726">
            <v>0</v>
          </cell>
          <cell r="K726">
            <v>0</v>
          </cell>
          <cell r="L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S726">
            <v>0</v>
          </cell>
          <cell r="Y726">
            <v>0</v>
          </cell>
          <cell r="AA726">
            <v>0</v>
          </cell>
          <cell r="AB726">
            <v>0</v>
          </cell>
          <cell r="AC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J726">
            <v>0</v>
          </cell>
          <cell r="AP726">
            <v>0</v>
          </cell>
          <cell r="AR726">
            <v>0</v>
          </cell>
          <cell r="AS726">
            <v>0</v>
          </cell>
          <cell r="AT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BA726">
            <v>0</v>
          </cell>
          <cell r="BG726">
            <v>0</v>
          </cell>
          <cell r="BI726">
            <v>0</v>
          </cell>
          <cell r="BJ726">
            <v>0</v>
          </cell>
          <cell r="BK726">
            <v>0</v>
          </cell>
          <cell r="BM726">
            <v>0</v>
          </cell>
          <cell r="BN726">
            <v>0</v>
          </cell>
          <cell r="BO726">
            <v>0</v>
          </cell>
          <cell r="BP726">
            <v>0</v>
          </cell>
          <cell r="BR726">
            <v>0</v>
          </cell>
          <cell r="BX726">
            <v>0</v>
          </cell>
          <cell r="BZ726">
            <v>0</v>
          </cell>
          <cell r="CA726">
            <v>0</v>
          </cell>
          <cell r="CB726">
            <v>0</v>
          </cell>
          <cell r="CD726">
            <v>0</v>
          </cell>
          <cell r="CE726">
            <v>0</v>
          </cell>
          <cell r="CF726">
            <v>0</v>
          </cell>
          <cell r="CG726">
            <v>0</v>
          </cell>
          <cell r="CI726">
            <v>0</v>
          </cell>
          <cell r="CO726">
            <v>1238550.0000000002</v>
          </cell>
          <cell r="CQ726">
            <v>1345689</v>
          </cell>
          <cell r="CR726">
            <v>1748580</v>
          </cell>
          <cell r="CS726">
            <v>1998590</v>
          </cell>
          <cell r="CU726">
            <v>1998589.47</v>
          </cell>
          <cell r="CV726">
            <v>2170019.4500000002</v>
          </cell>
          <cell r="CW726">
            <v>1682129.78</v>
          </cell>
          <cell r="CX726">
            <v>1682129.77</v>
          </cell>
          <cell r="CZ726">
            <v>1853560.1300000001</v>
          </cell>
          <cell r="DF726">
            <v>0</v>
          </cell>
          <cell r="DH726">
            <v>0</v>
          </cell>
          <cell r="DI726">
            <v>0</v>
          </cell>
          <cell r="DJ726">
            <v>0</v>
          </cell>
          <cell r="DK726">
            <v>0</v>
          </cell>
          <cell r="DL726">
            <v>0</v>
          </cell>
          <cell r="DM726">
            <v>0</v>
          </cell>
          <cell r="DN726">
            <v>0</v>
          </cell>
          <cell r="DO726">
            <v>0</v>
          </cell>
          <cell r="DP726">
            <v>0</v>
          </cell>
          <cell r="DQ726">
            <v>0</v>
          </cell>
          <cell r="DW726">
            <v>0</v>
          </cell>
          <cell r="DX726">
            <v>0</v>
          </cell>
          <cell r="DY726">
            <v>0</v>
          </cell>
          <cell r="DZ726">
            <v>0</v>
          </cell>
          <cell r="EA726">
            <v>0</v>
          </cell>
          <cell r="EB726">
            <v>0</v>
          </cell>
          <cell r="EC726">
            <v>0</v>
          </cell>
          <cell r="ED726">
            <v>0</v>
          </cell>
          <cell r="EE726">
            <v>0</v>
          </cell>
          <cell r="EF726">
            <v>0</v>
          </cell>
          <cell r="EG726">
            <v>0</v>
          </cell>
          <cell r="EH726">
            <v>0</v>
          </cell>
          <cell r="EN726">
            <v>0</v>
          </cell>
          <cell r="EO726">
            <v>0</v>
          </cell>
          <cell r="EP726">
            <v>0</v>
          </cell>
          <cell r="EQ726">
            <v>0</v>
          </cell>
          <cell r="ER726">
            <v>0</v>
          </cell>
          <cell r="ES726">
            <v>0</v>
          </cell>
          <cell r="ET726">
            <v>0</v>
          </cell>
          <cell r="EU726">
            <v>0</v>
          </cell>
          <cell r="EV726">
            <v>0</v>
          </cell>
          <cell r="EW726">
            <v>0</v>
          </cell>
          <cell r="EX726">
            <v>0</v>
          </cell>
          <cell r="EY726">
            <v>0</v>
          </cell>
          <cell r="FE726">
            <v>0</v>
          </cell>
          <cell r="FF726">
            <v>0</v>
          </cell>
          <cell r="FG726">
            <v>0</v>
          </cell>
          <cell r="FH726">
            <v>0</v>
          </cell>
          <cell r="FI726">
            <v>0</v>
          </cell>
          <cell r="FJ726">
            <v>0</v>
          </cell>
          <cell r="FK726">
            <v>0</v>
          </cell>
          <cell r="FL726">
            <v>0</v>
          </cell>
          <cell r="FM726">
            <v>0</v>
          </cell>
          <cell r="FN726">
            <v>0</v>
          </cell>
          <cell r="FO726">
            <v>0</v>
          </cell>
          <cell r="FP726">
            <v>0</v>
          </cell>
          <cell r="FV726">
            <v>0</v>
          </cell>
          <cell r="FW726">
            <v>0</v>
          </cell>
          <cell r="FX726">
            <v>0</v>
          </cell>
          <cell r="FY726">
            <v>0</v>
          </cell>
          <cell r="FZ726">
            <v>0</v>
          </cell>
          <cell r="GA726">
            <v>0</v>
          </cell>
          <cell r="GB726">
            <v>0</v>
          </cell>
          <cell r="GC726">
            <v>0</v>
          </cell>
          <cell r="GD726">
            <v>0</v>
          </cell>
          <cell r="GE726">
            <v>0</v>
          </cell>
          <cell r="GF726">
            <v>0</v>
          </cell>
          <cell r="GG726">
            <v>0</v>
          </cell>
          <cell r="GM726">
            <v>0</v>
          </cell>
          <cell r="GN726">
            <v>0</v>
          </cell>
          <cell r="GO726">
            <v>0</v>
          </cell>
          <cell r="GP726">
            <v>0</v>
          </cell>
          <cell r="GQ726">
            <v>0</v>
          </cell>
          <cell r="GR726">
            <v>0</v>
          </cell>
          <cell r="GS726">
            <v>0</v>
          </cell>
          <cell r="GT726">
            <v>0</v>
          </cell>
          <cell r="GU726">
            <v>0</v>
          </cell>
          <cell r="GV726">
            <v>0</v>
          </cell>
          <cell r="GW726">
            <v>0</v>
          </cell>
          <cell r="GX726">
            <v>0</v>
          </cell>
          <cell r="HD726">
            <v>0</v>
          </cell>
          <cell r="HE726">
            <v>0</v>
          </cell>
          <cell r="HF726">
            <v>0</v>
          </cell>
          <cell r="HG726">
            <v>0</v>
          </cell>
          <cell r="HH726">
            <v>0</v>
          </cell>
          <cell r="HN726" t="e">
            <v>#REF!</v>
          </cell>
        </row>
        <row r="727">
          <cell r="A727" t="str">
            <v>CalWINCalWINTotal-RevASPIREBPO</v>
          </cell>
          <cell r="B727" t="str">
            <v>CalWINTotal-RevASPIREBPO</v>
          </cell>
          <cell r="H727">
            <v>0</v>
          </cell>
          <cell r="J727">
            <v>0</v>
          </cell>
          <cell r="K727">
            <v>0</v>
          </cell>
          <cell r="L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S727">
            <v>0</v>
          </cell>
          <cell r="Y727">
            <v>0</v>
          </cell>
          <cell r="AA727">
            <v>0</v>
          </cell>
          <cell r="AB727">
            <v>0</v>
          </cell>
          <cell r="AC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J727">
            <v>0</v>
          </cell>
          <cell r="AP727">
            <v>0</v>
          </cell>
          <cell r="AR727">
            <v>0</v>
          </cell>
          <cell r="AS727">
            <v>0</v>
          </cell>
          <cell r="AT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BA727">
            <v>0</v>
          </cell>
          <cell r="BG727">
            <v>0</v>
          </cell>
          <cell r="BI727">
            <v>0</v>
          </cell>
          <cell r="BJ727">
            <v>0</v>
          </cell>
          <cell r="BK727">
            <v>0</v>
          </cell>
          <cell r="BM727">
            <v>0</v>
          </cell>
          <cell r="BN727">
            <v>0</v>
          </cell>
          <cell r="BO727">
            <v>0</v>
          </cell>
          <cell r="BP727">
            <v>0</v>
          </cell>
          <cell r="BR727">
            <v>0</v>
          </cell>
          <cell r="BX727">
            <v>0</v>
          </cell>
          <cell r="BZ727">
            <v>0</v>
          </cell>
          <cell r="CA727">
            <v>0</v>
          </cell>
          <cell r="CB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I727">
            <v>0</v>
          </cell>
          <cell r="CO727">
            <v>6638883.790000001</v>
          </cell>
          <cell r="CQ727">
            <v>6628884.169999999</v>
          </cell>
          <cell r="CR727">
            <v>6808214.9299999988</v>
          </cell>
          <cell r="CS727">
            <v>7191425.5</v>
          </cell>
          <cell r="CU727">
            <v>7142635.5599999996</v>
          </cell>
          <cell r="CV727">
            <v>7316201.4699999997</v>
          </cell>
          <cell r="CW727">
            <v>6698500.7800000003</v>
          </cell>
          <cell r="CX727">
            <v>6763159.4200000009</v>
          </cell>
          <cell r="CZ727">
            <v>6956651.2600000007</v>
          </cell>
          <cell r="DF727">
            <v>0</v>
          </cell>
          <cell r="DH727">
            <v>0</v>
          </cell>
          <cell r="DI727">
            <v>0</v>
          </cell>
          <cell r="DJ727">
            <v>0</v>
          </cell>
          <cell r="DK727">
            <v>0</v>
          </cell>
          <cell r="DL727">
            <v>0</v>
          </cell>
          <cell r="DM727">
            <v>0</v>
          </cell>
          <cell r="DN727">
            <v>0</v>
          </cell>
          <cell r="DO727">
            <v>0</v>
          </cell>
          <cell r="DP727">
            <v>0</v>
          </cell>
          <cell r="DQ727">
            <v>0</v>
          </cell>
          <cell r="DW727">
            <v>0</v>
          </cell>
          <cell r="DX727">
            <v>0</v>
          </cell>
          <cell r="DY727">
            <v>0</v>
          </cell>
          <cell r="DZ727">
            <v>0</v>
          </cell>
          <cell r="EA727">
            <v>0</v>
          </cell>
          <cell r="EB727">
            <v>0</v>
          </cell>
          <cell r="EC727">
            <v>0</v>
          </cell>
          <cell r="ED727">
            <v>0</v>
          </cell>
          <cell r="EE727">
            <v>0</v>
          </cell>
          <cell r="EF727">
            <v>0</v>
          </cell>
          <cell r="EG727">
            <v>0</v>
          </cell>
          <cell r="EH727">
            <v>0</v>
          </cell>
          <cell r="EN727">
            <v>0</v>
          </cell>
          <cell r="EO727">
            <v>0</v>
          </cell>
          <cell r="EP727">
            <v>0</v>
          </cell>
          <cell r="EQ727">
            <v>0</v>
          </cell>
          <cell r="ER727">
            <v>0</v>
          </cell>
          <cell r="ES727">
            <v>0</v>
          </cell>
          <cell r="ET727">
            <v>0</v>
          </cell>
          <cell r="EU727">
            <v>0</v>
          </cell>
          <cell r="EV727">
            <v>0</v>
          </cell>
          <cell r="EW727">
            <v>0</v>
          </cell>
          <cell r="EX727">
            <v>0</v>
          </cell>
          <cell r="EY727">
            <v>0</v>
          </cell>
          <cell r="FE727">
            <v>0</v>
          </cell>
          <cell r="FF727">
            <v>0</v>
          </cell>
          <cell r="FG727">
            <v>0</v>
          </cell>
          <cell r="FH727">
            <v>0</v>
          </cell>
          <cell r="FI727">
            <v>0</v>
          </cell>
          <cell r="FJ727">
            <v>0</v>
          </cell>
          <cell r="FK727">
            <v>0</v>
          </cell>
          <cell r="FL727">
            <v>0</v>
          </cell>
          <cell r="FM727">
            <v>0</v>
          </cell>
          <cell r="FN727">
            <v>0</v>
          </cell>
          <cell r="FO727">
            <v>0</v>
          </cell>
          <cell r="FP727">
            <v>0</v>
          </cell>
          <cell r="FV727">
            <v>0</v>
          </cell>
          <cell r="FW727">
            <v>0</v>
          </cell>
          <cell r="FX727">
            <v>0</v>
          </cell>
          <cell r="FY727">
            <v>0</v>
          </cell>
          <cell r="FZ727">
            <v>0</v>
          </cell>
          <cell r="GA727">
            <v>0</v>
          </cell>
          <cell r="GB727">
            <v>0</v>
          </cell>
          <cell r="GC727">
            <v>0</v>
          </cell>
          <cell r="GD727">
            <v>0</v>
          </cell>
          <cell r="GE727">
            <v>0</v>
          </cell>
          <cell r="GF727">
            <v>0</v>
          </cell>
          <cell r="GG727">
            <v>0</v>
          </cell>
          <cell r="GM727">
            <v>0</v>
          </cell>
          <cell r="GN727">
            <v>0</v>
          </cell>
          <cell r="GO727">
            <v>0</v>
          </cell>
          <cell r="GP727">
            <v>0</v>
          </cell>
          <cell r="GQ727">
            <v>0</v>
          </cell>
          <cell r="GR727">
            <v>0</v>
          </cell>
          <cell r="GS727">
            <v>0</v>
          </cell>
          <cell r="GT727">
            <v>0</v>
          </cell>
          <cell r="GU727">
            <v>0</v>
          </cell>
          <cell r="GV727">
            <v>0</v>
          </cell>
          <cell r="GW727">
            <v>0</v>
          </cell>
          <cell r="GX727">
            <v>0</v>
          </cell>
          <cell r="HD727">
            <v>0</v>
          </cell>
          <cell r="HE727">
            <v>0</v>
          </cell>
          <cell r="HF727">
            <v>0</v>
          </cell>
          <cell r="HG727">
            <v>0</v>
          </cell>
          <cell r="HH727">
            <v>0</v>
          </cell>
          <cell r="HN727" t="e">
            <v>#REF!</v>
          </cell>
        </row>
        <row r="728">
          <cell r="A728" t="str">
            <v>CalWINCalWINSecured Baseline-ExpASPIREBPO</v>
          </cell>
          <cell r="B728" t="str">
            <v>CalWINSecured Baseline-ExpASPIREBPO</v>
          </cell>
          <cell r="H728">
            <v>0</v>
          </cell>
          <cell r="J728">
            <v>0</v>
          </cell>
          <cell r="K728">
            <v>0</v>
          </cell>
          <cell r="L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S728">
            <v>0</v>
          </cell>
          <cell r="Y728">
            <v>0</v>
          </cell>
          <cell r="AA728">
            <v>0</v>
          </cell>
          <cell r="AB728">
            <v>0</v>
          </cell>
          <cell r="AC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J728">
            <v>0</v>
          </cell>
          <cell r="AP728">
            <v>0</v>
          </cell>
          <cell r="AR728">
            <v>0</v>
          </cell>
          <cell r="AS728">
            <v>0</v>
          </cell>
          <cell r="AT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BA728">
            <v>0</v>
          </cell>
          <cell r="BG728">
            <v>0</v>
          </cell>
          <cell r="BI728">
            <v>0</v>
          </cell>
          <cell r="BJ728">
            <v>0</v>
          </cell>
          <cell r="BK728">
            <v>0</v>
          </cell>
          <cell r="BM728">
            <v>0</v>
          </cell>
          <cell r="BN728">
            <v>0</v>
          </cell>
          <cell r="BO728">
            <v>0</v>
          </cell>
          <cell r="BP728">
            <v>0</v>
          </cell>
          <cell r="BR728">
            <v>0</v>
          </cell>
          <cell r="BX728">
            <v>0</v>
          </cell>
          <cell r="BZ728">
            <v>0</v>
          </cell>
          <cell r="CA728">
            <v>0</v>
          </cell>
          <cell r="CB728">
            <v>0</v>
          </cell>
          <cell r="CD728">
            <v>0</v>
          </cell>
          <cell r="CE728">
            <v>0</v>
          </cell>
          <cell r="CF728">
            <v>0</v>
          </cell>
          <cell r="CG728">
            <v>0</v>
          </cell>
          <cell r="CI728">
            <v>0</v>
          </cell>
          <cell r="CO728">
            <v>4451428.2300000004</v>
          </cell>
          <cell r="CQ728">
            <v>4391277.6099999994</v>
          </cell>
          <cell r="CR728">
            <v>3982273.3</v>
          </cell>
          <cell r="CS728">
            <v>3730311.6399999997</v>
          </cell>
          <cell r="CU728">
            <v>3550103.75</v>
          </cell>
          <cell r="CV728">
            <v>3534770.2199999993</v>
          </cell>
          <cell r="CW728">
            <v>3507652.23</v>
          </cell>
          <cell r="CX728">
            <v>3275409.3400000003</v>
          </cell>
          <cell r="CZ728">
            <v>3293547.51</v>
          </cell>
          <cell r="DF728">
            <v>0</v>
          </cell>
          <cell r="DH728">
            <v>0</v>
          </cell>
          <cell r="DI728">
            <v>0</v>
          </cell>
          <cell r="DJ728">
            <v>0</v>
          </cell>
          <cell r="DK728">
            <v>0</v>
          </cell>
          <cell r="DL728">
            <v>0</v>
          </cell>
          <cell r="DM728">
            <v>0</v>
          </cell>
          <cell r="DN728">
            <v>0</v>
          </cell>
          <cell r="DO728">
            <v>0</v>
          </cell>
          <cell r="DP728">
            <v>0</v>
          </cell>
          <cell r="DQ728">
            <v>0</v>
          </cell>
          <cell r="DW728">
            <v>0</v>
          </cell>
          <cell r="DX728">
            <v>0</v>
          </cell>
          <cell r="DY728">
            <v>0</v>
          </cell>
          <cell r="DZ728">
            <v>0</v>
          </cell>
          <cell r="EA728">
            <v>0</v>
          </cell>
          <cell r="EB728">
            <v>0</v>
          </cell>
          <cell r="EC728">
            <v>0</v>
          </cell>
          <cell r="ED728">
            <v>0</v>
          </cell>
          <cell r="EE728">
            <v>0</v>
          </cell>
          <cell r="EF728">
            <v>0</v>
          </cell>
          <cell r="EG728">
            <v>0</v>
          </cell>
          <cell r="EH728">
            <v>0</v>
          </cell>
          <cell r="EN728">
            <v>0</v>
          </cell>
          <cell r="EO728">
            <v>0</v>
          </cell>
          <cell r="EP728">
            <v>0</v>
          </cell>
          <cell r="EQ728">
            <v>0</v>
          </cell>
          <cell r="ER728">
            <v>0</v>
          </cell>
          <cell r="ES728">
            <v>0</v>
          </cell>
          <cell r="ET728">
            <v>0</v>
          </cell>
          <cell r="EU728">
            <v>0</v>
          </cell>
          <cell r="EV728">
            <v>0</v>
          </cell>
          <cell r="EW728">
            <v>0</v>
          </cell>
          <cell r="EX728">
            <v>0</v>
          </cell>
          <cell r="EY728">
            <v>0</v>
          </cell>
          <cell r="FE728">
            <v>0</v>
          </cell>
          <cell r="FF728">
            <v>0</v>
          </cell>
          <cell r="FG728">
            <v>0</v>
          </cell>
          <cell r="FH728">
            <v>0</v>
          </cell>
          <cell r="FI728">
            <v>0</v>
          </cell>
          <cell r="FJ728">
            <v>0</v>
          </cell>
          <cell r="FK728">
            <v>0</v>
          </cell>
          <cell r="FL728">
            <v>0</v>
          </cell>
          <cell r="FM728">
            <v>0</v>
          </cell>
          <cell r="FN728">
            <v>0</v>
          </cell>
          <cell r="FO728">
            <v>0</v>
          </cell>
          <cell r="FP728">
            <v>0</v>
          </cell>
          <cell r="FV728">
            <v>0</v>
          </cell>
          <cell r="FW728">
            <v>0</v>
          </cell>
          <cell r="FX728">
            <v>0</v>
          </cell>
          <cell r="FY728">
            <v>0</v>
          </cell>
          <cell r="FZ728">
            <v>0</v>
          </cell>
          <cell r="GA728">
            <v>0</v>
          </cell>
          <cell r="GB728">
            <v>0</v>
          </cell>
          <cell r="GC728">
            <v>0</v>
          </cell>
          <cell r="GD728">
            <v>0</v>
          </cell>
          <cell r="GE728">
            <v>0</v>
          </cell>
          <cell r="GF728">
            <v>0</v>
          </cell>
          <cell r="GG728">
            <v>0</v>
          </cell>
          <cell r="GM728">
            <v>0</v>
          </cell>
          <cell r="GN728">
            <v>0</v>
          </cell>
          <cell r="GO728">
            <v>0</v>
          </cell>
          <cell r="GP728">
            <v>0</v>
          </cell>
          <cell r="GQ728">
            <v>0</v>
          </cell>
          <cell r="GR728">
            <v>0</v>
          </cell>
          <cell r="GS728">
            <v>0</v>
          </cell>
          <cell r="GT728">
            <v>0</v>
          </cell>
          <cell r="GU728">
            <v>0</v>
          </cell>
          <cell r="GV728">
            <v>0</v>
          </cell>
          <cell r="GW728">
            <v>0</v>
          </cell>
          <cell r="GX728">
            <v>0</v>
          </cell>
          <cell r="HD728">
            <v>0</v>
          </cell>
          <cell r="HE728">
            <v>0</v>
          </cell>
          <cell r="HF728">
            <v>0</v>
          </cell>
          <cell r="HG728">
            <v>0</v>
          </cell>
          <cell r="HH728">
            <v>0</v>
          </cell>
          <cell r="HN728" t="e">
            <v>#REF!</v>
          </cell>
        </row>
        <row r="729">
          <cell r="A729" t="str">
            <v>CalWINCalWINSecured Volumetric-ExpASPIREBPO</v>
          </cell>
          <cell r="B729" t="str">
            <v>CalWINSecured Volumetric-ExpASPIREBPO</v>
          </cell>
          <cell r="H729">
            <v>0</v>
          </cell>
          <cell r="J729">
            <v>0</v>
          </cell>
          <cell r="K729">
            <v>0</v>
          </cell>
          <cell r="L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S729">
            <v>0</v>
          </cell>
          <cell r="Y729">
            <v>0</v>
          </cell>
          <cell r="AA729">
            <v>0</v>
          </cell>
          <cell r="AB729">
            <v>0</v>
          </cell>
          <cell r="AC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J729">
            <v>0</v>
          </cell>
          <cell r="AP729">
            <v>0</v>
          </cell>
          <cell r="AR729">
            <v>0</v>
          </cell>
          <cell r="AS729">
            <v>0</v>
          </cell>
          <cell r="AT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BA729">
            <v>0</v>
          </cell>
          <cell r="BG729">
            <v>0</v>
          </cell>
          <cell r="BI729">
            <v>0</v>
          </cell>
          <cell r="BJ729">
            <v>0</v>
          </cell>
          <cell r="BK729">
            <v>0</v>
          </cell>
          <cell r="BM729">
            <v>0</v>
          </cell>
          <cell r="BN729">
            <v>0</v>
          </cell>
          <cell r="BO729">
            <v>0</v>
          </cell>
          <cell r="BP729">
            <v>0</v>
          </cell>
          <cell r="BR729">
            <v>0</v>
          </cell>
          <cell r="BX729">
            <v>0</v>
          </cell>
          <cell r="BZ729">
            <v>0</v>
          </cell>
          <cell r="CA729">
            <v>0</v>
          </cell>
          <cell r="CB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I729">
            <v>0</v>
          </cell>
          <cell r="CO729">
            <v>0</v>
          </cell>
          <cell r="CQ729">
            <v>0</v>
          </cell>
          <cell r="CR729">
            <v>0</v>
          </cell>
          <cell r="CS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Z729">
            <v>0</v>
          </cell>
          <cell r="DF729">
            <v>0</v>
          </cell>
          <cell r="DH729">
            <v>0</v>
          </cell>
          <cell r="DI729">
            <v>0</v>
          </cell>
          <cell r="DJ729">
            <v>0</v>
          </cell>
          <cell r="DK729">
            <v>0</v>
          </cell>
          <cell r="DL729">
            <v>0</v>
          </cell>
          <cell r="DM729">
            <v>0</v>
          </cell>
          <cell r="DN729">
            <v>0</v>
          </cell>
          <cell r="DO729">
            <v>0</v>
          </cell>
          <cell r="DP729">
            <v>0</v>
          </cell>
          <cell r="DQ729">
            <v>0</v>
          </cell>
          <cell r="DW729">
            <v>0</v>
          </cell>
          <cell r="DX729">
            <v>0</v>
          </cell>
          <cell r="DY729">
            <v>0</v>
          </cell>
          <cell r="DZ729">
            <v>0</v>
          </cell>
          <cell r="EA729">
            <v>0</v>
          </cell>
          <cell r="EB729">
            <v>0</v>
          </cell>
          <cell r="EC729">
            <v>0</v>
          </cell>
          <cell r="ED729">
            <v>0</v>
          </cell>
          <cell r="EE729">
            <v>0</v>
          </cell>
          <cell r="EF729">
            <v>0</v>
          </cell>
          <cell r="EG729">
            <v>0</v>
          </cell>
          <cell r="EH729">
            <v>0</v>
          </cell>
          <cell r="EN729">
            <v>0</v>
          </cell>
          <cell r="EO729">
            <v>0</v>
          </cell>
          <cell r="EP729">
            <v>0</v>
          </cell>
          <cell r="EQ729">
            <v>0</v>
          </cell>
          <cell r="ER729">
            <v>0</v>
          </cell>
          <cell r="ES729">
            <v>0</v>
          </cell>
          <cell r="ET729">
            <v>0</v>
          </cell>
          <cell r="EU729">
            <v>0</v>
          </cell>
          <cell r="EV729">
            <v>0</v>
          </cell>
          <cell r="EW729">
            <v>0</v>
          </cell>
          <cell r="EX729">
            <v>0</v>
          </cell>
          <cell r="EY729">
            <v>0</v>
          </cell>
          <cell r="FE729">
            <v>0</v>
          </cell>
          <cell r="FF729">
            <v>0</v>
          </cell>
          <cell r="FG729">
            <v>0</v>
          </cell>
          <cell r="FH729">
            <v>0</v>
          </cell>
          <cell r="FI729">
            <v>0</v>
          </cell>
          <cell r="FJ729">
            <v>0</v>
          </cell>
          <cell r="FK729">
            <v>0</v>
          </cell>
          <cell r="FL729">
            <v>0</v>
          </cell>
          <cell r="FM729">
            <v>0</v>
          </cell>
          <cell r="FN729">
            <v>0</v>
          </cell>
          <cell r="FO729">
            <v>0</v>
          </cell>
          <cell r="FP729">
            <v>0</v>
          </cell>
          <cell r="FV729">
            <v>0</v>
          </cell>
          <cell r="FW729">
            <v>0</v>
          </cell>
          <cell r="FX729">
            <v>0</v>
          </cell>
          <cell r="FY729">
            <v>0</v>
          </cell>
          <cell r="FZ729">
            <v>0</v>
          </cell>
          <cell r="GA729">
            <v>0</v>
          </cell>
          <cell r="GB729">
            <v>0</v>
          </cell>
          <cell r="GC729">
            <v>0</v>
          </cell>
          <cell r="GD729">
            <v>0</v>
          </cell>
          <cell r="GE729">
            <v>0</v>
          </cell>
          <cell r="GF729">
            <v>0</v>
          </cell>
          <cell r="GG729">
            <v>0</v>
          </cell>
          <cell r="GM729">
            <v>0</v>
          </cell>
          <cell r="GN729">
            <v>0</v>
          </cell>
          <cell r="GO729">
            <v>0</v>
          </cell>
          <cell r="GP729">
            <v>0</v>
          </cell>
          <cell r="GQ729">
            <v>0</v>
          </cell>
          <cell r="GR729">
            <v>0</v>
          </cell>
          <cell r="GS729">
            <v>0</v>
          </cell>
          <cell r="GT729">
            <v>0</v>
          </cell>
          <cell r="GU729">
            <v>0</v>
          </cell>
          <cell r="GV729">
            <v>0</v>
          </cell>
          <cell r="GW729">
            <v>0</v>
          </cell>
          <cell r="GX729">
            <v>0</v>
          </cell>
          <cell r="HD729">
            <v>0</v>
          </cell>
          <cell r="HE729">
            <v>0</v>
          </cell>
          <cell r="HF729">
            <v>0</v>
          </cell>
          <cell r="HG729">
            <v>0</v>
          </cell>
          <cell r="HH729">
            <v>0</v>
          </cell>
          <cell r="HN729" t="e">
            <v>#REF!</v>
          </cell>
        </row>
        <row r="730">
          <cell r="A730" t="str">
            <v>CalWINCalWINTotal-Secured-ExpASPIREBPO</v>
          </cell>
          <cell r="B730" t="str">
            <v>CalWINTotal-Secured-ExpASPIREBPO</v>
          </cell>
          <cell r="H730">
            <v>0</v>
          </cell>
          <cell r="J730">
            <v>0</v>
          </cell>
          <cell r="K730">
            <v>0</v>
          </cell>
          <cell r="L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S730">
            <v>0</v>
          </cell>
          <cell r="Y730">
            <v>0</v>
          </cell>
          <cell r="AA730">
            <v>0</v>
          </cell>
          <cell r="AB730">
            <v>0</v>
          </cell>
          <cell r="AC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J730">
            <v>0</v>
          </cell>
          <cell r="AP730">
            <v>0</v>
          </cell>
          <cell r="AR730">
            <v>0</v>
          </cell>
          <cell r="AS730">
            <v>0</v>
          </cell>
          <cell r="AT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BA730">
            <v>0</v>
          </cell>
          <cell r="BG730">
            <v>0</v>
          </cell>
          <cell r="BI730">
            <v>0</v>
          </cell>
          <cell r="BJ730">
            <v>0</v>
          </cell>
          <cell r="BK730">
            <v>0</v>
          </cell>
          <cell r="BM730">
            <v>0</v>
          </cell>
          <cell r="BN730">
            <v>0</v>
          </cell>
          <cell r="BO730">
            <v>0</v>
          </cell>
          <cell r="BP730">
            <v>0</v>
          </cell>
          <cell r="BR730">
            <v>0</v>
          </cell>
          <cell r="BX730">
            <v>0</v>
          </cell>
          <cell r="BZ730">
            <v>0</v>
          </cell>
          <cell r="CA730">
            <v>0</v>
          </cell>
          <cell r="CB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I730">
            <v>0</v>
          </cell>
          <cell r="CO730">
            <v>4451428.2300000004</v>
          </cell>
          <cell r="CQ730">
            <v>4391277.6099999994</v>
          </cell>
          <cell r="CR730">
            <v>3982273.3</v>
          </cell>
          <cell r="CS730">
            <v>3730311.6399999997</v>
          </cell>
          <cell r="CU730">
            <v>3550103.75</v>
          </cell>
          <cell r="CV730">
            <v>3534770.2199999993</v>
          </cell>
          <cell r="CW730">
            <v>3507652.23</v>
          </cell>
          <cell r="CX730">
            <v>3275409.3400000003</v>
          </cell>
          <cell r="CZ730">
            <v>3293547.51</v>
          </cell>
          <cell r="DF730">
            <v>0</v>
          </cell>
          <cell r="DH730">
            <v>0</v>
          </cell>
          <cell r="DI730">
            <v>0</v>
          </cell>
          <cell r="DJ730">
            <v>0</v>
          </cell>
          <cell r="DK730">
            <v>0</v>
          </cell>
          <cell r="DL730">
            <v>0</v>
          </cell>
          <cell r="DM730">
            <v>0</v>
          </cell>
          <cell r="DN730">
            <v>0</v>
          </cell>
          <cell r="DO730">
            <v>0</v>
          </cell>
          <cell r="DP730">
            <v>0</v>
          </cell>
          <cell r="DQ730">
            <v>0</v>
          </cell>
          <cell r="DW730">
            <v>0</v>
          </cell>
          <cell r="DX730">
            <v>0</v>
          </cell>
          <cell r="DY730">
            <v>0</v>
          </cell>
          <cell r="DZ730">
            <v>0</v>
          </cell>
          <cell r="EA730">
            <v>0</v>
          </cell>
          <cell r="EB730">
            <v>0</v>
          </cell>
          <cell r="EC730">
            <v>0</v>
          </cell>
          <cell r="ED730">
            <v>0</v>
          </cell>
          <cell r="EE730">
            <v>0</v>
          </cell>
          <cell r="EF730">
            <v>0</v>
          </cell>
          <cell r="EG730">
            <v>0</v>
          </cell>
          <cell r="EH730">
            <v>0</v>
          </cell>
          <cell r="EN730">
            <v>0</v>
          </cell>
          <cell r="EO730">
            <v>0</v>
          </cell>
          <cell r="EP730">
            <v>0</v>
          </cell>
          <cell r="EQ730">
            <v>0</v>
          </cell>
          <cell r="ER730">
            <v>0</v>
          </cell>
          <cell r="ES730">
            <v>0</v>
          </cell>
          <cell r="ET730">
            <v>0</v>
          </cell>
          <cell r="EU730">
            <v>0</v>
          </cell>
          <cell r="EV730">
            <v>0</v>
          </cell>
          <cell r="EW730">
            <v>0</v>
          </cell>
          <cell r="EX730">
            <v>0</v>
          </cell>
          <cell r="EY730">
            <v>0</v>
          </cell>
          <cell r="FE730">
            <v>0</v>
          </cell>
          <cell r="FF730">
            <v>0</v>
          </cell>
          <cell r="FG730">
            <v>0</v>
          </cell>
          <cell r="FH730">
            <v>0</v>
          </cell>
          <cell r="FI730">
            <v>0</v>
          </cell>
          <cell r="FJ730">
            <v>0</v>
          </cell>
          <cell r="FK730">
            <v>0</v>
          </cell>
          <cell r="FL730">
            <v>0</v>
          </cell>
          <cell r="FM730">
            <v>0</v>
          </cell>
          <cell r="FN730">
            <v>0</v>
          </cell>
          <cell r="FO730">
            <v>0</v>
          </cell>
          <cell r="FP730">
            <v>0</v>
          </cell>
          <cell r="FV730">
            <v>0</v>
          </cell>
          <cell r="FW730">
            <v>0</v>
          </cell>
          <cell r="FX730">
            <v>0</v>
          </cell>
          <cell r="FY730">
            <v>0</v>
          </cell>
          <cell r="FZ730">
            <v>0</v>
          </cell>
          <cell r="GA730">
            <v>0</v>
          </cell>
          <cell r="GB730">
            <v>0</v>
          </cell>
          <cell r="GC730">
            <v>0</v>
          </cell>
          <cell r="GD730">
            <v>0</v>
          </cell>
          <cell r="GE730">
            <v>0</v>
          </cell>
          <cell r="GF730">
            <v>0</v>
          </cell>
          <cell r="GG730">
            <v>0</v>
          </cell>
          <cell r="GM730">
            <v>0</v>
          </cell>
          <cell r="GN730">
            <v>0</v>
          </cell>
          <cell r="GO730">
            <v>0</v>
          </cell>
          <cell r="GP730">
            <v>0</v>
          </cell>
          <cell r="GQ730">
            <v>0</v>
          </cell>
          <cell r="GR730">
            <v>0</v>
          </cell>
          <cell r="GS730">
            <v>0</v>
          </cell>
          <cell r="GT730">
            <v>0</v>
          </cell>
          <cell r="GU730">
            <v>0</v>
          </cell>
          <cell r="GV730">
            <v>0</v>
          </cell>
          <cell r="GW730">
            <v>0</v>
          </cell>
          <cell r="GX730">
            <v>0</v>
          </cell>
          <cell r="HD730">
            <v>0</v>
          </cell>
          <cell r="HE730">
            <v>0</v>
          </cell>
          <cell r="HF730">
            <v>0</v>
          </cell>
          <cell r="HG730">
            <v>0</v>
          </cell>
          <cell r="HH730">
            <v>0</v>
          </cell>
          <cell r="HN730" t="e">
            <v>#REF!</v>
          </cell>
        </row>
        <row r="731">
          <cell r="A731" t="str">
            <v>CalWINCalWINAIB New Sales-ExpASPIREBPO</v>
          </cell>
          <cell r="B731" t="str">
            <v>CalWINAIB New Sales-ExpASPIREBPO</v>
          </cell>
          <cell r="H731">
            <v>0</v>
          </cell>
          <cell r="J731">
            <v>0</v>
          </cell>
          <cell r="K731">
            <v>0</v>
          </cell>
          <cell r="L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S731">
            <v>0</v>
          </cell>
          <cell r="Y731">
            <v>0</v>
          </cell>
          <cell r="AA731">
            <v>0</v>
          </cell>
          <cell r="AB731">
            <v>0</v>
          </cell>
          <cell r="AC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J731">
            <v>0</v>
          </cell>
          <cell r="AP731">
            <v>0</v>
          </cell>
          <cell r="AR731">
            <v>0</v>
          </cell>
          <cell r="AS731">
            <v>0</v>
          </cell>
          <cell r="AT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BA731">
            <v>0</v>
          </cell>
          <cell r="BG731">
            <v>0</v>
          </cell>
          <cell r="BI731">
            <v>0</v>
          </cell>
          <cell r="BJ731">
            <v>0</v>
          </cell>
          <cell r="BK731">
            <v>0</v>
          </cell>
          <cell r="BM731">
            <v>0</v>
          </cell>
          <cell r="BN731">
            <v>0</v>
          </cell>
          <cell r="BO731">
            <v>0</v>
          </cell>
          <cell r="BP731">
            <v>0</v>
          </cell>
          <cell r="BR731">
            <v>0</v>
          </cell>
          <cell r="BX731">
            <v>0</v>
          </cell>
          <cell r="BZ731">
            <v>0</v>
          </cell>
          <cell r="CA731">
            <v>0</v>
          </cell>
          <cell r="CB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I731">
            <v>0</v>
          </cell>
          <cell r="CO731">
            <v>659804.99999999977</v>
          </cell>
          <cell r="CQ731">
            <v>709869.99999999988</v>
          </cell>
          <cell r="CR731">
            <v>961648</v>
          </cell>
          <cell r="CS731">
            <v>1100123.9999999998</v>
          </cell>
          <cell r="CU731">
            <v>1100121.9999999998</v>
          </cell>
          <cell r="CV731">
            <v>1202984.0000000002</v>
          </cell>
          <cell r="CW731">
            <v>971774.99999999988</v>
          </cell>
          <cell r="CX731">
            <v>971783.00000000012</v>
          </cell>
          <cell r="CZ731">
            <v>1074639.9999999998</v>
          </cell>
          <cell r="DF731">
            <v>0</v>
          </cell>
          <cell r="DH731">
            <v>0</v>
          </cell>
          <cell r="DI731">
            <v>0</v>
          </cell>
          <cell r="DJ731">
            <v>0</v>
          </cell>
          <cell r="DK731">
            <v>0</v>
          </cell>
          <cell r="DL731">
            <v>0</v>
          </cell>
          <cell r="DM731">
            <v>0</v>
          </cell>
          <cell r="DN731">
            <v>0</v>
          </cell>
          <cell r="DO731">
            <v>0</v>
          </cell>
          <cell r="DP731">
            <v>0</v>
          </cell>
          <cell r="DQ731">
            <v>0</v>
          </cell>
          <cell r="DW731">
            <v>0</v>
          </cell>
          <cell r="DX731">
            <v>0</v>
          </cell>
          <cell r="DY731">
            <v>0</v>
          </cell>
          <cell r="DZ731">
            <v>0</v>
          </cell>
          <cell r="EA731">
            <v>0</v>
          </cell>
          <cell r="EB731">
            <v>0</v>
          </cell>
          <cell r="EC731">
            <v>0</v>
          </cell>
          <cell r="ED731">
            <v>0</v>
          </cell>
          <cell r="EE731">
            <v>0</v>
          </cell>
          <cell r="EF731">
            <v>0</v>
          </cell>
          <cell r="EG731">
            <v>0</v>
          </cell>
          <cell r="EH731">
            <v>0</v>
          </cell>
          <cell r="EN731">
            <v>0</v>
          </cell>
          <cell r="EO731">
            <v>0</v>
          </cell>
          <cell r="EP731">
            <v>0</v>
          </cell>
          <cell r="EQ731">
            <v>0</v>
          </cell>
          <cell r="ER731">
            <v>0</v>
          </cell>
          <cell r="ES731">
            <v>0</v>
          </cell>
          <cell r="ET731">
            <v>0</v>
          </cell>
          <cell r="EU731">
            <v>0</v>
          </cell>
          <cell r="EV731">
            <v>0</v>
          </cell>
          <cell r="EW731">
            <v>0</v>
          </cell>
          <cell r="EX731">
            <v>0</v>
          </cell>
          <cell r="EY731">
            <v>0</v>
          </cell>
          <cell r="FE731">
            <v>0</v>
          </cell>
          <cell r="FF731">
            <v>0</v>
          </cell>
          <cell r="FG731">
            <v>0</v>
          </cell>
          <cell r="FH731">
            <v>0</v>
          </cell>
          <cell r="FI731">
            <v>0</v>
          </cell>
          <cell r="FJ731">
            <v>0</v>
          </cell>
          <cell r="FK731">
            <v>0</v>
          </cell>
          <cell r="FL731">
            <v>0</v>
          </cell>
          <cell r="FM731">
            <v>0</v>
          </cell>
          <cell r="FN731">
            <v>0</v>
          </cell>
          <cell r="FO731">
            <v>0</v>
          </cell>
          <cell r="FP731">
            <v>0</v>
          </cell>
          <cell r="FV731">
            <v>0</v>
          </cell>
          <cell r="FW731">
            <v>0</v>
          </cell>
          <cell r="FX731">
            <v>0</v>
          </cell>
          <cell r="FY731">
            <v>0</v>
          </cell>
          <cell r="FZ731">
            <v>0</v>
          </cell>
          <cell r="GA731">
            <v>0</v>
          </cell>
          <cell r="GB731">
            <v>0</v>
          </cell>
          <cell r="GC731">
            <v>0</v>
          </cell>
          <cell r="GD731">
            <v>0</v>
          </cell>
          <cell r="GE731">
            <v>0</v>
          </cell>
          <cell r="GF731">
            <v>0</v>
          </cell>
          <cell r="GG731">
            <v>0</v>
          </cell>
          <cell r="GM731">
            <v>0</v>
          </cell>
          <cell r="GN731">
            <v>0</v>
          </cell>
          <cell r="GO731">
            <v>0</v>
          </cell>
          <cell r="GP731">
            <v>0</v>
          </cell>
          <cell r="GQ731">
            <v>0</v>
          </cell>
          <cell r="GR731">
            <v>0</v>
          </cell>
          <cell r="GS731">
            <v>0</v>
          </cell>
          <cell r="GT731">
            <v>0</v>
          </cell>
          <cell r="GU731">
            <v>0</v>
          </cell>
          <cell r="GV731">
            <v>0</v>
          </cell>
          <cell r="GW731">
            <v>0</v>
          </cell>
          <cell r="GX731">
            <v>0</v>
          </cell>
          <cell r="HD731">
            <v>0</v>
          </cell>
          <cell r="HE731">
            <v>0</v>
          </cell>
          <cell r="HF731">
            <v>0</v>
          </cell>
          <cell r="HG731">
            <v>0</v>
          </cell>
          <cell r="HH731">
            <v>0</v>
          </cell>
          <cell r="HN731" t="e">
            <v>#REF!</v>
          </cell>
        </row>
        <row r="732">
          <cell r="A732" t="str">
            <v>CalWINCalWINTotal-ExpASPIREBPO</v>
          </cell>
          <cell r="B732" t="str">
            <v>CalWINTotal-ExpASPIREBPO</v>
          </cell>
          <cell r="H732">
            <v>0</v>
          </cell>
          <cell r="J732">
            <v>0</v>
          </cell>
          <cell r="K732">
            <v>0</v>
          </cell>
          <cell r="L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S732">
            <v>0</v>
          </cell>
          <cell r="Y732">
            <v>0</v>
          </cell>
          <cell r="AA732">
            <v>0</v>
          </cell>
          <cell r="AB732">
            <v>0</v>
          </cell>
          <cell r="AC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J732">
            <v>0</v>
          </cell>
          <cell r="AP732">
            <v>0</v>
          </cell>
          <cell r="AR732">
            <v>0</v>
          </cell>
          <cell r="AS732">
            <v>0</v>
          </cell>
          <cell r="AT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BA732">
            <v>0</v>
          </cell>
          <cell r="BG732">
            <v>0</v>
          </cell>
          <cell r="BI732">
            <v>0</v>
          </cell>
          <cell r="BJ732">
            <v>0</v>
          </cell>
          <cell r="BK732">
            <v>0</v>
          </cell>
          <cell r="BM732">
            <v>0</v>
          </cell>
          <cell r="BN732">
            <v>0</v>
          </cell>
          <cell r="BO732">
            <v>0</v>
          </cell>
          <cell r="BP732">
            <v>0</v>
          </cell>
          <cell r="BR732">
            <v>0</v>
          </cell>
          <cell r="BX732">
            <v>0</v>
          </cell>
          <cell r="BZ732">
            <v>0</v>
          </cell>
          <cell r="CA732">
            <v>0</v>
          </cell>
          <cell r="CB732">
            <v>0</v>
          </cell>
          <cell r="CD732">
            <v>0</v>
          </cell>
          <cell r="CE732">
            <v>0</v>
          </cell>
          <cell r="CF732">
            <v>0</v>
          </cell>
          <cell r="CG732">
            <v>0</v>
          </cell>
          <cell r="CI732">
            <v>0</v>
          </cell>
          <cell r="CO732">
            <v>5111233.2299999995</v>
          </cell>
          <cell r="CQ732">
            <v>5101147.6100000003</v>
          </cell>
          <cell r="CR732">
            <v>4943921.3</v>
          </cell>
          <cell r="CS732">
            <v>4830435.6399999997</v>
          </cell>
          <cell r="CU732">
            <v>4650225.7500000009</v>
          </cell>
          <cell r="CV732">
            <v>4737754.22</v>
          </cell>
          <cell r="CW732">
            <v>4479427.2300000004</v>
          </cell>
          <cell r="CX732">
            <v>4247192.3400000008</v>
          </cell>
          <cell r="CZ732">
            <v>4368187.51</v>
          </cell>
          <cell r="DF732">
            <v>0</v>
          </cell>
          <cell r="DH732">
            <v>0</v>
          </cell>
          <cell r="DI732">
            <v>0</v>
          </cell>
          <cell r="DJ732">
            <v>0</v>
          </cell>
          <cell r="DK732">
            <v>0</v>
          </cell>
          <cell r="DL732">
            <v>0</v>
          </cell>
          <cell r="DM732">
            <v>0</v>
          </cell>
          <cell r="DN732">
            <v>0</v>
          </cell>
          <cell r="DO732">
            <v>0</v>
          </cell>
          <cell r="DP732">
            <v>0</v>
          </cell>
          <cell r="DQ732">
            <v>0</v>
          </cell>
          <cell r="DW732">
            <v>0</v>
          </cell>
          <cell r="DX732">
            <v>0</v>
          </cell>
          <cell r="DY732">
            <v>0</v>
          </cell>
          <cell r="DZ732">
            <v>0</v>
          </cell>
          <cell r="EA732">
            <v>0</v>
          </cell>
          <cell r="EB732">
            <v>0</v>
          </cell>
          <cell r="EC732">
            <v>0</v>
          </cell>
          <cell r="ED732">
            <v>0</v>
          </cell>
          <cell r="EE732">
            <v>0</v>
          </cell>
          <cell r="EF732">
            <v>0</v>
          </cell>
          <cell r="EG732">
            <v>0</v>
          </cell>
          <cell r="EH732">
            <v>0</v>
          </cell>
          <cell r="EN732">
            <v>0</v>
          </cell>
          <cell r="EO732">
            <v>0</v>
          </cell>
          <cell r="EP732">
            <v>0</v>
          </cell>
          <cell r="EQ732">
            <v>0</v>
          </cell>
          <cell r="ER732">
            <v>0</v>
          </cell>
          <cell r="ES732">
            <v>0</v>
          </cell>
          <cell r="ET732">
            <v>0</v>
          </cell>
          <cell r="EU732">
            <v>0</v>
          </cell>
          <cell r="EV732">
            <v>0</v>
          </cell>
          <cell r="EW732">
            <v>0</v>
          </cell>
          <cell r="EX732">
            <v>0</v>
          </cell>
          <cell r="EY732">
            <v>0</v>
          </cell>
          <cell r="FE732">
            <v>0</v>
          </cell>
          <cell r="FF732">
            <v>0</v>
          </cell>
          <cell r="FG732">
            <v>0</v>
          </cell>
          <cell r="FH732">
            <v>0</v>
          </cell>
          <cell r="FI732">
            <v>0</v>
          </cell>
          <cell r="FJ732">
            <v>0</v>
          </cell>
          <cell r="FK732">
            <v>0</v>
          </cell>
          <cell r="FL732">
            <v>0</v>
          </cell>
          <cell r="FM732">
            <v>0</v>
          </cell>
          <cell r="FN732">
            <v>0</v>
          </cell>
          <cell r="FO732">
            <v>0</v>
          </cell>
          <cell r="FP732">
            <v>0</v>
          </cell>
          <cell r="FV732">
            <v>0</v>
          </cell>
          <cell r="FW732">
            <v>0</v>
          </cell>
          <cell r="FX732">
            <v>0</v>
          </cell>
          <cell r="FY732">
            <v>0</v>
          </cell>
          <cell r="FZ732">
            <v>0</v>
          </cell>
          <cell r="GA732">
            <v>0</v>
          </cell>
          <cell r="GB732">
            <v>0</v>
          </cell>
          <cell r="GC732">
            <v>0</v>
          </cell>
          <cell r="GD732">
            <v>0</v>
          </cell>
          <cell r="GE732">
            <v>0</v>
          </cell>
          <cell r="GF732">
            <v>0</v>
          </cell>
          <cell r="GG732">
            <v>0</v>
          </cell>
          <cell r="GM732">
            <v>0</v>
          </cell>
          <cell r="GN732">
            <v>0</v>
          </cell>
          <cell r="GO732">
            <v>0</v>
          </cell>
          <cell r="GP732">
            <v>0</v>
          </cell>
          <cell r="GQ732">
            <v>0</v>
          </cell>
          <cell r="GR732">
            <v>0</v>
          </cell>
          <cell r="GS732">
            <v>0</v>
          </cell>
          <cell r="GT732">
            <v>0</v>
          </cell>
          <cell r="GU732">
            <v>0</v>
          </cell>
          <cell r="GV732">
            <v>0</v>
          </cell>
          <cell r="GW732">
            <v>0</v>
          </cell>
          <cell r="GX732">
            <v>0</v>
          </cell>
          <cell r="HD732">
            <v>0</v>
          </cell>
          <cell r="HE732">
            <v>0</v>
          </cell>
          <cell r="HF732">
            <v>0</v>
          </cell>
          <cell r="HG732">
            <v>0</v>
          </cell>
          <cell r="HH732">
            <v>0</v>
          </cell>
          <cell r="HN732" t="e">
            <v>#REF!</v>
          </cell>
        </row>
        <row r="733">
          <cell r="A733" t="str">
            <v>CalWINCalWINSecured Baseline-OPASPIREBPO</v>
          </cell>
          <cell r="B733" t="str">
            <v>CalWINSecured Baseline-OPASPIREBPO</v>
          </cell>
          <cell r="H733">
            <v>0</v>
          </cell>
          <cell r="J733">
            <v>0</v>
          </cell>
          <cell r="K733">
            <v>0</v>
          </cell>
          <cell r="L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S733">
            <v>0</v>
          </cell>
          <cell r="Y733">
            <v>0</v>
          </cell>
          <cell r="AA733">
            <v>0</v>
          </cell>
          <cell r="AB733">
            <v>0</v>
          </cell>
          <cell r="AC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J733">
            <v>0</v>
          </cell>
          <cell r="AP733">
            <v>0</v>
          </cell>
          <cell r="AR733">
            <v>0</v>
          </cell>
          <cell r="AS733">
            <v>0</v>
          </cell>
          <cell r="AT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BA733">
            <v>0</v>
          </cell>
          <cell r="BG733">
            <v>0</v>
          </cell>
          <cell r="BI733">
            <v>0</v>
          </cell>
          <cell r="BJ733">
            <v>0</v>
          </cell>
          <cell r="BK733">
            <v>0</v>
          </cell>
          <cell r="BM733">
            <v>0</v>
          </cell>
          <cell r="BN733">
            <v>0</v>
          </cell>
          <cell r="BO733">
            <v>0</v>
          </cell>
          <cell r="BP733">
            <v>0</v>
          </cell>
          <cell r="BR733">
            <v>0</v>
          </cell>
          <cell r="BX733">
            <v>0</v>
          </cell>
          <cell r="BZ733">
            <v>0</v>
          </cell>
          <cell r="CA733">
            <v>0</v>
          </cell>
          <cell r="CB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I733">
            <v>0</v>
          </cell>
          <cell r="CO733">
            <v>948905.55999999982</v>
          </cell>
          <cell r="CQ733">
            <v>891917.56000000041</v>
          </cell>
          <cell r="CR733">
            <v>1077361.6299999994</v>
          </cell>
          <cell r="CS733">
            <v>1462523.8600000003</v>
          </cell>
          <cell r="CU733">
            <v>1593942.34</v>
          </cell>
          <cell r="CV733">
            <v>1611411.8000000007</v>
          </cell>
          <cell r="CW733">
            <v>1508718.7700000003</v>
          </cell>
          <cell r="CX733">
            <v>1805620.31</v>
          </cell>
          <cell r="CZ733">
            <v>1809543.6200000006</v>
          </cell>
          <cell r="DF733">
            <v>0</v>
          </cell>
          <cell r="DH733">
            <v>0</v>
          </cell>
          <cell r="DI733">
            <v>0</v>
          </cell>
          <cell r="DJ733">
            <v>0</v>
          </cell>
          <cell r="DK733">
            <v>0</v>
          </cell>
          <cell r="DL733">
            <v>0</v>
          </cell>
          <cell r="DM733">
            <v>0</v>
          </cell>
          <cell r="DN733">
            <v>0</v>
          </cell>
          <cell r="DO733">
            <v>0</v>
          </cell>
          <cell r="DP733">
            <v>0</v>
          </cell>
          <cell r="DQ733">
            <v>0</v>
          </cell>
          <cell r="DW733">
            <v>0</v>
          </cell>
          <cell r="DX733">
            <v>0</v>
          </cell>
          <cell r="DY733">
            <v>0</v>
          </cell>
          <cell r="DZ733">
            <v>0</v>
          </cell>
          <cell r="EA733">
            <v>0</v>
          </cell>
          <cell r="EB733">
            <v>0</v>
          </cell>
          <cell r="EC733">
            <v>0</v>
          </cell>
          <cell r="ED733">
            <v>0</v>
          </cell>
          <cell r="EE733">
            <v>0</v>
          </cell>
          <cell r="EF733">
            <v>0</v>
          </cell>
          <cell r="EG733">
            <v>0</v>
          </cell>
          <cell r="EH733">
            <v>0</v>
          </cell>
          <cell r="EN733">
            <v>0</v>
          </cell>
          <cell r="EO733">
            <v>0</v>
          </cell>
          <cell r="EP733">
            <v>0</v>
          </cell>
          <cell r="EQ733">
            <v>0</v>
          </cell>
          <cell r="ER733">
            <v>0</v>
          </cell>
          <cell r="ES733">
            <v>0</v>
          </cell>
          <cell r="ET733">
            <v>0</v>
          </cell>
          <cell r="EU733">
            <v>0</v>
          </cell>
          <cell r="EV733">
            <v>0</v>
          </cell>
          <cell r="EW733">
            <v>0</v>
          </cell>
          <cell r="EX733">
            <v>0</v>
          </cell>
          <cell r="EY733">
            <v>0</v>
          </cell>
          <cell r="FE733">
            <v>0</v>
          </cell>
          <cell r="FF733">
            <v>0</v>
          </cell>
          <cell r="FG733">
            <v>0</v>
          </cell>
          <cell r="FH733">
            <v>0</v>
          </cell>
          <cell r="FI733">
            <v>0</v>
          </cell>
          <cell r="FJ733">
            <v>0</v>
          </cell>
          <cell r="FK733">
            <v>0</v>
          </cell>
          <cell r="FL733">
            <v>0</v>
          </cell>
          <cell r="FM733">
            <v>0</v>
          </cell>
          <cell r="FN733">
            <v>0</v>
          </cell>
          <cell r="FO733">
            <v>0</v>
          </cell>
          <cell r="FP733">
            <v>0</v>
          </cell>
          <cell r="FV733">
            <v>0</v>
          </cell>
          <cell r="FW733">
            <v>0</v>
          </cell>
          <cell r="FX733">
            <v>0</v>
          </cell>
          <cell r="FY733">
            <v>0</v>
          </cell>
          <cell r="FZ733">
            <v>0</v>
          </cell>
          <cell r="GA733">
            <v>0</v>
          </cell>
          <cell r="GB733">
            <v>0</v>
          </cell>
          <cell r="GC733">
            <v>0</v>
          </cell>
          <cell r="GD733">
            <v>0</v>
          </cell>
          <cell r="GE733">
            <v>0</v>
          </cell>
          <cell r="GF733">
            <v>0</v>
          </cell>
          <cell r="GG733">
            <v>0</v>
          </cell>
          <cell r="GM733">
            <v>0</v>
          </cell>
          <cell r="GN733">
            <v>0</v>
          </cell>
          <cell r="GO733">
            <v>0</v>
          </cell>
          <cell r="GP733">
            <v>0</v>
          </cell>
          <cell r="GQ733">
            <v>0</v>
          </cell>
          <cell r="GR733">
            <v>0</v>
          </cell>
          <cell r="GS733">
            <v>0</v>
          </cell>
          <cell r="GT733">
            <v>0</v>
          </cell>
          <cell r="GU733">
            <v>0</v>
          </cell>
          <cell r="GV733">
            <v>0</v>
          </cell>
          <cell r="GW733">
            <v>0</v>
          </cell>
          <cell r="GX733">
            <v>0</v>
          </cell>
          <cell r="HD733">
            <v>0</v>
          </cell>
          <cell r="HE733">
            <v>0</v>
          </cell>
          <cell r="HF733">
            <v>0</v>
          </cell>
          <cell r="HG733">
            <v>0</v>
          </cell>
          <cell r="HH733">
            <v>0</v>
          </cell>
          <cell r="HN733" t="e">
            <v>#REF!</v>
          </cell>
        </row>
        <row r="734">
          <cell r="A734" t="str">
            <v>CalWINCalWINSecured Volumetric-OPASPIREBPO</v>
          </cell>
          <cell r="B734" t="str">
            <v>CalWINSecured Volumetric-OPASPIREBPO</v>
          </cell>
          <cell r="H734">
            <v>0</v>
          </cell>
          <cell r="J734">
            <v>0</v>
          </cell>
          <cell r="K734">
            <v>0</v>
          </cell>
          <cell r="L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S734">
            <v>0</v>
          </cell>
          <cell r="Y734">
            <v>0</v>
          </cell>
          <cell r="AA734">
            <v>0</v>
          </cell>
          <cell r="AB734">
            <v>0</v>
          </cell>
          <cell r="AC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J734">
            <v>0</v>
          </cell>
          <cell r="AP734">
            <v>0</v>
          </cell>
          <cell r="AR734">
            <v>0</v>
          </cell>
          <cell r="AS734">
            <v>0</v>
          </cell>
          <cell r="AT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BA734">
            <v>0</v>
          </cell>
          <cell r="BG734">
            <v>0</v>
          </cell>
          <cell r="BI734">
            <v>0</v>
          </cell>
          <cell r="BJ734">
            <v>0</v>
          </cell>
          <cell r="BK734">
            <v>0</v>
          </cell>
          <cell r="BM734">
            <v>0</v>
          </cell>
          <cell r="BN734">
            <v>0</v>
          </cell>
          <cell r="BO734">
            <v>0</v>
          </cell>
          <cell r="BP734">
            <v>0</v>
          </cell>
          <cell r="BR734">
            <v>0</v>
          </cell>
          <cell r="BX734">
            <v>0</v>
          </cell>
          <cell r="BZ734">
            <v>0</v>
          </cell>
          <cell r="CA734">
            <v>0</v>
          </cell>
          <cell r="CB734">
            <v>0</v>
          </cell>
          <cell r="CD734">
            <v>0</v>
          </cell>
          <cell r="CE734">
            <v>0</v>
          </cell>
          <cell r="CF734">
            <v>0</v>
          </cell>
          <cell r="CG734">
            <v>0</v>
          </cell>
          <cell r="CI734">
            <v>0</v>
          </cell>
          <cell r="CO734">
            <v>0</v>
          </cell>
          <cell r="CQ734">
            <v>0</v>
          </cell>
          <cell r="CR734">
            <v>0</v>
          </cell>
          <cell r="CS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Z734">
            <v>0</v>
          </cell>
          <cell r="DF734">
            <v>0</v>
          </cell>
          <cell r="DH734">
            <v>0</v>
          </cell>
          <cell r="DI734">
            <v>0</v>
          </cell>
          <cell r="DJ734">
            <v>0</v>
          </cell>
          <cell r="DK734">
            <v>0</v>
          </cell>
          <cell r="DL734">
            <v>0</v>
          </cell>
          <cell r="DM734">
            <v>0</v>
          </cell>
          <cell r="DN734">
            <v>0</v>
          </cell>
          <cell r="DO734">
            <v>0</v>
          </cell>
          <cell r="DP734">
            <v>0</v>
          </cell>
          <cell r="DQ734">
            <v>0</v>
          </cell>
          <cell r="DW734">
            <v>0</v>
          </cell>
          <cell r="DX734">
            <v>0</v>
          </cell>
          <cell r="DY734">
            <v>0</v>
          </cell>
          <cell r="DZ734">
            <v>0</v>
          </cell>
          <cell r="EA734">
            <v>0</v>
          </cell>
          <cell r="EB734">
            <v>0</v>
          </cell>
          <cell r="EC734">
            <v>0</v>
          </cell>
          <cell r="ED734">
            <v>0</v>
          </cell>
          <cell r="EE734">
            <v>0</v>
          </cell>
          <cell r="EF734">
            <v>0</v>
          </cell>
          <cell r="EG734">
            <v>0</v>
          </cell>
          <cell r="EH734">
            <v>0</v>
          </cell>
          <cell r="EN734">
            <v>0</v>
          </cell>
          <cell r="EO734">
            <v>0</v>
          </cell>
          <cell r="EP734">
            <v>0</v>
          </cell>
          <cell r="EQ734">
            <v>0</v>
          </cell>
          <cell r="ER734">
            <v>0</v>
          </cell>
          <cell r="ES734">
            <v>0</v>
          </cell>
          <cell r="ET734">
            <v>0</v>
          </cell>
          <cell r="EU734">
            <v>0</v>
          </cell>
          <cell r="EV734">
            <v>0</v>
          </cell>
          <cell r="EW734">
            <v>0</v>
          </cell>
          <cell r="EX734">
            <v>0</v>
          </cell>
          <cell r="EY734">
            <v>0</v>
          </cell>
          <cell r="FE734">
            <v>0</v>
          </cell>
          <cell r="FF734">
            <v>0</v>
          </cell>
          <cell r="FG734">
            <v>0</v>
          </cell>
          <cell r="FH734">
            <v>0</v>
          </cell>
          <cell r="FI734">
            <v>0</v>
          </cell>
          <cell r="FJ734">
            <v>0</v>
          </cell>
          <cell r="FK734">
            <v>0</v>
          </cell>
          <cell r="FL734">
            <v>0</v>
          </cell>
          <cell r="FM734">
            <v>0</v>
          </cell>
          <cell r="FN734">
            <v>0</v>
          </cell>
          <cell r="FO734">
            <v>0</v>
          </cell>
          <cell r="FP734">
            <v>0</v>
          </cell>
          <cell r="FV734">
            <v>0</v>
          </cell>
          <cell r="FW734">
            <v>0</v>
          </cell>
          <cell r="FX734">
            <v>0</v>
          </cell>
          <cell r="FY734">
            <v>0</v>
          </cell>
          <cell r="FZ734">
            <v>0</v>
          </cell>
          <cell r="GA734">
            <v>0</v>
          </cell>
          <cell r="GB734">
            <v>0</v>
          </cell>
          <cell r="GC734">
            <v>0</v>
          </cell>
          <cell r="GD734">
            <v>0</v>
          </cell>
          <cell r="GE734">
            <v>0</v>
          </cell>
          <cell r="GF734">
            <v>0</v>
          </cell>
          <cell r="GG734">
            <v>0</v>
          </cell>
          <cell r="GM734">
            <v>0</v>
          </cell>
          <cell r="GN734">
            <v>0</v>
          </cell>
          <cell r="GO734">
            <v>0</v>
          </cell>
          <cell r="GP734">
            <v>0</v>
          </cell>
          <cell r="GQ734">
            <v>0</v>
          </cell>
          <cell r="GR734">
            <v>0</v>
          </cell>
          <cell r="GS734">
            <v>0</v>
          </cell>
          <cell r="GT734">
            <v>0</v>
          </cell>
          <cell r="GU734">
            <v>0</v>
          </cell>
          <cell r="GV734">
            <v>0</v>
          </cell>
          <cell r="GW734">
            <v>0</v>
          </cell>
          <cell r="GX734">
            <v>0</v>
          </cell>
          <cell r="HD734">
            <v>0</v>
          </cell>
          <cell r="HE734">
            <v>0</v>
          </cell>
          <cell r="HF734">
            <v>0</v>
          </cell>
          <cell r="HG734">
            <v>0</v>
          </cell>
          <cell r="HH734">
            <v>0</v>
          </cell>
          <cell r="HN734" t="e">
            <v>#REF!</v>
          </cell>
        </row>
        <row r="735">
          <cell r="A735" t="str">
            <v>CalWINCalWINTotal-Secured-OPASPIREBPO</v>
          </cell>
          <cell r="B735" t="str">
            <v>CalWINTotal-Secured-OPASPIREBPO</v>
          </cell>
          <cell r="H735">
            <v>0</v>
          </cell>
          <cell r="J735">
            <v>0</v>
          </cell>
          <cell r="K735">
            <v>0</v>
          </cell>
          <cell r="L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S735">
            <v>0</v>
          </cell>
          <cell r="Y735">
            <v>0</v>
          </cell>
          <cell r="AA735">
            <v>0</v>
          </cell>
          <cell r="AB735">
            <v>0</v>
          </cell>
          <cell r="AC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J735">
            <v>0</v>
          </cell>
          <cell r="AP735">
            <v>0</v>
          </cell>
          <cell r="AR735">
            <v>0</v>
          </cell>
          <cell r="AS735">
            <v>0</v>
          </cell>
          <cell r="AT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BA735">
            <v>0</v>
          </cell>
          <cell r="BG735">
            <v>0</v>
          </cell>
          <cell r="BI735">
            <v>0</v>
          </cell>
          <cell r="BJ735">
            <v>0</v>
          </cell>
          <cell r="BK735">
            <v>0</v>
          </cell>
          <cell r="BM735">
            <v>0</v>
          </cell>
          <cell r="BN735">
            <v>0</v>
          </cell>
          <cell r="BO735">
            <v>0</v>
          </cell>
          <cell r="BP735">
            <v>0</v>
          </cell>
          <cell r="BR735">
            <v>0</v>
          </cell>
          <cell r="BX735">
            <v>0</v>
          </cell>
          <cell r="BZ735">
            <v>0</v>
          </cell>
          <cell r="CA735">
            <v>0</v>
          </cell>
          <cell r="CB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I735">
            <v>0</v>
          </cell>
          <cell r="CO735">
            <v>948905.55999999982</v>
          </cell>
          <cell r="CQ735">
            <v>891917.56000000041</v>
          </cell>
          <cell r="CR735">
            <v>1077361.6299999994</v>
          </cell>
          <cell r="CS735">
            <v>1462523.8600000003</v>
          </cell>
          <cell r="CU735">
            <v>1593942.34</v>
          </cell>
          <cell r="CV735">
            <v>1611411.8000000007</v>
          </cell>
          <cell r="CW735">
            <v>1508718.7700000003</v>
          </cell>
          <cell r="CX735">
            <v>1805620.31</v>
          </cell>
          <cell r="CZ735">
            <v>1809543.6200000006</v>
          </cell>
          <cell r="DF735">
            <v>0</v>
          </cell>
          <cell r="DH735">
            <v>0</v>
          </cell>
          <cell r="DI735">
            <v>0</v>
          </cell>
          <cell r="DJ735">
            <v>0</v>
          </cell>
          <cell r="DK735">
            <v>0</v>
          </cell>
          <cell r="DL735">
            <v>0</v>
          </cell>
          <cell r="DM735">
            <v>0</v>
          </cell>
          <cell r="DN735">
            <v>0</v>
          </cell>
          <cell r="DO735">
            <v>0</v>
          </cell>
          <cell r="DP735">
            <v>0</v>
          </cell>
          <cell r="DQ735">
            <v>0</v>
          </cell>
          <cell r="DW735">
            <v>0</v>
          </cell>
          <cell r="DX735">
            <v>0</v>
          </cell>
          <cell r="DY735">
            <v>0</v>
          </cell>
          <cell r="DZ735">
            <v>0</v>
          </cell>
          <cell r="EA735">
            <v>0</v>
          </cell>
          <cell r="EB735">
            <v>0</v>
          </cell>
          <cell r="EC735">
            <v>0</v>
          </cell>
          <cell r="ED735">
            <v>0</v>
          </cell>
          <cell r="EE735">
            <v>0</v>
          </cell>
          <cell r="EF735">
            <v>0</v>
          </cell>
          <cell r="EG735">
            <v>0</v>
          </cell>
          <cell r="EH735">
            <v>0</v>
          </cell>
          <cell r="EN735">
            <v>0</v>
          </cell>
          <cell r="EO735">
            <v>0</v>
          </cell>
          <cell r="EP735">
            <v>0</v>
          </cell>
          <cell r="EQ735">
            <v>0</v>
          </cell>
          <cell r="ER735">
            <v>0</v>
          </cell>
          <cell r="ES735">
            <v>0</v>
          </cell>
          <cell r="ET735">
            <v>0</v>
          </cell>
          <cell r="EU735">
            <v>0</v>
          </cell>
          <cell r="EV735">
            <v>0</v>
          </cell>
          <cell r="EW735">
            <v>0</v>
          </cell>
          <cell r="EX735">
            <v>0</v>
          </cell>
          <cell r="EY735">
            <v>0</v>
          </cell>
          <cell r="FE735">
            <v>0</v>
          </cell>
          <cell r="FF735">
            <v>0</v>
          </cell>
          <cell r="FG735">
            <v>0</v>
          </cell>
          <cell r="FH735">
            <v>0</v>
          </cell>
          <cell r="FI735">
            <v>0</v>
          </cell>
          <cell r="FJ735">
            <v>0</v>
          </cell>
          <cell r="FK735">
            <v>0</v>
          </cell>
          <cell r="FL735">
            <v>0</v>
          </cell>
          <cell r="FM735">
            <v>0</v>
          </cell>
          <cell r="FN735">
            <v>0</v>
          </cell>
          <cell r="FO735">
            <v>0</v>
          </cell>
          <cell r="FP735">
            <v>0</v>
          </cell>
          <cell r="FV735">
            <v>0</v>
          </cell>
          <cell r="FW735">
            <v>0</v>
          </cell>
          <cell r="FX735">
            <v>0</v>
          </cell>
          <cell r="FY735">
            <v>0</v>
          </cell>
          <cell r="FZ735">
            <v>0</v>
          </cell>
          <cell r="GA735">
            <v>0</v>
          </cell>
          <cell r="GB735">
            <v>0</v>
          </cell>
          <cell r="GC735">
            <v>0</v>
          </cell>
          <cell r="GD735">
            <v>0</v>
          </cell>
          <cell r="GE735">
            <v>0</v>
          </cell>
          <cell r="GF735">
            <v>0</v>
          </cell>
          <cell r="GG735">
            <v>0</v>
          </cell>
          <cell r="GM735">
            <v>0</v>
          </cell>
          <cell r="GN735">
            <v>0</v>
          </cell>
          <cell r="GO735">
            <v>0</v>
          </cell>
          <cell r="GP735">
            <v>0</v>
          </cell>
          <cell r="GQ735">
            <v>0</v>
          </cell>
          <cell r="GR735">
            <v>0</v>
          </cell>
          <cell r="GS735">
            <v>0</v>
          </cell>
          <cell r="GT735">
            <v>0</v>
          </cell>
          <cell r="GU735">
            <v>0</v>
          </cell>
          <cell r="GV735">
            <v>0</v>
          </cell>
          <cell r="GW735">
            <v>0</v>
          </cell>
          <cell r="GX735">
            <v>0</v>
          </cell>
          <cell r="HD735">
            <v>0</v>
          </cell>
          <cell r="HE735">
            <v>0</v>
          </cell>
          <cell r="HF735">
            <v>0</v>
          </cell>
          <cell r="HG735">
            <v>0</v>
          </cell>
          <cell r="HH735">
            <v>0</v>
          </cell>
          <cell r="HN735" t="e">
            <v>#REF!</v>
          </cell>
        </row>
        <row r="736">
          <cell r="A736" t="str">
            <v>CalWINCalWINAIB New Sales-OPASPIREBPO</v>
          </cell>
          <cell r="B736" t="str">
            <v>CalWINAIB New Sales-OPASPIREBPO</v>
          </cell>
          <cell r="H736">
            <v>0</v>
          </cell>
          <cell r="J736">
            <v>0</v>
          </cell>
          <cell r="K736">
            <v>0</v>
          </cell>
          <cell r="L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S736">
            <v>0</v>
          </cell>
          <cell r="Y736">
            <v>0</v>
          </cell>
          <cell r="AA736">
            <v>0</v>
          </cell>
          <cell r="AB736">
            <v>0</v>
          </cell>
          <cell r="AC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J736">
            <v>0</v>
          </cell>
          <cell r="AP736">
            <v>0</v>
          </cell>
          <cell r="AR736">
            <v>0</v>
          </cell>
          <cell r="AS736">
            <v>0</v>
          </cell>
          <cell r="AT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BA736">
            <v>0</v>
          </cell>
          <cell r="BG736">
            <v>0</v>
          </cell>
          <cell r="BI736">
            <v>0</v>
          </cell>
          <cell r="BJ736">
            <v>0</v>
          </cell>
          <cell r="BK736">
            <v>0</v>
          </cell>
          <cell r="BM736">
            <v>0</v>
          </cell>
          <cell r="BN736">
            <v>0</v>
          </cell>
          <cell r="BO736">
            <v>0</v>
          </cell>
          <cell r="BP736">
            <v>0</v>
          </cell>
          <cell r="BR736">
            <v>0</v>
          </cell>
          <cell r="BX736">
            <v>0</v>
          </cell>
          <cell r="BZ736">
            <v>0</v>
          </cell>
          <cell r="CA736">
            <v>0</v>
          </cell>
          <cell r="CB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I736">
            <v>0</v>
          </cell>
          <cell r="CO736">
            <v>578745.00000000012</v>
          </cell>
          <cell r="CQ736">
            <v>635819.00000000012</v>
          </cell>
          <cell r="CR736">
            <v>786931.99999999988</v>
          </cell>
          <cell r="CS736">
            <v>898466</v>
          </cell>
          <cell r="CU736">
            <v>898467.47000000009</v>
          </cell>
          <cell r="CV736">
            <v>967035.44999999984</v>
          </cell>
          <cell r="CW736">
            <v>710354.78000000014</v>
          </cell>
          <cell r="CX736">
            <v>710346.77</v>
          </cell>
          <cell r="CZ736">
            <v>778920.13000000024</v>
          </cell>
          <cell r="DF736">
            <v>0</v>
          </cell>
          <cell r="DH736">
            <v>0</v>
          </cell>
          <cell r="DI736">
            <v>0</v>
          </cell>
          <cell r="DJ736">
            <v>0</v>
          </cell>
          <cell r="DK736">
            <v>0</v>
          </cell>
          <cell r="DL736">
            <v>0</v>
          </cell>
          <cell r="DM736">
            <v>0</v>
          </cell>
          <cell r="DN736">
            <v>0</v>
          </cell>
          <cell r="DO736">
            <v>0</v>
          </cell>
          <cell r="DP736">
            <v>0</v>
          </cell>
          <cell r="DQ736">
            <v>0</v>
          </cell>
          <cell r="DW736">
            <v>0</v>
          </cell>
          <cell r="DX736">
            <v>0</v>
          </cell>
          <cell r="DY736">
            <v>0</v>
          </cell>
          <cell r="DZ736">
            <v>0</v>
          </cell>
          <cell r="EA736">
            <v>0</v>
          </cell>
          <cell r="EB736">
            <v>0</v>
          </cell>
          <cell r="EC736">
            <v>0</v>
          </cell>
          <cell r="ED736">
            <v>0</v>
          </cell>
          <cell r="EE736">
            <v>0</v>
          </cell>
          <cell r="EF736">
            <v>0</v>
          </cell>
          <cell r="EG736">
            <v>0</v>
          </cell>
          <cell r="EH736">
            <v>0</v>
          </cell>
          <cell r="EN736">
            <v>0</v>
          </cell>
          <cell r="EO736">
            <v>0</v>
          </cell>
          <cell r="EP736">
            <v>0</v>
          </cell>
          <cell r="EQ736">
            <v>0</v>
          </cell>
          <cell r="ER736">
            <v>0</v>
          </cell>
          <cell r="ES736">
            <v>0</v>
          </cell>
          <cell r="ET736">
            <v>0</v>
          </cell>
          <cell r="EU736">
            <v>0</v>
          </cell>
          <cell r="EV736">
            <v>0</v>
          </cell>
          <cell r="EW736">
            <v>0</v>
          </cell>
          <cell r="EX736">
            <v>0</v>
          </cell>
          <cell r="EY736">
            <v>0</v>
          </cell>
          <cell r="FE736">
            <v>0</v>
          </cell>
          <cell r="FF736">
            <v>0</v>
          </cell>
          <cell r="FG736">
            <v>0</v>
          </cell>
          <cell r="FH736">
            <v>0</v>
          </cell>
          <cell r="FI736">
            <v>0</v>
          </cell>
          <cell r="FJ736">
            <v>0</v>
          </cell>
          <cell r="FK736">
            <v>0</v>
          </cell>
          <cell r="FL736">
            <v>0</v>
          </cell>
          <cell r="FM736">
            <v>0</v>
          </cell>
          <cell r="FN736">
            <v>0</v>
          </cell>
          <cell r="FO736">
            <v>0</v>
          </cell>
          <cell r="FP736">
            <v>0</v>
          </cell>
          <cell r="FV736">
            <v>0</v>
          </cell>
          <cell r="FW736">
            <v>0</v>
          </cell>
          <cell r="FX736">
            <v>0</v>
          </cell>
          <cell r="FY736">
            <v>0</v>
          </cell>
          <cell r="FZ736">
            <v>0</v>
          </cell>
          <cell r="GA736">
            <v>0</v>
          </cell>
          <cell r="GB736">
            <v>0</v>
          </cell>
          <cell r="GC736">
            <v>0</v>
          </cell>
          <cell r="GD736">
            <v>0</v>
          </cell>
          <cell r="GE736">
            <v>0</v>
          </cell>
          <cell r="GF736">
            <v>0</v>
          </cell>
          <cell r="GG736">
            <v>0</v>
          </cell>
          <cell r="GM736">
            <v>0</v>
          </cell>
          <cell r="GN736">
            <v>0</v>
          </cell>
          <cell r="GO736">
            <v>0</v>
          </cell>
          <cell r="GP736">
            <v>0</v>
          </cell>
          <cell r="GQ736">
            <v>0</v>
          </cell>
          <cell r="GR736">
            <v>0</v>
          </cell>
          <cell r="GS736">
            <v>0</v>
          </cell>
          <cell r="GT736">
            <v>0</v>
          </cell>
          <cell r="GU736">
            <v>0</v>
          </cell>
          <cell r="GV736">
            <v>0</v>
          </cell>
          <cell r="GW736">
            <v>0</v>
          </cell>
          <cell r="GX736">
            <v>0</v>
          </cell>
          <cell r="HD736">
            <v>0</v>
          </cell>
          <cell r="HE736">
            <v>0</v>
          </cell>
          <cell r="HF736">
            <v>0</v>
          </cell>
          <cell r="HG736">
            <v>0</v>
          </cell>
          <cell r="HH736">
            <v>0</v>
          </cell>
          <cell r="HN736" t="e">
            <v>#REF!</v>
          </cell>
        </row>
        <row r="737">
          <cell r="A737" t="str">
            <v>CalWINCalWINTotal-OPASPIREBPO</v>
          </cell>
          <cell r="B737" t="str">
            <v>CalWINTotal-OPASPIREBPO</v>
          </cell>
          <cell r="H737">
            <v>0</v>
          </cell>
          <cell r="J737">
            <v>0</v>
          </cell>
          <cell r="K737">
            <v>0</v>
          </cell>
          <cell r="L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S737">
            <v>0</v>
          </cell>
          <cell r="Y737">
            <v>0</v>
          </cell>
          <cell r="AA737">
            <v>0</v>
          </cell>
          <cell r="AB737">
            <v>0</v>
          </cell>
          <cell r="AC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J737">
            <v>0</v>
          </cell>
          <cell r="AP737">
            <v>0</v>
          </cell>
          <cell r="AR737">
            <v>0</v>
          </cell>
          <cell r="AS737">
            <v>0</v>
          </cell>
          <cell r="AT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BA737">
            <v>0</v>
          </cell>
          <cell r="BG737">
            <v>0</v>
          </cell>
          <cell r="BI737">
            <v>0</v>
          </cell>
          <cell r="BJ737">
            <v>0</v>
          </cell>
          <cell r="BK737">
            <v>0</v>
          </cell>
          <cell r="BM737">
            <v>0</v>
          </cell>
          <cell r="BN737">
            <v>0</v>
          </cell>
          <cell r="BO737">
            <v>0</v>
          </cell>
          <cell r="BP737">
            <v>0</v>
          </cell>
          <cell r="BR737">
            <v>0</v>
          </cell>
          <cell r="BX737">
            <v>0</v>
          </cell>
          <cell r="BZ737">
            <v>0</v>
          </cell>
          <cell r="CA737">
            <v>0</v>
          </cell>
          <cell r="CB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I737">
            <v>0</v>
          </cell>
          <cell r="CO737">
            <v>1527650.56</v>
          </cell>
          <cell r="CQ737">
            <v>1527736.5600000008</v>
          </cell>
          <cell r="CR737">
            <v>1864293.6299999992</v>
          </cell>
          <cell r="CS737">
            <v>2360989.8600000003</v>
          </cell>
          <cell r="CU737">
            <v>2492409.8099999996</v>
          </cell>
          <cell r="CV737">
            <v>2578447.2500000005</v>
          </cell>
          <cell r="CW737">
            <v>2219073.5500000003</v>
          </cell>
          <cell r="CX737">
            <v>2515967.0800000005</v>
          </cell>
          <cell r="CZ737">
            <v>2588463.7500000009</v>
          </cell>
          <cell r="DF737">
            <v>0</v>
          </cell>
          <cell r="DH737">
            <v>0</v>
          </cell>
          <cell r="DI737">
            <v>0</v>
          </cell>
          <cell r="DJ737">
            <v>0</v>
          </cell>
          <cell r="DK737">
            <v>0</v>
          </cell>
          <cell r="DL737">
            <v>0</v>
          </cell>
          <cell r="DM737">
            <v>0</v>
          </cell>
          <cell r="DN737">
            <v>0</v>
          </cell>
          <cell r="DO737">
            <v>0</v>
          </cell>
          <cell r="DP737">
            <v>0</v>
          </cell>
          <cell r="DQ737">
            <v>0</v>
          </cell>
          <cell r="DW737">
            <v>0</v>
          </cell>
          <cell r="DX737">
            <v>0</v>
          </cell>
          <cell r="DY737">
            <v>0</v>
          </cell>
          <cell r="DZ737">
            <v>0</v>
          </cell>
          <cell r="EA737">
            <v>0</v>
          </cell>
          <cell r="EB737">
            <v>0</v>
          </cell>
          <cell r="EC737">
            <v>0</v>
          </cell>
          <cell r="ED737">
            <v>0</v>
          </cell>
          <cell r="EE737">
            <v>0</v>
          </cell>
          <cell r="EF737">
            <v>0</v>
          </cell>
          <cell r="EG737">
            <v>0</v>
          </cell>
          <cell r="EH737">
            <v>0</v>
          </cell>
          <cell r="EN737">
            <v>0</v>
          </cell>
          <cell r="EO737">
            <v>0</v>
          </cell>
          <cell r="EP737">
            <v>0</v>
          </cell>
          <cell r="EQ737">
            <v>0</v>
          </cell>
          <cell r="ER737">
            <v>0</v>
          </cell>
          <cell r="ES737">
            <v>0</v>
          </cell>
          <cell r="ET737">
            <v>0</v>
          </cell>
          <cell r="EU737">
            <v>0</v>
          </cell>
          <cell r="EV737">
            <v>0</v>
          </cell>
          <cell r="EW737">
            <v>0</v>
          </cell>
          <cell r="EX737">
            <v>0</v>
          </cell>
          <cell r="EY737">
            <v>0</v>
          </cell>
          <cell r="FE737">
            <v>0</v>
          </cell>
          <cell r="FF737">
            <v>0</v>
          </cell>
          <cell r="FG737">
            <v>0</v>
          </cell>
          <cell r="FH737">
            <v>0</v>
          </cell>
          <cell r="FI737">
            <v>0</v>
          </cell>
          <cell r="FJ737">
            <v>0</v>
          </cell>
          <cell r="FK737">
            <v>0</v>
          </cell>
          <cell r="FL737">
            <v>0</v>
          </cell>
          <cell r="FM737">
            <v>0</v>
          </cell>
          <cell r="FN737">
            <v>0</v>
          </cell>
          <cell r="FO737">
            <v>0</v>
          </cell>
          <cell r="FP737">
            <v>0</v>
          </cell>
          <cell r="FV737">
            <v>0</v>
          </cell>
          <cell r="FW737">
            <v>0</v>
          </cell>
          <cell r="FX737">
            <v>0</v>
          </cell>
          <cell r="FY737">
            <v>0</v>
          </cell>
          <cell r="FZ737">
            <v>0</v>
          </cell>
          <cell r="GA737">
            <v>0</v>
          </cell>
          <cell r="GB737">
            <v>0</v>
          </cell>
          <cell r="GC737">
            <v>0</v>
          </cell>
          <cell r="GD737">
            <v>0</v>
          </cell>
          <cell r="GE737">
            <v>0</v>
          </cell>
          <cell r="GF737">
            <v>0</v>
          </cell>
          <cell r="GG737">
            <v>0</v>
          </cell>
          <cell r="GM737">
            <v>0</v>
          </cell>
          <cell r="GN737">
            <v>0</v>
          </cell>
          <cell r="GO737">
            <v>0</v>
          </cell>
          <cell r="GP737">
            <v>0</v>
          </cell>
          <cell r="GQ737">
            <v>0</v>
          </cell>
          <cell r="GR737">
            <v>0</v>
          </cell>
          <cell r="GS737">
            <v>0</v>
          </cell>
          <cell r="GT737">
            <v>0</v>
          </cell>
          <cell r="GU737">
            <v>0</v>
          </cell>
          <cell r="GV737">
            <v>0</v>
          </cell>
          <cell r="GW737">
            <v>0</v>
          </cell>
          <cell r="GX737">
            <v>0</v>
          </cell>
          <cell r="HD737">
            <v>0</v>
          </cell>
          <cell r="HE737">
            <v>0</v>
          </cell>
          <cell r="HF737">
            <v>0</v>
          </cell>
          <cell r="HG737">
            <v>0</v>
          </cell>
          <cell r="HH737">
            <v>0</v>
          </cell>
          <cell r="HN737" t="e">
            <v>#REF!</v>
          </cell>
        </row>
        <row r="738">
          <cell r="A738" t="str">
            <v>CalWINCalWINOP %ASPIREBPO</v>
          </cell>
          <cell r="B738" t="str">
            <v>CalWINOP %ASPIREBPO</v>
          </cell>
          <cell r="H738" t="e">
            <v>#DIV/0!</v>
          </cell>
          <cell r="J738" t="e">
            <v>#DIV/0!</v>
          </cell>
          <cell r="K738" t="e">
            <v>#DIV/0!</v>
          </cell>
          <cell r="L738" t="e">
            <v>#DIV/0!</v>
          </cell>
          <cell r="N738" t="e">
            <v>#DIV/0!</v>
          </cell>
          <cell r="O738" t="e">
            <v>#DIV/0!</v>
          </cell>
          <cell r="P738" t="e">
            <v>#DIV/0!</v>
          </cell>
          <cell r="Q738" t="e">
            <v>#DIV/0!</v>
          </cell>
          <cell r="S738" t="e">
            <v>#DIV/0!</v>
          </cell>
          <cell r="Y738" t="e">
            <v>#DIV/0!</v>
          </cell>
          <cell r="AA738" t="e">
            <v>#DIV/0!</v>
          </cell>
          <cell r="AB738" t="e">
            <v>#DIV/0!</v>
          </cell>
          <cell r="AC738" t="e">
            <v>#DIV/0!</v>
          </cell>
          <cell r="AE738" t="e">
            <v>#DIV/0!</v>
          </cell>
          <cell r="AF738" t="e">
            <v>#DIV/0!</v>
          </cell>
          <cell r="AG738" t="e">
            <v>#DIV/0!</v>
          </cell>
          <cell r="AH738" t="e">
            <v>#DIV/0!</v>
          </cell>
          <cell r="AJ738" t="e">
            <v>#DIV/0!</v>
          </cell>
          <cell r="AP738" t="e">
            <v>#DIV/0!</v>
          </cell>
          <cell r="AR738" t="e">
            <v>#DIV/0!</v>
          </cell>
          <cell r="AS738" t="e">
            <v>#DIV/0!</v>
          </cell>
          <cell r="AT738" t="e">
            <v>#DIV/0!</v>
          </cell>
          <cell r="AV738" t="e">
            <v>#DIV/0!</v>
          </cell>
          <cell r="AW738" t="e">
            <v>#DIV/0!</v>
          </cell>
          <cell r="AX738" t="e">
            <v>#DIV/0!</v>
          </cell>
          <cell r="AY738" t="e">
            <v>#DIV/0!</v>
          </cell>
          <cell r="BA738" t="e">
            <v>#DIV/0!</v>
          </cell>
          <cell r="BG738" t="e">
            <v>#DIV/0!</v>
          </cell>
          <cell r="BI738" t="e">
            <v>#DIV/0!</v>
          </cell>
          <cell r="BJ738" t="e">
            <v>#DIV/0!</v>
          </cell>
          <cell r="BK738" t="e">
            <v>#DIV/0!</v>
          </cell>
          <cell r="BM738" t="e">
            <v>#DIV/0!</v>
          </cell>
          <cell r="BN738" t="e">
            <v>#DIV/0!</v>
          </cell>
          <cell r="BO738" t="e">
            <v>#DIV/0!</v>
          </cell>
          <cell r="BP738" t="e">
            <v>#DIV/0!</v>
          </cell>
          <cell r="BR738" t="e">
            <v>#DIV/0!</v>
          </cell>
          <cell r="BX738" t="e">
            <v>#DIV/0!</v>
          </cell>
          <cell r="BZ738" t="e">
            <v>#DIV/0!</v>
          </cell>
          <cell r="CA738" t="e">
            <v>#DIV/0!</v>
          </cell>
          <cell r="CB738" t="e">
            <v>#DIV/0!</v>
          </cell>
          <cell r="CD738" t="e">
            <v>#DIV/0!</v>
          </cell>
          <cell r="CE738" t="e">
            <v>#DIV/0!</v>
          </cell>
          <cell r="CF738" t="e">
            <v>#DIV/0!</v>
          </cell>
          <cell r="CG738" t="e">
            <v>#DIV/0!</v>
          </cell>
          <cell r="CI738" t="e">
            <v>#DIV/0!</v>
          </cell>
          <cell r="CO738">
            <v>230.10653723161491</v>
          </cell>
          <cell r="CQ738">
            <v>230.46662467176597</v>
          </cell>
          <cell r="CR738">
            <v>273.83001993446163</v>
          </cell>
          <cell r="CS738">
            <v>328.30623914549352</v>
          </cell>
          <cell r="CU738">
            <v>348.9481983314293</v>
          </cell>
          <cell r="CV738">
            <v>352.42977665020487</v>
          </cell>
          <cell r="CW738">
            <v>331.2791358665782</v>
          </cell>
          <cell r="CX738">
            <v>372.0106127558945</v>
          </cell>
          <cell r="CZ738">
            <v>372.08473635632566</v>
          </cell>
          <cell r="DF738" t="e">
            <v>#DIV/0!</v>
          </cell>
          <cell r="DH738" t="e">
            <v>#DIV/0!</v>
          </cell>
          <cell r="DI738" t="e">
            <v>#DIV/0!</v>
          </cell>
          <cell r="DJ738" t="e">
            <v>#DIV/0!</v>
          </cell>
          <cell r="DK738" t="e">
            <v>#DIV/0!</v>
          </cell>
          <cell r="DL738" t="e">
            <v>#DIV/0!</v>
          </cell>
          <cell r="DM738" t="e">
            <v>#DIV/0!</v>
          </cell>
          <cell r="DN738" t="e">
            <v>#DIV/0!</v>
          </cell>
          <cell r="DO738" t="e">
            <v>#DIV/0!</v>
          </cell>
          <cell r="DP738" t="e">
            <v>#DIV/0!</v>
          </cell>
          <cell r="DQ738" t="e">
            <v>#DIV/0!</v>
          </cell>
          <cell r="DW738" t="e">
            <v>#DIV/0!</v>
          </cell>
          <cell r="DX738" t="e">
            <v>#DIV/0!</v>
          </cell>
          <cell r="DY738" t="e">
            <v>#DIV/0!</v>
          </cell>
          <cell r="DZ738" t="e">
            <v>#DIV/0!</v>
          </cell>
          <cell r="EA738" t="e">
            <v>#DIV/0!</v>
          </cell>
          <cell r="EB738" t="e">
            <v>#DIV/0!</v>
          </cell>
          <cell r="EC738" t="e">
            <v>#DIV/0!</v>
          </cell>
          <cell r="ED738" t="e">
            <v>#DIV/0!</v>
          </cell>
          <cell r="EE738" t="e">
            <v>#DIV/0!</v>
          </cell>
          <cell r="EF738" t="e">
            <v>#DIV/0!</v>
          </cell>
          <cell r="EG738" t="e">
            <v>#DIV/0!</v>
          </cell>
          <cell r="EH738" t="e">
            <v>#DIV/0!</v>
          </cell>
          <cell r="EN738" t="e">
            <v>#DIV/0!</v>
          </cell>
          <cell r="EO738" t="e">
            <v>#DIV/0!</v>
          </cell>
          <cell r="EP738" t="e">
            <v>#DIV/0!</v>
          </cell>
          <cell r="EQ738" t="e">
            <v>#DIV/0!</v>
          </cell>
          <cell r="ER738" t="e">
            <v>#DIV/0!</v>
          </cell>
          <cell r="ES738" t="e">
            <v>#DIV/0!</v>
          </cell>
          <cell r="ET738" t="e">
            <v>#DIV/0!</v>
          </cell>
          <cell r="EU738" t="e">
            <v>#DIV/0!</v>
          </cell>
          <cell r="EV738" t="e">
            <v>#DIV/0!</v>
          </cell>
          <cell r="EW738" t="e">
            <v>#DIV/0!</v>
          </cell>
          <cell r="EX738" t="e">
            <v>#DIV/0!</v>
          </cell>
          <cell r="EY738" t="e">
            <v>#DIV/0!</v>
          </cell>
          <cell r="FE738" t="e">
            <v>#DIV/0!</v>
          </cell>
          <cell r="FF738" t="e">
            <v>#DIV/0!</v>
          </cell>
          <cell r="FG738" t="e">
            <v>#DIV/0!</v>
          </cell>
          <cell r="FH738" t="e">
            <v>#DIV/0!</v>
          </cell>
          <cell r="FI738" t="e">
            <v>#DIV/0!</v>
          </cell>
          <cell r="FJ738" t="e">
            <v>#DIV/0!</v>
          </cell>
          <cell r="FK738" t="e">
            <v>#DIV/0!</v>
          </cell>
          <cell r="FL738" t="e">
            <v>#DIV/0!</v>
          </cell>
          <cell r="FM738" t="e">
            <v>#DIV/0!</v>
          </cell>
          <cell r="FN738" t="e">
            <v>#DIV/0!</v>
          </cell>
          <cell r="FO738" t="e">
            <v>#DIV/0!</v>
          </cell>
          <cell r="FP738" t="e">
            <v>#DIV/0!</v>
          </cell>
          <cell r="FV738" t="e">
            <v>#DIV/0!</v>
          </cell>
          <cell r="FW738" t="e">
            <v>#DIV/0!</v>
          </cell>
          <cell r="FX738" t="e">
            <v>#DIV/0!</v>
          </cell>
          <cell r="FY738" t="e">
            <v>#DIV/0!</v>
          </cell>
          <cell r="FZ738" t="e">
            <v>#DIV/0!</v>
          </cell>
          <cell r="GA738" t="e">
            <v>#DIV/0!</v>
          </cell>
          <cell r="GB738" t="e">
            <v>#DIV/0!</v>
          </cell>
          <cell r="GC738" t="e">
            <v>#DIV/0!</v>
          </cell>
          <cell r="GD738" t="e">
            <v>#DIV/0!</v>
          </cell>
          <cell r="GE738" t="e">
            <v>#DIV/0!</v>
          </cell>
          <cell r="GF738" t="e">
            <v>#DIV/0!</v>
          </cell>
          <cell r="GG738" t="e">
            <v>#DIV/0!</v>
          </cell>
          <cell r="GM738" t="e">
            <v>#DIV/0!</v>
          </cell>
          <cell r="GN738" t="e">
            <v>#DIV/0!</v>
          </cell>
          <cell r="GO738" t="e">
            <v>#DIV/0!</v>
          </cell>
          <cell r="GP738" t="e">
            <v>#DIV/0!</v>
          </cell>
          <cell r="GQ738" t="e">
            <v>#DIV/0!</v>
          </cell>
          <cell r="GR738" t="e">
            <v>#DIV/0!</v>
          </cell>
          <cell r="GS738" t="e">
            <v>#DIV/0!</v>
          </cell>
          <cell r="GT738" t="e">
            <v>#DIV/0!</v>
          </cell>
          <cell r="GU738" t="e">
            <v>#DIV/0!</v>
          </cell>
          <cell r="GV738" t="e">
            <v>#DIV/0!</v>
          </cell>
          <cell r="GW738" t="e">
            <v>#DIV/0!</v>
          </cell>
          <cell r="GX738" t="e">
            <v>#DIV/0!</v>
          </cell>
          <cell r="HD738" t="e">
            <v>#DIV/0!</v>
          </cell>
          <cell r="HE738" t="e">
            <v>#DIV/0!</v>
          </cell>
          <cell r="HF738" t="e">
            <v>#DIV/0!</v>
          </cell>
          <cell r="HG738" t="e">
            <v>#DIV/0!</v>
          </cell>
          <cell r="HH738" t="e">
            <v>#DIV/0!</v>
          </cell>
          <cell r="HN738" t="e">
            <v>#REF!</v>
          </cell>
        </row>
        <row r="739">
          <cell r="A739" t="str">
            <v>CalWINCalWINSecured Baseline-RevPrior FlashBPO</v>
          </cell>
          <cell r="B739" t="str">
            <v>CalWINSecured Baseline-RevPrior FlashBPO</v>
          </cell>
          <cell r="H739">
            <v>0</v>
          </cell>
          <cell r="J739">
            <v>0</v>
          </cell>
          <cell r="K739">
            <v>0</v>
          </cell>
          <cell r="L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S739">
            <v>1457830388.7922647</v>
          </cell>
          <cell r="Y739">
            <v>0</v>
          </cell>
          <cell r="AA739">
            <v>0</v>
          </cell>
          <cell r="AB739">
            <v>0</v>
          </cell>
          <cell r="AC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J739">
            <v>0</v>
          </cell>
          <cell r="AP739">
            <v>4667075.71</v>
          </cell>
          <cell r="AR739">
            <v>5201325.57</v>
          </cell>
          <cell r="AS739">
            <v>6352896.6900000004</v>
          </cell>
          <cell r="AT739">
            <v>5665242.46</v>
          </cell>
          <cell r="AV739">
            <v>4601064.68</v>
          </cell>
          <cell r="AW739">
            <v>6860259.7300000004</v>
          </cell>
          <cell r="AX739">
            <v>5474690.5899999999</v>
          </cell>
          <cell r="AY739">
            <v>6069180.8799999999</v>
          </cell>
          <cell r="BA739">
            <v>6999931.9100000001</v>
          </cell>
          <cell r="BG739">
            <v>6602441.5700000003</v>
          </cell>
          <cell r="BI739">
            <v>6826201.5</v>
          </cell>
          <cell r="BJ739">
            <v>7244892.0300000003</v>
          </cell>
          <cell r="BK739">
            <v>6368296.7999999998</v>
          </cell>
          <cell r="BM739">
            <v>7781792.6299999999</v>
          </cell>
          <cell r="BN739">
            <v>6749603.1600000001</v>
          </cell>
          <cell r="BO739">
            <v>7256427.9199999999</v>
          </cell>
          <cell r="BP739">
            <v>5834378.2400000002</v>
          </cell>
          <cell r="BR739">
            <v>9067715.6999999993</v>
          </cell>
          <cell r="BX739">
            <v>7559244.0899999999</v>
          </cell>
          <cell r="BZ739">
            <v>6230066.7000000002</v>
          </cell>
          <cell r="CA739">
            <v>7317255.54</v>
          </cell>
          <cell r="CB739">
            <v>7020745.54</v>
          </cell>
          <cell r="CD739">
            <v>7409983.5599999996</v>
          </cell>
          <cell r="CE739">
            <v>5130658.54</v>
          </cell>
          <cell r="CF739">
            <v>5418266.79</v>
          </cell>
          <cell r="CG739">
            <v>5281238.4400000004</v>
          </cell>
          <cell r="CI739">
            <v>7820090.4699999997</v>
          </cell>
          <cell r="CO739">
            <v>348040.96169811417</v>
          </cell>
          <cell r="CQ739">
            <v>6027997.0599999996</v>
          </cell>
          <cell r="CR739">
            <v>6593736.1299999999</v>
          </cell>
          <cell r="CS739">
            <v>5811269</v>
          </cell>
          <cell r="CU739">
            <v>6434498.7300000004</v>
          </cell>
          <cell r="CV739">
            <v>5750941.6599999992</v>
          </cell>
          <cell r="CW739">
            <v>5828091.6599999992</v>
          </cell>
          <cell r="CX739">
            <v>5992927.8700000001</v>
          </cell>
          <cell r="CZ739">
            <v>6834606.379999999</v>
          </cell>
          <cell r="DF739">
            <v>6327020.9799999995</v>
          </cell>
          <cell r="DH739">
            <v>6860558.6999999993</v>
          </cell>
          <cell r="DI739">
            <v>5858489.7000000002</v>
          </cell>
          <cell r="DJ739">
            <v>7831454</v>
          </cell>
          <cell r="DK739">
            <v>6538485.0000000009</v>
          </cell>
          <cell r="DL739">
            <v>6603201.5300000003</v>
          </cell>
          <cell r="DM739">
            <v>7327434</v>
          </cell>
          <cell r="DN739">
            <v>6858990</v>
          </cell>
          <cell r="DO739">
            <v>7369277</v>
          </cell>
          <cell r="DP739">
            <v>6501344</v>
          </cell>
          <cell r="DQ739">
            <v>6935057</v>
          </cell>
          <cell r="DW739">
            <v>7316206.9999999991</v>
          </cell>
          <cell r="DX739">
            <v>7206300</v>
          </cell>
          <cell r="DY739">
            <v>6039810.4700000007</v>
          </cell>
          <cell r="DZ739">
            <v>6998520</v>
          </cell>
          <cell r="EA739">
            <v>6889723</v>
          </cell>
          <cell r="EB739">
            <v>6820860.7400000012</v>
          </cell>
          <cell r="EC739">
            <v>5390327.7400000002</v>
          </cell>
          <cell r="ED739">
            <v>5773632.7400000002</v>
          </cell>
          <cell r="EE739">
            <v>3790794.7399999998</v>
          </cell>
          <cell r="EF739">
            <v>5401879.7400000002</v>
          </cell>
          <cell r="EG739">
            <v>6727180.7400000012</v>
          </cell>
          <cell r="EH739">
            <v>6586854.2716981107</v>
          </cell>
          <cell r="EN739">
            <v>6444328.2716981098</v>
          </cell>
          <cell r="EO739">
            <v>6963193.671698113</v>
          </cell>
          <cell r="EP739">
            <v>6346594.4716981137</v>
          </cell>
          <cell r="EQ739">
            <v>5841276.4716981128</v>
          </cell>
          <cell r="ER739">
            <v>5694511.4716981137</v>
          </cell>
          <cell r="ES739">
            <v>4974578.4716981137</v>
          </cell>
          <cell r="ET739">
            <v>4447483.4716981128</v>
          </cell>
          <cell r="EU739">
            <v>4392662.4716981128</v>
          </cell>
          <cell r="EV739">
            <v>4845889.4716981137</v>
          </cell>
          <cell r="EW739">
            <v>3871121.4716981137</v>
          </cell>
          <cell r="EX739">
            <v>3920144.4716981133</v>
          </cell>
          <cell r="EY739">
            <v>3962479.4716981133</v>
          </cell>
          <cell r="FE739">
            <v>3909495.4716981133</v>
          </cell>
          <cell r="FF739">
            <v>3870266.4716981137</v>
          </cell>
          <cell r="FG739">
            <v>3894996.4716981133</v>
          </cell>
          <cell r="FH739">
            <v>0</v>
          </cell>
          <cell r="FI739">
            <v>0</v>
          </cell>
          <cell r="FJ739">
            <v>0</v>
          </cell>
          <cell r="FK739">
            <v>0</v>
          </cell>
          <cell r="FL739">
            <v>0</v>
          </cell>
          <cell r="FM739">
            <v>0</v>
          </cell>
          <cell r="FN739">
            <v>0</v>
          </cell>
          <cell r="FO739">
            <v>0</v>
          </cell>
          <cell r="FP739">
            <v>0</v>
          </cell>
          <cell r="FV739">
            <v>0</v>
          </cell>
          <cell r="FW739">
            <v>0</v>
          </cell>
          <cell r="FX739">
            <v>0</v>
          </cell>
          <cell r="FY739">
            <v>0</v>
          </cell>
          <cell r="FZ739">
            <v>0</v>
          </cell>
          <cell r="GA739">
            <v>0</v>
          </cell>
          <cell r="GB739">
            <v>0</v>
          </cell>
          <cell r="GC739">
            <v>0</v>
          </cell>
          <cell r="GD739">
            <v>0</v>
          </cell>
          <cell r="GE739">
            <v>0</v>
          </cell>
          <cell r="GF739">
            <v>0</v>
          </cell>
          <cell r="GG739">
            <v>0</v>
          </cell>
          <cell r="GM739">
            <v>0</v>
          </cell>
          <cell r="GN739">
            <v>0</v>
          </cell>
          <cell r="GO739">
            <v>0</v>
          </cell>
          <cell r="GP739">
            <v>0</v>
          </cell>
          <cell r="GQ739">
            <v>0</v>
          </cell>
          <cell r="GR739">
            <v>0</v>
          </cell>
          <cell r="GS739">
            <v>0</v>
          </cell>
          <cell r="GT739">
            <v>0</v>
          </cell>
          <cell r="GU739">
            <v>0</v>
          </cell>
          <cell r="GV739">
            <v>0</v>
          </cell>
          <cell r="GW739">
            <v>0</v>
          </cell>
          <cell r="GX739">
            <v>0</v>
          </cell>
          <cell r="HD739">
            <v>0</v>
          </cell>
          <cell r="HE739">
            <v>0</v>
          </cell>
          <cell r="HF739">
            <v>0</v>
          </cell>
          <cell r="HG739">
            <v>0</v>
          </cell>
          <cell r="HH739">
            <v>0</v>
          </cell>
          <cell r="HN739" t="e">
            <v>#REF!</v>
          </cell>
        </row>
        <row r="740">
          <cell r="A740" t="str">
            <v>CalWINCalWINSecured Volumetric-RevPrior FlashBPO</v>
          </cell>
          <cell r="B740" t="str">
            <v>CalWINSecured Volumetric-RevPrior FlashBPO</v>
          </cell>
          <cell r="H740">
            <v>0</v>
          </cell>
          <cell r="J740">
            <v>0</v>
          </cell>
          <cell r="K740">
            <v>0</v>
          </cell>
          <cell r="L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S740">
            <v>0</v>
          </cell>
          <cell r="Y740">
            <v>0</v>
          </cell>
          <cell r="AA740">
            <v>0</v>
          </cell>
          <cell r="AB740">
            <v>0</v>
          </cell>
          <cell r="AC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J740">
            <v>0</v>
          </cell>
          <cell r="AP740">
            <v>0</v>
          </cell>
          <cell r="AR740">
            <v>0</v>
          </cell>
          <cell r="AS740">
            <v>0</v>
          </cell>
          <cell r="AT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BA740">
            <v>0</v>
          </cell>
          <cell r="BG740">
            <v>0</v>
          </cell>
          <cell r="BI740">
            <v>0</v>
          </cell>
          <cell r="BJ740">
            <v>0</v>
          </cell>
          <cell r="BK740">
            <v>0</v>
          </cell>
          <cell r="BM740">
            <v>0</v>
          </cell>
          <cell r="BN740">
            <v>0</v>
          </cell>
          <cell r="BO740">
            <v>0</v>
          </cell>
          <cell r="BP740">
            <v>0</v>
          </cell>
          <cell r="BR740">
            <v>0</v>
          </cell>
          <cell r="BX740">
            <v>0</v>
          </cell>
          <cell r="BZ740">
            <v>0</v>
          </cell>
          <cell r="CA740">
            <v>0</v>
          </cell>
          <cell r="CB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I740">
            <v>0</v>
          </cell>
          <cell r="CO740">
            <v>0</v>
          </cell>
          <cell r="CQ740">
            <v>0</v>
          </cell>
          <cell r="CR740">
            <v>0</v>
          </cell>
          <cell r="CS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Z740">
            <v>0</v>
          </cell>
          <cell r="DF740">
            <v>0</v>
          </cell>
          <cell r="DH740">
            <v>0</v>
          </cell>
          <cell r="DI740">
            <v>0</v>
          </cell>
          <cell r="DJ740">
            <v>0</v>
          </cell>
          <cell r="DK740">
            <v>0</v>
          </cell>
          <cell r="DL740">
            <v>0</v>
          </cell>
          <cell r="DM740">
            <v>0</v>
          </cell>
          <cell r="DN740">
            <v>0</v>
          </cell>
          <cell r="DO740">
            <v>0</v>
          </cell>
          <cell r="DP740">
            <v>0</v>
          </cell>
          <cell r="DQ740">
            <v>0</v>
          </cell>
          <cell r="DW740">
            <v>0</v>
          </cell>
          <cell r="DX740">
            <v>0</v>
          </cell>
          <cell r="DY740">
            <v>0</v>
          </cell>
          <cell r="DZ740">
            <v>0</v>
          </cell>
          <cell r="EA740">
            <v>0</v>
          </cell>
          <cell r="EB740">
            <v>0</v>
          </cell>
          <cell r="EC740">
            <v>0</v>
          </cell>
          <cell r="ED740">
            <v>0</v>
          </cell>
          <cell r="EE740">
            <v>0</v>
          </cell>
          <cell r="EF740">
            <v>0</v>
          </cell>
          <cell r="EG740">
            <v>0</v>
          </cell>
          <cell r="EH740">
            <v>0</v>
          </cell>
          <cell r="EN740">
            <v>0</v>
          </cell>
          <cell r="EO740">
            <v>0</v>
          </cell>
          <cell r="EP740">
            <v>0</v>
          </cell>
          <cell r="EQ740">
            <v>0</v>
          </cell>
          <cell r="ER740">
            <v>0</v>
          </cell>
          <cell r="ES740">
            <v>0</v>
          </cell>
          <cell r="ET740">
            <v>0</v>
          </cell>
          <cell r="EU740">
            <v>0</v>
          </cell>
          <cell r="EV740">
            <v>0</v>
          </cell>
          <cell r="EW740">
            <v>0</v>
          </cell>
          <cell r="EX740">
            <v>0</v>
          </cell>
          <cell r="EY740">
            <v>0</v>
          </cell>
          <cell r="FE740">
            <v>0</v>
          </cell>
          <cell r="FF740">
            <v>0</v>
          </cell>
          <cell r="FG740">
            <v>0</v>
          </cell>
          <cell r="FH740">
            <v>0</v>
          </cell>
          <cell r="FI740">
            <v>0</v>
          </cell>
          <cell r="FJ740">
            <v>0</v>
          </cell>
          <cell r="FK740">
            <v>0</v>
          </cell>
          <cell r="FL740">
            <v>0</v>
          </cell>
          <cell r="FM740">
            <v>0</v>
          </cell>
          <cell r="FN740">
            <v>0</v>
          </cell>
          <cell r="FO740">
            <v>0</v>
          </cell>
          <cell r="FP740">
            <v>0</v>
          </cell>
          <cell r="FV740">
            <v>0</v>
          </cell>
          <cell r="FW740">
            <v>0</v>
          </cell>
          <cell r="FX740">
            <v>0</v>
          </cell>
          <cell r="FY740">
            <v>0</v>
          </cell>
          <cell r="FZ740">
            <v>0</v>
          </cell>
          <cell r="GA740">
            <v>0</v>
          </cell>
          <cell r="GB740">
            <v>0</v>
          </cell>
          <cell r="GC740">
            <v>0</v>
          </cell>
          <cell r="GD740">
            <v>0</v>
          </cell>
          <cell r="GE740">
            <v>0</v>
          </cell>
          <cell r="GF740">
            <v>0</v>
          </cell>
          <cell r="GG740">
            <v>0</v>
          </cell>
          <cell r="GM740">
            <v>0</v>
          </cell>
          <cell r="GN740">
            <v>0</v>
          </cell>
          <cell r="GO740">
            <v>0</v>
          </cell>
          <cell r="GP740">
            <v>0</v>
          </cell>
          <cell r="GQ740">
            <v>0</v>
          </cell>
          <cell r="GR740">
            <v>0</v>
          </cell>
          <cell r="GS740">
            <v>0</v>
          </cell>
          <cell r="GT740">
            <v>0</v>
          </cell>
          <cell r="GU740">
            <v>0</v>
          </cell>
          <cell r="GV740">
            <v>0</v>
          </cell>
          <cell r="GW740">
            <v>0</v>
          </cell>
          <cell r="GX740">
            <v>0</v>
          </cell>
          <cell r="HD740">
            <v>0</v>
          </cell>
          <cell r="HE740">
            <v>0</v>
          </cell>
          <cell r="HF740">
            <v>0</v>
          </cell>
          <cell r="HG740">
            <v>0</v>
          </cell>
          <cell r="HH740">
            <v>0</v>
          </cell>
          <cell r="HN740" t="e">
            <v>#REF!</v>
          </cell>
        </row>
        <row r="741">
          <cell r="A741" t="str">
            <v>CalWINCalWINTotal-Secured-RevPrior FlashBPO</v>
          </cell>
          <cell r="B741" t="str">
            <v>CalWINTotal-Secured-RevPrior FlashBPO</v>
          </cell>
          <cell r="H741">
            <v>0</v>
          </cell>
          <cell r="J741">
            <v>0</v>
          </cell>
          <cell r="K741">
            <v>0</v>
          </cell>
          <cell r="L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S741">
            <v>1457830388.7922647</v>
          </cell>
          <cell r="Y741">
            <v>0</v>
          </cell>
          <cell r="AA741">
            <v>0</v>
          </cell>
          <cell r="AB741">
            <v>0</v>
          </cell>
          <cell r="AC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J741">
            <v>0</v>
          </cell>
          <cell r="AP741">
            <v>4667075.71</v>
          </cell>
          <cell r="AR741">
            <v>5201325.57</v>
          </cell>
          <cell r="AS741">
            <v>6352896.6900000004</v>
          </cell>
          <cell r="AT741">
            <v>5665242.46</v>
          </cell>
          <cell r="AV741">
            <v>4601064.68</v>
          </cell>
          <cell r="AW741">
            <v>6860259.7300000004</v>
          </cell>
          <cell r="AX741">
            <v>5474690.5899999999</v>
          </cell>
          <cell r="AY741">
            <v>6069180.8799999999</v>
          </cell>
          <cell r="BA741">
            <v>6999931.9100000001</v>
          </cell>
          <cell r="BG741">
            <v>6602441.5700000003</v>
          </cell>
          <cell r="BI741">
            <v>6826201.5</v>
          </cell>
          <cell r="BJ741">
            <v>7244892.0300000003</v>
          </cell>
          <cell r="BK741">
            <v>6368296.7999999998</v>
          </cell>
          <cell r="BM741">
            <v>7781792.6299999999</v>
          </cell>
          <cell r="BN741">
            <v>6749603.1600000001</v>
          </cell>
          <cell r="BO741">
            <v>7256427.9199999999</v>
          </cell>
          <cell r="BP741">
            <v>5834378.2400000002</v>
          </cell>
          <cell r="BR741">
            <v>9067715.6999999993</v>
          </cell>
          <cell r="BX741">
            <v>7559244.0899999999</v>
          </cell>
          <cell r="BZ741">
            <v>6230066.7000000002</v>
          </cell>
          <cell r="CA741">
            <v>7317255.54</v>
          </cell>
          <cell r="CB741">
            <v>7020745.54</v>
          </cell>
          <cell r="CD741">
            <v>7409983.5599999996</v>
          </cell>
          <cell r="CE741">
            <v>5130658.54</v>
          </cell>
          <cell r="CF741">
            <v>5418266.79</v>
          </cell>
          <cell r="CG741">
            <v>5281238.4400000004</v>
          </cell>
          <cell r="CI741">
            <v>7820090.4699999997</v>
          </cell>
          <cell r="CO741">
            <v>348040.96169811417</v>
          </cell>
          <cell r="CQ741">
            <v>6027997.0599999996</v>
          </cell>
          <cell r="CR741">
            <v>6593736.1299999999</v>
          </cell>
          <cell r="CS741">
            <v>5811269</v>
          </cell>
          <cell r="CU741">
            <v>6434498.7300000004</v>
          </cell>
          <cell r="CV741">
            <v>5750941.6599999992</v>
          </cell>
          <cell r="CW741">
            <v>5828091.6599999992</v>
          </cell>
          <cell r="CX741">
            <v>5992927.8700000001</v>
          </cell>
          <cell r="CZ741">
            <v>6834606.379999999</v>
          </cell>
          <cell r="DF741">
            <v>6327020.9799999995</v>
          </cell>
          <cell r="DH741">
            <v>6860558.6999999993</v>
          </cell>
          <cell r="DI741">
            <v>5858489.7000000002</v>
          </cell>
          <cell r="DJ741">
            <v>7831454</v>
          </cell>
          <cell r="DK741">
            <v>6538485.0000000009</v>
          </cell>
          <cell r="DL741">
            <v>6603201.5300000003</v>
          </cell>
          <cell r="DM741">
            <v>7327434</v>
          </cell>
          <cell r="DN741">
            <v>6858990</v>
          </cell>
          <cell r="DO741">
            <v>7369277</v>
          </cell>
          <cell r="DP741">
            <v>6501344</v>
          </cell>
          <cell r="DQ741">
            <v>6935057</v>
          </cell>
          <cell r="DW741">
            <v>7316206.9999999991</v>
          </cell>
          <cell r="DX741">
            <v>7206300</v>
          </cell>
          <cell r="DY741">
            <v>6039810.4700000007</v>
          </cell>
          <cell r="DZ741">
            <v>6998520</v>
          </cell>
          <cell r="EA741">
            <v>6889723</v>
          </cell>
          <cell r="EB741">
            <v>6820860.7400000012</v>
          </cell>
          <cell r="EC741">
            <v>5390327.7400000002</v>
          </cell>
          <cell r="ED741">
            <v>5773632.7400000002</v>
          </cell>
          <cell r="EE741">
            <v>3790794.7399999998</v>
          </cell>
          <cell r="EF741">
            <v>5401879.7400000002</v>
          </cell>
          <cell r="EG741">
            <v>6727180.7400000012</v>
          </cell>
          <cell r="EH741">
            <v>6586854.2716981107</v>
          </cell>
          <cell r="EN741">
            <v>6444328.2716981098</v>
          </cell>
          <cell r="EO741">
            <v>6963193.671698113</v>
          </cell>
          <cell r="EP741">
            <v>6346594.4716981137</v>
          </cell>
          <cell r="EQ741">
            <v>5841276.4716981128</v>
          </cell>
          <cell r="ER741">
            <v>5694511.4716981137</v>
          </cell>
          <cell r="ES741">
            <v>4974578.4716981137</v>
          </cell>
          <cell r="ET741">
            <v>4447483.4716981128</v>
          </cell>
          <cell r="EU741">
            <v>4392662.4716981128</v>
          </cell>
          <cell r="EV741">
            <v>4845889.4716981137</v>
          </cell>
          <cell r="EW741">
            <v>3871121.4716981137</v>
          </cell>
          <cell r="EX741">
            <v>3920144.4716981133</v>
          </cell>
          <cell r="EY741">
            <v>3962479.4716981133</v>
          </cell>
          <cell r="FE741">
            <v>3909495.4716981133</v>
          </cell>
          <cell r="FF741">
            <v>3870266.4716981137</v>
          </cell>
          <cell r="FG741">
            <v>3894996.4716981133</v>
          </cell>
          <cell r="FH741">
            <v>0</v>
          </cell>
          <cell r="FI741">
            <v>0</v>
          </cell>
          <cell r="FJ741">
            <v>0</v>
          </cell>
          <cell r="FK741">
            <v>0</v>
          </cell>
          <cell r="FL741">
            <v>0</v>
          </cell>
          <cell r="FM741">
            <v>0</v>
          </cell>
          <cell r="FN741">
            <v>0</v>
          </cell>
          <cell r="FO741">
            <v>0</v>
          </cell>
          <cell r="FP741">
            <v>0</v>
          </cell>
          <cell r="FV741">
            <v>0</v>
          </cell>
          <cell r="FW741">
            <v>0</v>
          </cell>
          <cell r="FX741">
            <v>0</v>
          </cell>
          <cell r="FY741">
            <v>0</v>
          </cell>
          <cell r="FZ741">
            <v>0</v>
          </cell>
          <cell r="GA741">
            <v>0</v>
          </cell>
          <cell r="GB741">
            <v>0</v>
          </cell>
          <cell r="GC741">
            <v>0</v>
          </cell>
          <cell r="GD741">
            <v>0</v>
          </cell>
          <cell r="GE741">
            <v>0</v>
          </cell>
          <cell r="GF741">
            <v>0</v>
          </cell>
          <cell r="GG741">
            <v>0</v>
          </cell>
          <cell r="GM741">
            <v>0</v>
          </cell>
          <cell r="GN741">
            <v>0</v>
          </cell>
          <cell r="GO741">
            <v>0</v>
          </cell>
          <cell r="GP741">
            <v>0</v>
          </cell>
          <cell r="GQ741">
            <v>0</v>
          </cell>
          <cell r="GR741">
            <v>0</v>
          </cell>
          <cell r="GS741">
            <v>0</v>
          </cell>
          <cell r="GT741">
            <v>0</v>
          </cell>
          <cell r="GU741">
            <v>0</v>
          </cell>
          <cell r="GV741">
            <v>0</v>
          </cell>
          <cell r="GW741">
            <v>0</v>
          </cell>
          <cell r="GX741">
            <v>0</v>
          </cell>
          <cell r="HD741">
            <v>0</v>
          </cell>
          <cell r="HE741">
            <v>0</v>
          </cell>
          <cell r="HF741">
            <v>0</v>
          </cell>
          <cell r="HG741">
            <v>0</v>
          </cell>
          <cell r="HH741">
            <v>0</v>
          </cell>
          <cell r="HN741" t="e">
            <v>#REF!</v>
          </cell>
        </row>
        <row r="742">
          <cell r="A742" t="str">
            <v>CalWINCalWINAIB New Sales-RevPrior FlashBPO</v>
          </cell>
          <cell r="B742" t="str">
            <v>CalWINAIB New Sales-RevPrior FlashBPO</v>
          </cell>
          <cell r="H742">
            <v>0</v>
          </cell>
          <cell r="J742">
            <v>0</v>
          </cell>
          <cell r="K742">
            <v>0</v>
          </cell>
          <cell r="L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S742">
            <v>347757220.26404727</v>
          </cell>
          <cell r="Y742">
            <v>0</v>
          </cell>
          <cell r="AA742">
            <v>0</v>
          </cell>
          <cell r="AB742">
            <v>0</v>
          </cell>
          <cell r="AC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J742">
            <v>0</v>
          </cell>
          <cell r="AP742">
            <v>0</v>
          </cell>
          <cell r="AR742">
            <v>0</v>
          </cell>
          <cell r="AS742">
            <v>0</v>
          </cell>
          <cell r="AT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BA742">
            <v>0</v>
          </cell>
          <cell r="BG742">
            <v>0</v>
          </cell>
          <cell r="BI742">
            <v>0</v>
          </cell>
          <cell r="BJ742">
            <v>0</v>
          </cell>
          <cell r="BK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R742">
            <v>0</v>
          </cell>
          <cell r="BX742">
            <v>0</v>
          </cell>
          <cell r="BZ742">
            <v>0</v>
          </cell>
          <cell r="CA742">
            <v>0</v>
          </cell>
          <cell r="CB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I742">
            <v>0</v>
          </cell>
          <cell r="CO742">
            <v>5456721.6000000006</v>
          </cell>
          <cell r="CQ742">
            <v>-7.588301885277815</v>
          </cell>
          <cell r="CR742">
            <v>3.7316981129151827</v>
          </cell>
          <cell r="CS742">
            <v>1028092.9716981134</v>
          </cell>
          <cell r="CU742">
            <v>2015613.7416981121</v>
          </cell>
          <cell r="CV742">
            <v>731590.47169811372</v>
          </cell>
          <cell r="CW742">
            <v>1460818.7716981138</v>
          </cell>
          <cell r="CX742">
            <v>1424249.1616981132</v>
          </cell>
          <cell r="CZ742">
            <v>1498098.0716981122</v>
          </cell>
          <cell r="DF742">
            <v>998343.47169811255</v>
          </cell>
          <cell r="DH742">
            <v>141540.87169811327</v>
          </cell>
          <cell r="DI742">
            <v>1154116.071698114</v>
          </cell>
          <cell r="DJ742">
            <v>330840.47169811314</v>
          </cell>
          <cell r="DK742">
            <v>0.41169811333929829</v>
          </cell>
          <cell r="DL742">
            <v>1.6981136923277518E-3</v>
          </cell>
          <cell r="DM742">
            <v>0.47169811296043918</v>
          </cell>
          <cell r="DN742">
            <v>-0.52830188587904559</v>
          </cell>
          <cell r="DO742">
            <v>0.4716981127330655</v>
          </cell>
          <cell r="DP742">
            <v>18.471698113899038</v>
          </cell>
          <cell r="DQ742">
            <v>-0.52830188610641926</v>
          </cell>
          <cell r="DW742">
            <v>0.47169811341518653</v>
          </cell>
          <cell r="DX742">
            <v>-36.528301886846748</v>
          </cell>
          <cell r="DY742">
            <v>1.6981125554593746E-3</v>
          </cell>
          <cell r="DZ742">
            <v>-1.830188784879283E-2</v>
          </cell>
          <cell r="EA742">
            <v>0.47169811409730755</v>
          </cell>
          <cell r="EB742">
            <v>-0.26830188767235086</v>
          </cell>
          <cell r="EC742">
            <v>-0.26830188767235086</v>
          </cell>
          <cell r="ED742">
            <v>-0.26830188679127787</v>
          </cell>
          <cell r="EE742">
            <v>-0.26830188676285616</v>
          </cell>
          <cell r="EF742">
            <v>-0.26830188653548248</v>
          </cell>
          <cell r="EG742">
            <v>-0.26830188835447188</v>
          </cell>
          <cell r="EH742">
            <v>0.20000000313302735</v>
          </cell>
          <cell r="EN742">
            <v>0.20000000267828</v>
          </cell>
          <cell r="EO742">
            <v>4.5474735088646412E-10</v>
          </cell>
          <cell r="EP742">
            <v>70925.999999999811</v>
          </cell>
          <cell r="EQ742">
            <v>586539.00000000023</v>
          </cell>
          <cell r="ER742">
            <v>913295.00000000012</v>
          </cell>
          <cell r="ES742">
            <v>746260.11111111147</v>
          </cell>
          <cell r="ET742">
            <v>1567055.7777777778</v>
          </cell>
          <cell r="EU742">
            <v>1308540.7777777775</v>
          </cell>
          <cell r="EV742">
            <v>1703798.8888888881</v>
          </cell>
          <cell r="EW742">
            <v>2476061.888888889</v>
          </cell>
          <cell r="EX742">
            <v>2407012.888888889</v>
          </cell>
          <cell r="EY742">
            <v>2466130.222222222</v>
          </cell>
          <cell r="FE742">
            <v>2521449.222222222</v>
          </cell>
          <cell r="FF742">
            <v>2622415.222222222</v>
          </cell>
          <cell r="FG742">
            <v>2147070.777777778</v>
          </cell>
          <cell r="FH742">
            <v>5888104.777777778</v>
          </cell>
          <cell r="FI742">
            <v>6057490.444444444</v>
          </cell>
          <cell r="FJ742">
            <v>0</v>
          </cell>
          <cell r="FK742">
            <v>0</v>
          </cell>
          <cell r="FL742">
            <v>0</v>
          </cell>
          <cell r="FM742">
            <v>0</v>
          </cell>
          <cell r="FN742">
            <v>0</v>
          </cell>
          <cell r="FO742">
            <v>0</v>
          </cell>
          <cell r="FP742">
            <v>0</v>
          </cell>
          <cell r="FV742">
            <v>0</v>
          </cell>
          <cell r="FW742">
            <v>0</v>
          </cell>
          <cell r="FX742">
            <v>0</v>
          </cell>
          <cell r="FY742">
            <v>0</v>
          </cell>
          <cell r="FZ742">
            <v>0</v>
          </cell>
          <cell r="GA742">
            <v>0</v>
          </cell>
          <cell r="GB742">
            <v>0</v>
          </cell>
          <cell r="GC742">
            <v>0</v>
          </cell>
          <cell r="GD742">
            <v>0</v>
          </cell>
          <cell r="GE742">
            <v>0</v>
          </cell>
          <cell r="GF742">
            <v>0</v>
          </cell>
          <cell r="GG742">
            <v>0</v>
          </cell>
          <cell r="GM742">
            <v>0</v>
          </cell>
          <cell r="GN742">
            <v>0</v>
          </cell>
          <cell r="GO742">
            <v>0</v>
          </cell>
          <cell r="GP742">
            <v>0</v>
          </cell>
          <cell r="GQ742">
            <v>0</v>
          </cell>
          <cell r="GR742">
            <v>0</v>
          </cell>
          <cell r="GS742">
            <v>0</v>
          </cell>
          <cell r="GT742">
            <v>0</v>
          </cell>
          <cell r="GU742">
            <v>0</v>
          </cell>
          <cell r="GV742">
            <v>0</v>
          </cell>
          <cell r="GW742">
            <v>0</v>
          </cell>
          <cell r="GX742">
            <v>0</v>
          </cell>
          <cell r="HD742">
            <v>0</v>
          </cell>
          <cell r="HE742">
            <v>0</v>
          </cell>
          <cell r="HF742">
            <v>0</v>
          </cell>
          <cell r="HG742">
            <v>0</v>
          </cell>
          <cell r="HH742">
            <v>0</v>
          </cell>
          <cell r="HN742" t="e">
            <v>#REF!</v>
          </cell>
        </row>
        <row r="743">
          <cell r="A743" t="str">
            <v>CalWINCalWINTotal-RevPrior FlashBPO</v>
          </cell>
          <cell r="B743" t="str">
            <v>CalWINTotal-RevPrior FlashBPO</v>
          </cell>
          <cell r="H743">
            <v>0</v>
          </cell>
          <cell r="J743">
            <v>0</v>
          </cell>
          <cell r="K743">
            <v>0</v>
          </cell>
          <cell r="L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S743">
            <v>1805587609.0563121</v>
          </cell>
          <cell r="Y743">
            <v>0</v>
          </cell>
          <cell r="AA743">
            <v>0</v>
          </cell>
          <cell r="AB743">
            <v>0</v>
          </cell>
          <cell r="AC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J743">
            <v>0</v>
          </cell>
          <cell r="AP743">
            <v>4667075.71</v>
          </cell>
          <cell r="AR743">
            <v>5201325.57</v>
          </cell>
          <cell r="AS743">
            <v>6352896.6900000004</v>
          </cell>
          <cell r="AT743">
            <v>5665242.46</v>
          </cell>
          <cell r="AV743">
            <v>4601064.68</v>
          </cell>
          <cell r="AW743">
            <v>6860259.7300000004</v>
          </cell>
          <cell r="AX743">
            <v>5474690.5899999999</v>
          </cell>
          <cell r="AY743">
            <v>6069180.8799999999</v>
          </cell>
          <cell r="BA743">
            <v>6999931.9100000001</v>
          </cell>
          <cell r="BG743">
            <v>6602441.5700000003</v>
          </cell>
          <cell r="BI743">
            <v>6826201.5</v>
          </cell>
          <cell r="BJ743">
            <v>7244892.0300000003</v>
          </cell>
          <cell r="BK743">
            <v>6368296.7999999998</v>
          </cell>
          <cell r="BM743">
            <v>7781792.6299999999</v>
          </cell>
          <cell r="BN743">
            <v>6749603.1600000001</v>
          </cell>
          <cell r="BO743">
            <v>7256427.9199999999</v>
          </cell>
          <cell r="BP743">
            <v>5834378.2400000002</v>
          </cell>
          <cell r="BR743">
            <v>9067715.6999999993</v>
          </cell>
          <cell r="BX743">
            <v>7559244.0899999999</v>
          </cell>
          <cell r="BZ743">
            <v>6230066.7000000002</v>
          </cell>
          <cell r="CA743">
            <v>7317255.54</v>
          </cell>
          <cell r="CB743">
            <v>7020745.54</v>
          </cell>
          <cell r="CD743">
            <v>7409983.5599999996</v>
          </cell>
          <cell r="CE743">
            <v>5130658.54</v>
          </cell>
          <cell r="CF743">
            <v>5418266.79</v>
          </cell>
          <cell r="CG743">
            <v>5281238.4400000004</v>
          </cell>
          <cell r="CI743">
            <v>7820090.4699999997</v>
          </cell>
          <cell r="CO743">
            <v>5804762.5616981145</v>
          </cell>
          <cell r="CQ743">
            <v>6027989.4716981146</v>
          </cell>
          <cell r="CR743">
            <v>6593739.8616981134</v>
          </cell>
          <cell r="CS743">
            <v>6839361.9716981137</v>
          </cell>
          <cell r="CU743">
            <v>8450112.4716981128</v>
          </cell>
          <cell r="CV743">
            <v>6482532.1316981139</v>
          </cell>
          <cell r="CW743">
            <v>7288910.4316981127</v>
          </cell>
          <cell r="CX743">
            <v>7417177.0316981133</v>
          </cell>
          <cell r="CZ743">
            <v>8332704.4516981114</v>
          </cell>
          <cell r="DF743">
            <v>7325364.4516981123</v>
          </cell>
          <cell r="DH743">
            <v>7002099.5716981124</v>
          </cell>
          <cell r="DI743">
            <v>7012605.7716981145</v>
          </cell>
          <cell r="DJ743">
            <v>8162294.4716981128</v>
          </cell>
          <cell r="DK743">
            <v>6538485.4116981141</v>
          </cell>
          <cell r="DL743">
            <v>6603201.5316981142</v>
          </cell>
          <cell r="DM743">
            <v>7327434.4716981128</v>
          </cell>
          <cell r="DN743">
            <v>6858989.4716981146</v>
          </cell>
          <cell r="DO743">
            <v>7369277.4716981128</v>
          </cell>
          <cell r="DP743">
            <v>6501362.4716981137</v>
          </cell>
          <cell r="DQ743">
            <v>6935056.4716981137</v>
          </cell>
          <cell r="DW743">
            <v>7316207.4716981137</v>
          </cell>
          <cell r="DX743">
            <v>7206263.4716981137</v>
          </cell>
          <cell r="DY743">
            <v>6039810.4716981128</v>
          </cell>
          <cell r="DZ743">
            <v>6998519.9816981135</v>
          </cell>
          <cell r="EA743">
            <v>6889723.4716981137</v>
          </cell>
          <cell r="EB743">
            <v>6820860.4716981137</v>
          </cell>
          <cell r="EC743">
            <v>5390327.4716981128</v>
          </cell>
          <cell r="ED743">
            <v>5773632.4716981137</v>
          </cell>
          <cell r="EE743">
            <v>3790794.4716981128</v>
          </cell>
          <cell r="EF743">
            <v>5401879.4716981137</v>
          </cell>
          <cell r="EG743">
            <v>6727180.4716981128</v>
          </cell>
          <cell r="EH743">
            <v>6586854.4716981137</v>
          </cell>
          <cell r="EN743">
            <v>6444328.4716981128</v>
          </cell>
          <cell r="EO743">
            <v>6963193.671698113</v>
          </cell>
          <cell r="EP743">
            <v>6417520.4716981137</v>
          </cell>
          <cell r="EQ743">
            <v>6427815.4716981137</v>
          </cell>
          <cell r="ER743">
            <v>6607806.4716981137</v>
          </cell>
          <cell r="ES743">
            <v>5720838.5828092247</v>
          </cell>
          <cell r="ET743">
            <v>6014539.2494758908</v>
          </cell>
          <cell r="EU743">
            <v>5701203.2494758908</v>
          </cell>
          <cell r="EV743">
            <v>6549688.3605870027</v>
          </cell>
          <cell r="EW743">
            <v>6347183.3605870027</v>
          </cell>
          <cell r="EX743">
            <v>6327157.3605870018</v>
          </cell>
          <cell r="EY743">
            <v>6428609.6939203357</v>
          </cell>
          <cell r="FE743">
            <v>6430944.6939203357</v>
          </cell>
          <cell r="FF743">
            <v>6492681.6939203357</v>
          </cell>
          <cell r="FG743">
            <v>6042067.2494758908</v>
          </cell>
          <cell r="FH743">
            <v>5888104.777777778</v>
          </cell>
          <cell r="FI743">
            <v>6057490.444444444</v>
          </cell>
          <cell r="FJ743">
            <v>0</v>
          </cell>
          <cell r="FK743">
            <v>0</v>
          </cell>
          <cell r="FL743">
            <v>0</v>
          </cell>
          <cell r="FM743">
            <v>0</v>
          </cell>
          <cell r="FN743">
            <v>0</v>
          </cell>
          <cell r="FO743">
            <v>0</v>
          </cell>
          <cell r="FP743">
            <v>0</v>
          </cell>
          <cell r="FV743">
            <v>0</v>
          </cell>
          <cell r="FW743">
            <v>0</v>
          </cell>
          <cell r="FX743">
            <v>0</v>
          </cell>
          <cell r="FY743">
            <v>0</v>
          </cell>
          <cell r="FZ743">
            <v>0</v>
          </cell>
          <cell r="GA743">
            <v>0</v>
          </cell>
          <cell r="GB743">
            <v>0</v>
          </cell>
          <cell r="GC743">
            <v>0</v>
          </cell>
          <cell r="GD743">
            <v>0</v>
          </cell>
          <cell r="GE743">
            <v>0</v>
          </cell>
          <cell r="GF743">
            <v>0</v>
          </cell>
          <cell r="GG743">
            <v>0</v>
          </cell>
          <cell r="GM743">
            <v>0</v>
          </cell>
          <cell r="GN743">
            <v>0</v>
          </cell>
          <cell r="GO743">
            <v>0</v>
          </cell>
          <cell r="GP743">
            <v>0</v>
          </cell>
          <cell r="GQ743">
            <v>0</v>
          </cell>
          <cell r="GR743">
            <v>0</v>
          </cell>
          <cell r="GS743">
            <v>0</v>
          </cell>
          <cell r="GT743">
            <v>0</v>
          </cell>
          <cell r="GU743">
            <v>0</v>
          </cell>
          <cell r="GV743">
            <v>0</v>
          </cell>
          <cell r="GW743">
            <v>0</v>
          </cell>
          <cell r="GX743">
            <v>0</v>
          </cell>
          <cell r="HD743">
            <v>0</v>
          </cell>
          <cell r="HE743">
            <v>0</v>
          </cell>
          <cell r="HF743">
            <v>0</v>
          </cell>
          <cell r="HG743">
            <v>0</v>
          </cell>
          <cell r="HH743">
            <v>0</v>
          </cell>
          <cell r="HN743" t="e">
            <v>#REF!</v>
          </cell>
        </row>
        <row r="744">
          <cell r="A744" t="str">
            <v>CalWINCalWINSecured Baseline-ExpPrior FlashBPO</v>
          </cell>
          <cell r="B744" t="str">
            <v>CalWINSecured Baseline-ExpPrior FlashBPO</v>
          </cell>
          <cell r="H744">
            <v>0</v>
          </cell>
          <cell r="J744">
            <v>0</v>
          </cell>
          <cell r="K744">
            <v>0</v>
          </cell>
          <cell r="L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S744">
            <v>1165631263.3006768</v>
          </cell>
          <cell r="Y744">
            <v>0</v>
          </cell>
          <cell r="AA744">
            <v>0</v>
          </cell>
          <cell r="AB744">
            <v>0</v>
          </cell>
          <cell r="AC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J744">
            <v>0</v>
          </cell>
          <cell r="AP744">
            <v>3566384.99</v>
          </cell>
          <cell r="AR744">
            <v>4020775.96</v>
          </cell>
          <cell r="AS744">
            <v>3915602.73</v>
          </cell>
          <cell r="AT744">
            <v>3462351.04</v>
          </cell>
          <cell r="AV744">
            <v>3392688.8</v>
          </cell>
          <cell r="AW744">
            <v>3731099.64</v>
          </cell>
          <cell r="AX744">
            <v>3631925.51</v>
          </cell>
          <cell r="AY744">
            <v>3908968.92</v>
          </cell>
          <cell r="BA744">
            <v>5345764.9400000004</v>
          </cell>
          <cell r="BG744">
            <v>4396658.99</v>
          </cell>
          <cell r="BI744">
            <v>4712165.51</v>
          </cell>
          <cell r="BJ744">
            <v>6032094.0999999996</v>
          </cell>
          <cell r="BK744">
            <v>5596079.2999999998</v>
          </cell>
          <cell r="BM744">
            <v>5028656.82</v>
          </cell>
          <cell r="BN744">
            <v>4345426.96</v>
          </cell>
          <cell r="BO744">
            <v>5594657.6900000004</v>
          </cell>
          <cell r="BP744">
            <v>5539577.9299999997</v>
          </cell>
          <cell r="BR744">
            <v>6602329.4199999999</v>
          </cell>
          <cell r="BX744">
            <v>5525679.5</v>
          </cell>
          <cell r="BZ744">
            <v>6395564.9100000001</v>
          </cell>
          <cell r="CA744">
            <v>5296578.0999999996</v>
          </cell>
          <cell r="CB744">
            <v>5049437.9800000004</v>
          </cell>
          <cell r="CD744">
            <v>4572857.55</v>
          </cell>
          <cell r="CE744">
            <v>4650974.17</v>
          </cell>
          <cell r="CF744">
            <v>5243828.03</v>
          </cell>
          <cell r="CG744">
            <v>5583013.7300000004</v>
          </cell>
          <cell r="CI744">
            <v>6069470.3800000008</v>
          </cell>
          <cell r="CO744">
            <v>4887488.0624000002</v>
          </cell>
          <cell r="CQ744">
            <v>6623138.7571900012</v>
          </cell>
          <cell r="CR744">
            <v>6196726.0197700001</v>
          </cell>
          <cell r="CS744">
            <v>5794830.1014999999</v>
          </cell>
          <cell r="CU744">
            <v>5418150.7157699997</v>
          </cell>
          <cell r="CV744">
            <v>5622270.9342399994</v>
          </cell>
          <cell r="CW744">
            <v>6527398.3818300003</v>
          </cell>
          <cell r="CX744">
            <v>5543540.1151400022</v>
          </cell>
          <cell r="CZ744">
            <v>5743429.313740002</v>
          </cell>
          <cell r="DF744">
            <v>5083951.5688300021</v>
          </cell>
          <cell r="DH744">
            <v>4997972.209693335</v>
          </cell>
          <cell r="DI744">
            <v>5422077.6222100016</v>
          </cell>
          <cell r="DJ744">
            <v>5468662.6339400001</v>
          </cell>
          <cell r="DK744">
            <v>5219877.8452399997</v>
          </cell>
          <cell r="DL744">
            <v>5790547.7060185168</v>
          </cell>
          <cell r="DM744">
            <v>5552989.4158333493</v>
          </cell>
          <cell r="DN744">
            <v>5220284.9958333327</v>
          </cell>
          <cell r="DO744">
            <v>5133399.3233333332</v>
          </cell>
          <cell r="DP744">
            <v>5025098.8479026817</v>
          </cell>
          <cell r="DQ744">
            <v>5111798.8810304236</v>
          </cell>
          <cell r="DW744">
            <v>4067165.7168518524</v>
          </cell>
          <cell r="DX744">
            <v>4567869.5626851851</v>
          </cell>
          <cell r="DY744">
            <v>4601315.6893518521</v>
          </cell>
          <cell r="DZ744">
            <v>4915571.506851851</v>
          </cell>
          <cell r="EA744">
            <v>5105350.3468518537</v>
          </cell>
          <cell r="EB744">
            <v>4869646.1266666679</v>
          </cell>
          <cell r="EC744">
            <v>4731048.5133333327</v>
          </cell>
          <cell r="ED744">
            <v>4820874.7718518525</v>
          </cell>
          <cell r="EE744">
            <v>3865699.840185185</v>
          </cell>
          <cell r="EF744">
            <v>4086517.5985185187</v>
          </cell>
          <cell r="EG744">
            <v>3925494.4760185182</v>
          </cell>
          <cell r="EH744">
            <v>4303767.415</v>
          </cell>
          <cell r="EN744">
            <v>4168308.236018518</v>
          </cell>
          <cell r="EO744">
            <v>4196950.5723519446</v>
          </cell>
          <cell r="EP744">
            <v>4620600.719628416</v>
          </cell>
          <cell r="EQ744">
            <v>4174891.2528108051</v>
          </cell>
          <cell r="ER744">
            <v>3959125.6809859015</v>
          </cell>
          <cell r="ES744">
            <v>3853250.1611011401</v>
          </cell>
          <cell r="ET744">
            <v>3574461.805658326</v>
          </cell>
          <cell r="EU744">
            <v>3446098.7868803209</v>
          </cell>
          <cell r="EV744">
            <v>3418865.7190939812</v>
          </cell>
          <cell r="EW744">
            <v>3206613.6520617041</v>
          </cell>
          <cell r="EX744">
            <v>2874228.6410660944</v>
          </cell>
          <cell r="EY744">
            <v>3275322.5765292528</v>
          </cell>
          <cell r="FE744">
            <v>2950858.2500228505</v>
          </cell>
          <cell r="FF744">
            <v>2603362.074583116</v>
          </cell>
          <cell r="FG744">
            <v>2875586.8950445424</v>
          </cell>
          <cell r="FH744">
            <v>2875586.8950445424</v>
          </cell>
          <cell r="FI744">
            <v>2875586.8950445424</v>
          </cell>
          <cell r="FJ744">
            <v>0</v>
          </cell>
          <cell r="FK744">
            <v>0</v>
          </cell>
          <cell r="FL744">
            <v>0</v>
          </cell>
          <cell r="FM744">
            <v>0</v>
          </cell>
          <cell r="FN744">
            <v>0</v>
          </cell>
          <cell r="FO744">
            <v>0</v>
          </cell>
          <cell r="FP744">
            <v>0</v>
          </cell>
          <cell r="FV744">
            <v>0</v>
          </cell>
          <cell r="FW744">
            <v>0</v>
          </cell>
          <cell r="FX744">
            <v>0</v>
          </cell>
          <cell r="FY744">
            <v>0</v>
          </cell>
          <cell r="FZ744">
            <v>0</v>
          </cell>
          <cell r="GA744">
            <v>0</v>
          </cell>
          <cell r="GB744">
            <v>0</v>
          </cell>
          <cell r="GC744">
            <v>0</v>
          </cell>
          <cell r="GD744">
            <v>0</v>
          </cell>
          <cell r="GE744">
            <v>0</v>
          </cell>
          <cell r="GF744">
            <v>0</v>
          </cell>
          <cell r="GG744">
            <v>0</v>
          </cell>
          <cell r="GM744">
            <v>0</v>
          </cell>
          <cell r="GN744">
            <v>0</v>
          </cell>
          <cell r="GO744">
            <v>0</v>
          </cell>
          <cell r="GP744">
            <v>0</v>
          </cell>
          <cell r="GQ744">
            <v>0</v>
          </cell>
          <cell r="GR744">
            <v>0</v>
          </cell>
          <cell r="GS744">
            <v>0</v>
          </cell>
          <cell r="GT744">
            <v>0</v>
          </cell>
          <cell r="GU744">
            <v>0</v>
          </cell>
          <cell r="GV744">
            <v>0</v>
          </cell>
          <cell r="GW744">
            <v>0</v>
          </cell>
          <cell r="GX744">
            <v>0</v>
          </cell>
          <cell r="HD744">
            <v>0</v>
          </cell>
          <cell r="HE744">
            <v>0</v>
          </cell>
          <cell r="HF744">
            <v>0</v>
          </cell>
          <cell r="HG744">
            <v>0</v>
          </cell>
          <cell r="HH744">
            <v>0</v>
          </cell>
          <cell r="HN744" t="e">
            <v>#REF!</v>
          </cell>
        </row>
        <row r="745">
          <cell r="A745" t="str">
            <v>CalWINCalWINSecured Volumetric-ExpPrior FlashBPO</v>
          </cell>
          <cell r="B745" t="str">
            <v>CalWINSecured Volumetric-ExpPrior FlashBPO</v>
          </cell>
          <cell r="H745">
            <v>0</v>
          </cell>
          <cell r="J745">
            <v>0</v>
          </cell>
          <cell r="K745">
            <v>0</v>
          </cell>
          <cell r="L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S745">
            <v>0</v>
          </cell>
          <cell r="Y745">
            <v>0</v>
          </cell>
          <cell r="AA745">
            <v>0</v>
          </cell>
          <cell r="AB745">
            <v>0</v>
          </cell>
          <cell r="AC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J745">
            <v>0</v>
          </cell>
          <cell r="AP745">
            <v>0</v>
          </cell>
          <cell r="AR745">
            <v>0</v>
          </cell>
          <cell r="AS745">
            <v>0</v>
          </cell>
          <cell r="AT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BA745">
            <v>0</v>
          </cell>
          <cell r="BG745">
            <v>0</v>
          </cell>
          <cell r="BI745">
            <v>0</v>
          </cell>
          <cell r="BJ745">
            <v>0</v>
          </cell>
          <cell r="BK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R745">
            <v>0</v>
          </cell>
          <cell r="BX745">
            <v>0</v>
          </cell>
          <cell r="BZ745">
            <v>0</v>
          </cell>
          <cell r="CA745">
            <v>0</v>
          </cell>
          <cell r="CB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I745">
            <v>0</v>
          </cell>
          <cell r="CO745">
            <v>0</v>
          </cell>
          <cell r="CQ745">
            <v>0</v>
          </cell>
          <cell r="CR745">
            <v>0</v>
          </cell>
          <cell r="CS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Z745">
            <v>0</v>
          </cell>
          <cell r="DF745">
            <v>0</v>
          </cell>
          <cell r="DH745">
            <v>0</v>
          </cell>
          <cell r="DI745">
            <v>0</v>
          </cell>
          <cell r="DJ745">
            <v>0</v>
          </cell>
          <cell r="DK745">
            <v>0</v>
          </cell>
          <cell r="DL745">
            <v>0</v>
          </cell>
          <cell r="DM745">
            <v>0</v>
          </cell>
          <cell r="DN745">
            <v>0</v>
          </cell>
          <cell r="DO745">
            <v>0</v>
          </cell>
          <cell r="DP745">
            <v>0</v>
          </cell>
          <cell r="DQ745">
            <v>0</v>
          </cell>
          <cell r="DW745">
            <v>0</v>
          </cell>
          <cell r="DX745">
            <v>0</v>
          </cell>
          <cell r="DY745">
            <v>0</v>
          </cell>
          <cell r="DZ745">
            <v>0</v>
          </cell>
          <cell r="EA745">
            <v>0</v>
          </cell>
          <cell r="EB745">
            <v>0</v>
          </cell>
          <cell r="EC745">
            <v>0</v>
          </cell>
          <cell r="ED745">
            <v>0</v>
          </cell>
          <cell r="EE745">
            <v>0</v>
          </cell>
          <cell r="EF745">
            <v>0</v>
          </cell>
          <cell r="EG745">
            <v>0</v>
          </cell>
          <cell r="EH745">
            <v>0</v>
          </cell>
          <cell r="EN745">
            <v>0</v>
          </cell>
          <cell r="EO745">
            <v>0</v>
          </cell>
          <cell r="EP745">
            <v>0</v>
          </cell>
          <cell r="EQ745">
            <v>0</v>
          </cell>
          <cell r="ER745">
            <v>0</v>
          </cell>
          <cell r="ES745">
            <v>0</v>
          </cell>
          <cell r="ET745">
            <v>0</v>
          </cell>
          <cell r="EU745">
            <v>0</v>
          </cell>
          <cell r="EV745">
            <v>0</v>
          </cell>
          <cell r="EW745">
            <v>0</v>
          </cell>
          <cell r="EX745">
            <v>0</v>
          </cell>
          <cell r="EY745">
            <v>0</v>
          </cell>
          <cell r="FE745">
            <v>0</v>
          </cell>
          <cell r="FF745">
            <v>0</v>
          </cell>
          <cell r="FG745">
            <v>0</v>
          </cell>
          <cell r="FH745">
            <v>0</v>
          </cell>
          <cell r="FI745">
            <v>0</v>
          </cell>
          <cell r="FJ745">
            <v>0</v>
          </cell>
          <cell r="FK745">
            <v>0</v>
          </cell>
          <cell r="FL745">
            <v>0</v>
          </cell>
          <cell r="FM745">
            <v>0</v>
          </cell>
          <cell r="FN745">
            <v>0</v>
          </cell>
          <cell r="FO745">
            <v>0</v>
          </cell>
          <cell r="FP745">
            <v>0</v>
          </cell>
          <cell r="FV745">
            <v>0</v>
          </cell>
          <cell r="FW745">
            <v>0</v>
          </cell>
          <cell r="FX745">
            <v>0</v>
          </cell>
          <cell r="FY745">
            <v>0</v>
          </cell>
          <cell r="FZ745">
            <v>0</v>
          </cell>
          <cell r="GA745">
            <v>0</v>
          </cell>
          <cell r="GB745">
            <v>0</v>
          </cell>
          <cell r="GC745">
            <v>0</v>
          </cell>
          <cell r="GD745">
            <v>0</v>
          </cell>
          <cell r="GE745">
            <v>0</v>
          </cell>
          <cell r="GF745">
            <v>0</v>
          </cell>
          <cell r="GG745">
            <v>0</v>
          </cell>
          <cell r="GM745">
            <v>0</v>
          </cell>
          <cell r="GN745">
            <v>0</v>
          </cell>
          <cell r="GO745">
            <v>0</v>
          </cell>
          <cell r="GP745">
            <v>0</v>
          </cell>
          <cell r="GQ745">
            <v>0</v>
          </cell>
          <cell r="GR745">
            <v>0</v>
          </cell>
          <cell r="GS745">
            <v>0</v>
          </cell>
          <cell r="GT745">
            <v>0</v>
          </cell>
          <cell r="GU745">
            <v>0</v>
          </cell>
          <cell r="GV745">
            <v>0</v>
          </cell>
          <cell r="GW745">
            <v>0</v>
          </cell>
          <cell r="GX745">
            <v>0</v>
          </cell>
          <cell r="HD745">
            <v>0</v>
          </cell>
          <cell r="HE745">
            <v>0</v>
          </cell>
          <cell r="HF745">
            <v>0</v>
          </cell>
          <cell r="HG745">
            <v>0</v>
          </cell>
          <cell r="HH745">
            <v>0</v>
          </cell>
          <cell r="HN745" t="e">
            <v>#REF!</v>
          </cell>
        </row>
        <row r="746">
          <cell r="A746" t="str">
            <v>CalWINCalWINTotal-Secured-ExpPrior FlashBPO</v>
          </cell>
          <cell r="B746" t="str">
            <v>CalWINTotal-Secured-ExpPrior FlashBPO</v>
          </cell>
          <cell r="H746">
            <v>0</v>
          </cell>
          <cell r="J746">
            <v>0</v>
          </cell>
          <cell r="K746">
            <v>0</v>
          </cell>
          <cell r="L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S746">
            <v>1165631263.3006768</v>
          </cell>
          <cell r="Y746">
            <v>0</v>
          </cell>
          <cell r="AA746">
            <v>0</v>
          </cell>
          <cell r="AB746">
            <v>0</v>
          </cell>
          <cell r="AC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J746">
            <v>0</v>
          </cell>
          <cell r="AP746">
            <v>3566384.99</v>
          </cell>
          <cell r="AR746">
            <v>4020775.96</v>
          </cell>
          <cell r="AS746">
            <v>3915602.73</v>
          </cell>
          <cell r="AT746">
            <v>3462351.04</v>
          </cell>
          <cell r="AV746">
            <v>3392688.8</v>
          </cell>
          <cell r="AW746">
            <v>3731099.64</v>
          </cell>
          <cell r="AX746">
            <v>3631925.51</v>
          </cell>
          <cell r="AY746">
            <v>3908968.92</v>
          </cell>
          <cell r="BA746">
            <v>5345764.9400000004</v>
          </cell>
          <cell r="BG746">
            <v>4396658.99</v>
          </cell>
          <cell r="BI746">
            <v>4712165.51</v>
          </cell>
          <cell r="BJ746">
            <v>6032094.0999999996</v>
          </cell>
          <cell r="BK746">
            <v>5596079.2999999998</v>
          </cell>
          <cell r="BM746">
            <v>5028656.82</v>
          </cell>
          <cell r="BN746">
            <v>4345426.96</v>
          </cell>
          <cell r="BO746">
            <v>5594657.6900000004</v>
          </cell>
          <cell r="BP746">
            <v>5539577.9299999997</v>
          </cell>
          <cell r="BR746">
            <v>6602329.4199999999</v>
          </cell>
          <cell r="BX746">
            <v>5525679.5</v>
          </cell>
          <cell r="BZ746">
            <v>6395564.9100000001</v>
          </cell>
          <cell r="CA746">
            <v>5296578.0999999996</v>
          </cell>
          <cell r="CB746">
            <v>5049437.9800000004</v>
          </cell>
          <cell r="CD746">
            <v>4572857.55</v>
          </cell>
          <cell r="CE746">
            <v>4650974.17</v>
          </cell>
          <cell r="CF746">
            <v>5243828.03</v>
          </cell>
          <cell r="CG746">
            <v>5583013.7300000004</v>
          </cell>
          <cell r="CI746">
            <v>6069470.3800000008</v>
          </cell>
          <cell r="CO746">
            <v>4887488.0624000002</v>
          </cell>
          <cell r="CQ746">
            <v>6623138.7571900012</v>
          </cell>
          <cell r="CR746">
            <v>6196726.0197700001</v>
          </cell>
          <cell r="CS746">
            <v>5794830.1014999999</v>
          </cell>
          <cell r="CU746">
            <v>5418150.7157699997</v>
          </cell>
          <cell r="CV746">
            <v>5622270.9342399994</v>
          </cell>
          <cell r="CW746">
            <v>6527398.3818300003</v>
          </cell>
          <cell r="CX746">
            <v>5543540.1151400022</v>
          </cell>
          <cell r="CZ746">
            <v>5743429.313740002</v>
          </cell>
          <cell r="DF746">
            <v>5083951.5688300021</v>
          </cell>
          <cell r="DH746">
            <v>4997972.209693335</v>
          </cell>
          <cell r="DI746">
            <v>5422077.6222100016</v>
          </cell>
          <cell r="DJ746">
            <v>5468662.6339400001</v>
          </cell>
          <cell r="DK746">
            <v>5219877.8452399997</v>
          </cell>
          <cell r="DL746">
            <v>5790547.7060185168</v>
          </cell>
          <cell r="DM746">
            <v>5552989.4158333493</v>
          </cell>
          <cell r="DN746">
            <v>5220284.9958333327</v>
          </cell>
          <cell r="DO746">
            <v>5133399.3233333332</v>
          </cell>
          <cell r="DP746">
            <v>5025098.8479026817</v>
          </cell>
          <cell r="DQ746">
            <v>5111798.8810304236</v>
          </cell>
          <cell r="DW746">
            <v>4067165.7168518524</v>
          </cell>
          <cell r="DX746">
            <v>4567869.5626851851</v>
          </cell>
          <cell r="DY746">
            <v>4601315.6893518521</v>
          </cell>
          <cell r="DZ746">
            <v>4915571.506851851</v>
          </cell>
          <cell r="EA746">
            <v>5105350.3468518537</v>
          </cell>
          <cell r="EB746">
            <v>4869646.1266666679</v>
          </cell>
          <cell r="EC746">
            <v>4731048.5133333327</v>
          </cell>
          <cell r="ED746">
            <v>4820874.7718518525</v>
          </cell>
          <cell r="EE746">
            <v>3865699.840185185</v>
          </cell>
          <cell r="EF746">
            <v>4086517.5985185187</v>
          </cell>
          <cell r="EG746">
            <v>3925494.4760185182</v>
          </cell>
          <cell r="EH746">
            <v>4303767.415</v>
          </cell>
          <cell r="EN746">
            <v>4168308.236018518</v>
          </cell>
          <cell r="EO746">
            <v>4196950.5723519446</v>
          </cell>
          <cell r="EP746">
            <v>4620600.719628416</v>
          </cell>
          <cell r="EQ746">
            <v>4174891.2528108051</v>
          </cell>
          <cell r="ER746">
            <v>3959125.6809859015</v>
          </cell>
          <cell r="ES746">
            <v>3853250.1611011401</v>
          </cell>
          <cell r="ET746">
            <v>3574461.805658326</v>
          </cell>
          <cell r="EU746">
            <v>3446098.7868803209</v>
          </cell>
          <cell r="EV746">
            <v>3418865.7190939812</v>
          </cell>
          <cell r="EW746">
            <v>3206613.6520617041</v>
          </cell>
          <cell r="EX746">
            <v>2874228.6410660944</v>
          </cell>
          <cell r="EY746">
            <v>3275322.5765292528</v>
          </cell>
          <cell r="FE746">
            <v>2950858.2500228505</v>
          </cell>
          <cell r="FF746">
            <v>2603362.074583116</v>
          </cell>
          <cell r="FG746">
            <v>2875586.8950445424</v>
          </cell>
          <cell r="FH746">
            <v>2875586.8950445424</v>
          </cell>
          <cell r="FI746">
            <v>2875586.8950445424</v>
          </cell>
          <cell r="FJ746">
            <v>0</v>
          </cell>
          <cell r="FK746">
            <v>0</v>
          </cell>
          <cell r="FL746">
            <v>0</v>
          </cell>
          <cell r="FM746">
            <v>0</v>
          </cell>
          <cell r="FN746">
            <v>0</v>
          </cell>
          <cell r="FO746">
            <v>0</v>
          </cell>
          <cell r="FP746">
            <v>0</v>
          </cell>
          <cell r="FV746">
            <v>0</v>
          </cell>
          <cell r="FW746">
            <v>0</v>
          </cell>
          <cell r="FX746">
            <v>0</v>
          </cell>
          <cell r="FY746">
            <v>0</v>
          </cell>
          <cell r="FZ746">
            <v>0</v>
          </cell>
          <cell r="GA746">
            <v>0</v>
          </cell>
          <cell r="GB746">
            <v>0</v>
          </cell>
          <cell r="GC746">
            <v>0</v>
          </cell>
          <cell r="GD746">
            <v>0</v>
          </cell>
          <cell r="GE746">
            <v>0</v>
          </cell>
          <cell r="GF746">
            <v>0</v>
          </cell>
          <cell r="GG746">
            <v>0</v>
          </cell>
          <cell r="GM746">
            <v>0</v>
          </cell>
          <cell r="GN746">
            <v>0</v>
          </cell>
          <cell r="GO746">
            <v>0</v>
          </cell>
          <cell r="GP746">
            <v>0</v>
          </cell>
          <cell r="GQ746">
            <v>0</v>
          </cell>
          <cell r="GR746">
            <v>0</v>
          </cell>
          <cell r="GS746">
            <v>0</v>
          </cell>
          <cell r="GT746">
            <v>0</v>
          </cell>
          <cell r="GU746">
            <v>0</v>
          </cell>
          <cell r="GV746">
            <v>0</v>
          </cell>
          <cell r="GW746">
            <v>0</v>
          </cell>
          <cell r="GX746">
            <v>0</v>
          </cell>
          <cell r="HD746">
            <v>0</v>
          </cell>
          <cell r="HE746">
            <v>0</v>
          </cell>
          <cell r="HF746">
            <v>0</v>
          </cell>
          <cell r="HG746">
            <v>0</v>
          </cell>
          <cell r="HH746">
            <v>0</v>
          </cell>
          <cell r="HN746" t="e">
            <v>#REF!</v>
          </cell>
        </row>
        <row r="747">
          <cell r="A747" t="str">
            <v>CalWINCalWINAIB New Sales-ExpPrior FlashBPO</v>
          </cell>
          <cell r="B747" t="str">
            <v>CalWINAIB New Sales-ExpPrior FlashBPO</v>
          </cell>
          <cell r="H747">
            <v>0</v>
          </cell>
          <cell r="J747">
            <v>0</v>
          </cell>
          <cell r="K747">
            <v>0</v>
          </cell>
          <cell r="L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S747">
            <v>173956224.08283818</v>
          </cell>
          <cell r="Y747">
            <v>0</v>
          </cell>
          <cell r="AA747">
            <v>0</v>
          </cell>
          <cell r="AB747">
            <v>0</v>
          </cell>
          <cell r="AC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J747">
            <v>0</v>
          </cell>
          <cell r="AP747">
            <v>0</v>
          </cell>
          <cell r="AR747">
            <v>0</v>
          </cell>
          <cell r="AS747">
            <v>0</v>
          </cell>
          <cell r="AT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BA747">
            <v>0</v>
          </cell>
          <cell r="BG747">
            <v>0</v>
          </cell>
          <cell r="BI747">
            <v>0</v>
          </cell>
          <cell r="BJ747">
            <v>0</v>
          </cell>
          <cell r="BK747">
            <v>0</v>
          </cell>
          <cell r="BM747">
            <v>0</v>
          </cell>
          <cell r="BN747">
            <v>0</v>
          </cell>
          <cell r="BO747">
            <v>0</v>
          </cell>
          <cell r="BP747">
            <v>0</v>
          </cell>
          <cell r="BR747">
            <v>0</v>
          </cell>
          <cell r="BX747">
            <v>0</v>
          </cell>
          <cell r="BZ747">
            <v>0</v>
          </cell>
          <cell r="CA747">
            <v>0</v>
          </cell>
          <cell r="CB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I747">
            <v>0</v>
          </cell>
          <cell r="CO747">
            <v>0</v>
          </cell>
          <cell r="CQ747">
            <v>0</v>
          </cell>
          <cell r="CR747">
            <v>0</v>
          </cell>
          <cell r="CS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Z747">
            <v>0</v>
          </cell>
          <cell r="DF747">
            <v>0</v>
          </cell>
          <cell r="DH747">
            <v>0</v>
          </cell>
          <cell r="DI747">
            <v>0</v>
          </cell>
          <cell r="DJ747">
            <v>0</v>
          </cell>
          <cell r="DK747">
            <v>0</v>
          </cell>
          <cell r="DL747">
            <v>0</v>
          </cell>
          <cell r="DM747">
            <v>0</v>
          </cell>
          <cell r="DN747">
            <v>0</v>
          </cell>
          <cell r="DO747">
            <v>0</v>
          </cell>
          <cell r="DP747">
            <v>0</v>
          </cell>
          <cell r="DQ747">
            <v>0</v>
          </cell>
          <cell r="DW747">
            <v>0</v>
          </cell>
          <cell r="DX747">
            <v>0</v>
          </cell>
          <cell r="DY747">
            <v>0</v>
          </cell>
          <cell r="DZ747">
            <v>0</v>
          </cell>
          <cell r="EA747">
            <v>0</v>
          </cell>
          <cell r="EB747">
            <v>0</v>
          </cell>
          <cell r="EC747">
            <v>0</v>
          </cell>
          <cell r="ED747">
            <v>0</v>
          </cell>
          <cell r="EE747">
            <v>0</v>
          </cell>
          <cell r="EF747">
            <v>0</v>
          </cell>
          <cell r="EG747">
            <v>0</v>
          </cell>
          <cell r="EH747">
            <v>0</v>
          </cell>
          <cell r="EN747">
            <v>0</v>
          </cell>
          <cell r="EO747">
            <v>2.9558577807620168E-10</v>
          </cell>
          <cell r="EP747">
            <v>46101.899999999878</v>
          </cell>
          <cell r="EQ747">
            <v>381250.35000000015</v>
          </cell>
          <cell r="ER747">
            <v>593641.75000000012</v>
          </cell>
          <cell r="ES747">
            <v>485069.0722222224</v>
          </cell>
          <cell r="ET747">
            <v>1018586.2555555557</v>
          </cell>
          <cell r="EU747">
            <v>850551.50555555546</v>
          </cell>
          <cell r="EV747">
            <v>1107469.2777777773</v>
          </cell>
          <cell r="EW747">
            <v>1609440.2277777779</v>
          </cell>
          <cell r="EX747">
            <v>1564558.3777777778</v>
          </cell>
          <cell r="EY747">
            <v>1602984.6444444444</v>
          </cell>
          <cell r="FE747">
            <v>1638941.9944444443</v>
          </cell>
          <cell r="FF747">
            <v>1704569.8944444444</v>
          </cell>
          <cell r="FG747">
            <v>1395596.0055555557</v>
          </cell>
          <cell r="FH747">
            <v>1395596.0055555557</v>
          </cell>
          <cell r="FI747">
            <v>1395596.0055555557</v>
          </cell>
          <cell r="FJ747">
            <v>0</v>
          </cell>
          <cell r="FK747">
            <v>0</v>
          </cell>
          <cell r="FL747">
            <v>0</v>
          </cell>
          <cell r="FM747">
            <v>0</v>
          </cell>
          <cell r="FN747">
            <v>0</v>
          </cell>
          <cell r="FO747">
            <v>0</v>
          </cell>
          <cell r="FP747">
            <v>0</v>
          </cell>
          <cell r="FV747">
            <v>0</v>
          </cell>
          <cell r="FW747">
            <v>0</v>
          </cell>
          <cell r="FX747">
            <v>0</v>
          </cell>
          <cell r="FY747">
            <v>0</v>
          </cell>
          <cell r="FZ747">
            <v>0</v>
          </cell>
          <cell r="GA747">
            <v>0</v>
          </cell>
          <cell r="GB747">
            <v>0</v>
          </cell>
          <cell r="GC747">
            <v>0</v>
          </cell>
          <cell r="GD747">
            <v>0</v>
          </cell>
          <cell r="GE747">
            <v>0</v>
          </cell>
          <cell r="GF747">
            <v>0</v>
          </cell>
          <cell r="GG747">
            <v>0</v>
          </cell>
          <cell r="GM747">
            <v>0</v>
          </cell>
          <cell r="GN747">
            <v>0</v>
          </cell>
          <cell r="GO747">
            <v>0</v>
          </cell>
          <cell r="GP747">
            <v>0</v>
          </cell>
          <cell r="GQ747">
            <v>0</v>
          </cell>
          <cell r="GR747">
            <v>0</v>
          </cell>
          <cell r="GS747">
            <v>0</v>
          </cell>
          <cell r="GT747">
            <v>0</v>
          </cell>
          <cell r="GU747">
            <v>0</v>
          </cell>
          <cell r="GV747">
            <v>0</v>
          </cell>
          <cell r="GW747">
            <v>0</v>
          </cell>
          <cell r="GX747">
            <v>0</v>
          </cell>
          <cell r="HD747">
            <v>0</v>
          </cell>
          <cell r="HE747">
            <v>0</v>
          </cell>
          <cell r="HF747">
            <v>0</v>
          </cell>
          <cell r="HG747">
            <v>0</v>
          </cell>
          <cell r="HH747">
            <v>0</v>
          </cell>
          <cell r="HN747" t="e">
            <v>#REF!</v>
          </cell>
        </row>
        <row r="748">
          <cell r="A748" t="str">
            <v>CalWINCalWINTotal-ExpPrior FlashBPO</v>
          </cell>
          <cell r="B748" t="str">
            <v>CalWINTotal-ExpPrior FlashBPO</v>
          </cell>
          <cell r="H748">
            <v>0</v>
          </cell>
          <cell r="J748">
            <v>0</v>
          </cell>
          <cell r="K748">
            <v>0</v>
          </cell>
          <cell r="L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S748">
            <v>1339587487.3835151</v>
          </cell>
          <cell r="Y748">
            <v>0</v>
          </cell>
          <cell r="AA748">
            <v>0</v>
          </cell>
          <cell r="AB748">
            <v>0</v>
          </cell>
          <cell r="AC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J748">
            <v>0</v>
          </cell>
          <cell r="AP748">
            <v>3566384.99</v>
          </cell>
          <cell r="AR748">
            <v>4020775.96</v>
          </cell>
          <cell r="AS748">
            <v>3915602.73</v>
          </cell>
          <cell r="AT748">
            <v>3462351.04</v>
          </cell>
          <cell r="AV748">
            <v>3392688.8</v>
          </cell>
          <cell r="AW748">
            <v>3731099.64</v>
          </cell>
          <cell r="AX748">
            <v>3631925.51</v>
          </cell>
          <cell r="AY748">
            <v>3908968.92</v>
          </cell>
          <cell r="BA748">
            <v>5345764.9400000004</v>
          </cell>
          <cell r="BG748">
            <v>4396658.99</v>
          </cell>
          <cell r="BI748">
            <v>4712165.51</v>
          </cell>
          <cell r="BJ748">
            <v>6032094.0999999996</v>
          </cell>
          <cell r="BK748">
            <v>5596079.2999999998</v>
          </cell>
          <cell r="BM748">
            <v>5028656.82</v>
          </cell>
          <cell r="BN748">
            <v>4345426.96</v>
          </cell>
          <cell r="BO748">
            <v>5594657.6900000004</v>
          </cell>
          <cell r="BP748">
            <v>5539577.9299999997</v>
          </cell>
          <cell r="BR748">
            <v>6602329.4199999999</v>
          </cell>
          <cell r="BX748">
            <v>5525679.5</v>
          </cell>
          <cell r="BZ748">
            <v>6395564.9100000001</v>
          </cell>
          <cell r="CA748">
            <v>5296578.0999999996</v>
          </cell>
          <cell r="CB748">
            <v>5049437.9800000004</v>
          </cell>
          <cell r="CD748">
            <v>4572857.55</v>
          </cell>
          <cell r="CE748">
            <v>4650974.17</v>
          </cell>
          <cell r="CF748">
            <v>5243828.03</v>
          </cell>
          <cell r="CG748">
            <v>5583013.7300000004</v>
          </cell>
          <cell r="CI748">
            <v>6069470.3800000008</v>
          </cell>
          <cell r="CO748">
            <v>4887488.0624000002</v>
          </cell>
          <cell r="CQ748">
            <v>6623138.7571900012</v>
          </cell>
          <cell r="CR748">
            <v>6196726.0197700001</v>
          </cell>
          <cell r="CS748">
            <v>5794830.1014999999</v>
          </cell>
          <cell r="CU748">
            <v>5418150.7157699997</v>
          </cell>
          <cell r="CV748">
            <v>5622270.9342399994</v>
          </cell>
          <cell r="CW748">
            <v>6527398.3818300003</v>
          </cell>
          <cell r="CX748">
            <v>5543540.1151400022</v>
          </cell>
          <cell r="CZ748">
            <v>5743429.313740002</v>
          </cell>
          <cell r="DF748">
            <v>5083951.5688300021</v>
          </cell>
          <cell r="DH748">
            <v>4997972.209693335</v>
          </cell>
          <cell r="DI748">
            <v>5422077.6222100016</v>
          </cell>
          <cell r="DJ748">
            <v>5468662.6339400001</v>
          </cell>
          <cell r="DK748">
            <v>5219877.8452399997</v>
          </cell>
          <cell r="DL748">
            <v>5790547.7060185168</v>
          </cell>
          <cell r="DM748">
            <v>5552989.4158333493</v>
          </cell>
          <cell r="DN748">
            <v>5220284.9958333327</v>
          </cell>
          <cell r="DO748">
            <v>5133399.3233333332</v>
          </cell>
          <cell r="DP748">
            <v>5025098.8479026817</v>
          </cell>
          <cell r="DQ748">
            <v>5111798.8810304236</v>
          </cell>
          <cell r="DW748">
            <v>4067165.7168518524</v>
          </cell>
          <cell r="DX748">
            <v>4567869.5626851851</v>
          </cell>
          <cell r="DY748">
            <v>4601315.6893518521</v>
          </cell>
          <cell r="DZ748">
            <v>4915571.506851851</v>
          </cell>
          <cell r="EA748">
            <v>5105350.3468518537</v>
          </cell>
          <cell r="EB748">
            <v>4869646.1266666679</v>
          </cell>
          <cell r="EC748">
            <v>4731048.5133333327</v>
          </cell>
          <cell r="ED748">
            <v>4820874.7718518525</v>
          </cell>
          <cell r="EE748">
            <v>3865699.840185185</v>
          </cell>
          <cell r="EF748">
            <v>4086517.5985185187</v>
          </cell>
          <cell r="EG748">
            <v>3925494.4760185182</v>
          </cell>
          <cell r="EH748">
            <v>4303767.415</v>
          </cell>
          <cell r="EN748">
            <v>4168308.236018518</v>
          </cell>
          <cell r="EO748">
            <v>4196950.5723519446</v>
          </cell>
          <cell r="EP748">
            <v>4666702.6196284164</v>
          </cell>
          <cell r="EQ748">
            <v>4556141.6028108047</v>
          </cell>
          <cell r="ER748">
            <v>4552767.4309859015</v>
          </cell>
          <cell r="ES748">
            <v>4338319.2333233627</v>
          </cell>
          <cell r="ET748">
            <v>4593048.0612138817</v>
          </cell>
          <cell r="EU748">
            <v>4296650.2924358761</v>
          </cell>
          <cell r="EV748">
            <v>4526334.9968717583</v>
          </cell>
          <cell r="EW748">
            <v>4816053.8798394818</v>
          </cell>
          <cell r="EX748">
            <v>4438787.0188438715</v>
          </cell>
          <cell r="EY748">
            <v>4878307.2209736975</v>
          </cell>
          <cell r="FE748">
            <v>4589800.2444672948</v>
          </cell>
          <cell r="FF748">
            <v>4307931.9690275602</v>
          </cell>
          <cell r="FG748">
            <v>4271182.9006000981</v>
          </cell>
          <cell r="FH748">
            <v>4271182.9006000981</v>
          </cell>
          <cell r="FI748">
            <v>4271182.9006000981</v>
          </cell>
          <cell r="FJ748">
            <v>0</v>
          </cell>
          <cell r="FK748">
            <v>0</v>
          </cell>
          <cell r="FL748">
            <v>0</v>
          </cell>
          <cell r="FM748">
            <v>0</v>
          </cell>
          <cell r="FN748">
            <v>0</v>
          </cell>
          <cell r="FO748">
            <v>0</v>
          </cell>
          <cell r="FP748">
            <v>0</v>
          </cell>
          <cell r="FV748">
            <v>0</v>
          </cell>
          <cell r="FW748">
            <v>0</v>
          </cell>
          <cell r="FX748">
            <v>0</v>
          </cell>
          <cell r="FY748">
            <v>0</v>
          </cell>
          <cell r="FZ748">
            <v>0</v>
          </cell>
          <cell r="GA748">
            <v>0</v>
          </cell>
          <cell r="GB748">
            <v>0</v>
          </cell>
          <cell r="GC748">
            <v>0</v>
          </cell>
          <cell r="GD748">
            <v>0</v>
          </cell>
          <cell r="GE748">
            <v>0</v>
          </cell>
          <cell r="GF748">
            <v>0</v>
          </cell>
          <cell r="GG748">
            <v>0</v>
          </cell>
          <cell r="GM748">
            <v>0</v>
          </cell>
          <cell r="GN748">
            <v>0</v>
          </cell>
          <cell r="GO748">
            <v>0</v>
          </cell>
          <cell r="GP748">
            <v>0</v>
          </cell>
          <cell r="GQ748">
            <v>0</v>
          </cell>
          <cell r="GR748">
            <v>0</v>
          </cell>
          <cell r="GS748">
            <v>0</v>
          </cell>
          <cell r="GT748">
            <v>0</v>
          </cell>
          <cell r="GU748">
            <v>0</v>
          </cell>
          <cell r="GV748">
            <v>0</v>
          </cell>
          <cell r="GW748">
            <v>0</v>
          </cell>
          <cell r="GX748">
            <v>0</v>
          </cell>
          <cell r="HD748">
            <v>0</v>
          </cell>
          <cell r="HE748">
            <v>0</v>
          </cell>
          <cell r="HF748">
            <v>0</v>
          </cell>
          <cell r="HG748">
            <v>0</v>
          </cell>
          <cell r="HH748">
            <v>0</v>
          </cell>
          <cell r="HN748" t="e">
            <v>#REF!</v>
          </cell>
        </row>
        <row r="749">
          <cell r="A749" t="str">
            <v>CalWINCalWINSecured Baseline-OPPrior FlashBPO</v>
          </cell>
          <cell r="B749" t="str">
            <v>CalWINSecured Baseline-OPPrior FlashBPO</v>
          </cell>
          <cell r="H749">
            <v>0</v>
          </cell>
          <cell r="J749">
            <v>0</v>
          </cell>
          <cell r="K749">
            <v>0</v>
          </cell>
          <cell r="L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S749">
            <v>292199125.49158794</v>
          </cell>
          <cell r="Y749">
            <v>0</v>
          </cell>
          <cell r="AA749">
            <v>0</v>
          </cell>
          <cell r="AB749">
            <v>0</v>
          </cell>
          <cell r="AC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J749">
            <v>0</v>
          </cell>
          <cell r="AP749">
            <v>1100690.72</v>
          </cell>
          <cell r="AR749">
            <v>1180549.6100000001</v>
          </cell>
          <cell r="AS749">
            <v>2437293.9600000004</v>
          </cell>
          <cell r="AT749">
            <v>2202891.4200000004</v>
          </cell>
          <cell r="AV749">
            <v>1208375.8799999997</v>
          </cell>
          <cell r="AW749">
            <v>3129160.0900000008</v>
          </cell>
          <cell r="AX749">
            <v>1842765.0800000005</v>
          </cell>
          <cell r="AY749">
            <v>2160211.96</v>
          </cell>
          <cell r="BA749">
            <v>1654166.9700000002</v>
          </cell>
          <cell r="BG749">
            <v>2205782.58</v>
          </cell>
          <cell r="BI749">
            <v>2114035.9900000002</v>
          </cell>
          <cell r="BJ749">
            <v>1212797.9300000006</v>
          </cell>
          <cell r="BK749">
            <v>772217.5000000007</v>
          </cell>
          <cell r="BM749">
            <v>2753135.8099999996</v>
          </cell>
          <cell r="BN749">
            <v>2404176.2000000007</v>
          </cell>
          <cell r="BO749">
            <v>1661770.23</v>
          </cell>
          <cell r="BP749">
            <v>294800.31000000052</v>
          </cell>
          <cell r="BR749">
            <v>2465386.2799999989</v>
          </cell>
          <cell r="BX749">
            <v>2033564.5899999999</v>
          </cell>
          <cell r="BZ749">
            <v>-165498.20999999973</v>
          </cell>
          <cell r="CA749">
            <v>2020677.4400000004</v>
          </cell>
          <cell r="CB749">
            <v>1971307.5599999994</v>
          </cell>
          <cell r="CD749">
            <v>2837126.01</v>
          </cell>
          <cell r="CE749">
            <v>479684.37000000087</v>
          </cell>
          <cell r="CF749">
            <v>174438.75999999908</v>
          </cell>
          <cell r="CG749">
            <v>-301775.2900000005</v>
          </cell>
          <cell r="CI749">
            <v>1750620.0899999994</v>
          </cell>
          <cell r="CO749">
            <v>-4539447.1007018853</v>
          </cell>
          <cell r="CQ749">
            <v>-595141.69719000161</v>
          </cell>
          <cell r="CR749">
            <v>397010.11023000046</v>
          </cell>
          <cell r="CS749">
            <v>16438.898500000505</v>
          </cell>
          <cell r="CU749">
            <v>1016348.0142300004</v>
          </cell>
          <cell r="CV749">
            <v>128670.72576000009</v>
          </cell>
          <cell r="CW749">
            <v>-699306.7218300011</v>
          </cell>
          <cell r="CX749">
            <v>449387.75485999847</v>
          </cell>
          <cell r="CZ749">
            <v>1091177.0662599974</v>
          </cell>
          <cell r="DF749">
            <v>1243069.4111699976</v>
          </cell>
          <cell r="DH749">
            <v>1862586.490306665</v>
          </cell>
          <cell r="DI749">
            <v>436412.07778999885</v>
          </cell>
          <cell r="DJ749">
            <v>2362791.3660599999</v>
          </cell>
          <cell r="DK749">
            <v>1318607.1547600012</v>
          </cell>
          <cell r="DL749">
            <v>812653.82398148358</v>
          </cell>
          <cell r="DM749">
            <v>1774444.5841666511</v>
          </cell>
          <cell r="DN749">
            <v>1638705.0041666671</v>
          </cell>
          <cell r="DO749">
            <v>2235877.6766666668</v>
          </cell>
          <cell r="DP749">
            <v>1476245.1520973181</v>
          </cell>
          <cell r="DQ749">
            <v>1823258.1189695767</v>
          </cell>
          <cell r="DW749">
            <v>3153325.1897519212</v>
          </cell>
          <cell r="DX749">
            <v>2638430.4373148154</v>
          </cell>
          <cell r="DY749">
            <v>1438494.7806481486</v>
          </cell>
          <cell r="DZ749">
            <v>2082948.4931481492</v>
          </cell>
          <cell r="EA749">
            <v>1784372.6531481461</v>
          </cell>
          <cell r="EB749">
            <v>1951214.6133333335</v>
          </cell>
          <cell r="EC749">
            <v>659279.2266666675</v>
          </cell>
          <cell r="ED749">
            <v>952757.96814814745</v>
          </cell>
          <cell r="EE749">
            <v>-74905.100185185351</v>
          </cell>
          <cell r="EF749">
            <v>1315362.1414814815</v>
          </cell>
          <cell r="EG749">
            <v>2801686.2639814825</v>
          </cell>
          <cell r="EH749">
            <v>2283086.8566981107</v>
          </cell>
          <cell r="EN749">
            <v>2276020.0356795923</v>
          </cell>
          <cell r="EO749">
            <v>2766243.0993461674</v>
          </cell>
          <cell r="EP749">
            <v>1725993.7520696977</v>
          </cell>
          <cell r="EQ749">
            <v>1666385.2188873079</v>
          </cell>
          <cell r="ER749">
            <v>1735385.790712212</v>
          </cell>
          <cell r="ES749">
            <v>1121328.3105969732</v>
          </cell>
          <cell r="ET749">
            <v>873021.66603978735</v>
          </cell>
          <cell r="EU749">
            <v>946563.68481779238</v>
          </cell>
          <cell r="EV749">
            <v>1427023.7526041328</v>
          </cell>
          <cell r="EW749">
            <v>664507.81963640929</v>
          </cell>
          <cell r="EX749">
            <v>1045915.8306320187</v>
          </cell>
          <cell r="EY749">
            <v>687156.89516886044</v>
          </cell>
          <cell r="FE749">
            <v>958637.2216752629</v>
          </cell>
          <cell r="FF749">
            <v>1266904.3971149977</v>
          </cell>
          <cell r="FG749">
            <v>1019409.5766535706</v>
          </cell>
          <cell r="FH749">
            <v>-2875586.8950445424</v>
          </cell>
          <cell r="FI749">
            <v>-2875586.8950445424</v>
          </cell>
          <cell r="FJ749">
            <v>0</v>
          </cell>
          <cell r="FK749">
            <v>0</v>
          </cell>
          <cell r="FL749">
            <v>0</v>
          </cell>
          <cell r="FM749">
            <v>0</v>
          </cell>
          <cell r="FN749">
            <v>0</v>
          </cell>
          <cell r="FO749">
            <v>0</v>
          </cell>
          <cell r="FP749">
            <v>0</v>
          </cell>
          <cell r="FV749">
            <v>0</v>
          </cell>
          <cell r="FW749">
            <v>0</v>
          </cell>
          <cell r="FX749">
            <v>0</v>
          </cell>
          <cell r="FY749">
            <v>0</v>
          </cell>
          <cell r="FZ749">
            <v>0</v>
          </cell>
          <cell r="GA749">
            <v>0</v>
          </cell>
          <cell r="GB749">
            <v>0</v>
          </cell>
          <cell r="GC749">
            <v>0</v>
          </cell>
          <cell r="GD749">
            <v>0</v>
          </cell>
          <cell r="GE749">
            <v>0</v>
          </cell>
          <cell r="GF749">
            <v>0</v>
          </cell>
          <cell r="GG749">
            <v>0</v>
          </cell>
          <cell r="GM749">
            <v>0</v>
          </cell>
          <cell r="GN749">
            <v>0</v>
          </cell>
          <cell r="GO749">
            <v>0</v>
          </cell>
          <cell r="GP749">
            <v>0</v>
          </cell>
          <cell r="GQ749">
            <v>0</v>
          </cell>
          <cell r="GR749">
            <v>0</v>
          </cell>
          <cell r="GS749">
            <v>0</v>
          </cell>
          <cell r="GT749">
            <v>0</v>
          </cell>
          <cell r="GU749">
            <v>0</v>
          </cell>
          <cell r="GV749">
            <v>0</v>
          </cell>
          <cell r="GW749">
            <v>0</v>
          </cell>
          <cell r="GX749">
            <v>0</v>
          </cell>
          <cell r="HD749">
            <v>0</v>
          </cell>
          <cell r="HE749">
            <v>0</v>
          </cell>
          <cell r="HF749">
            <v>0</v>
          </cell>
          <cell r="HG749">
            <v>0</v>
          </cell>
          <cell r="HH749">
            <v>0</v>
          </cell>
          <cell r="HN749" t="e">
            <v>#REF!</v>
          </cell>
        </row>
        <row r="750">
          <cell r="A750" t="str">
            <v>CalWINCalWINSecured Volumetric-OPPrior FlashBPO</v>
          </cell>
          <cell r="B750" t="str">
            <v>CalWINSecured Volumetric-OPPrior FlashBPO</v>
          </cell>
          <cell r="H750">
            <v>0</v>
          </cell>
          <cell r="J750">
            <v>0</v>
          </cell>
          <cell r="K750">
            <v>0</v>
          </cell>
          <cell r="L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S750">
            <v>0</v>
          </cell>
          <cell r="Y750">
            <v>0</v>
          </cell>
          <cell r="AA750">
            <v>0</v>
          </cell>
          <cell r="AB750">
            <v>0</v>
          </cell>
          <cell r="AC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J750">
            <v>0</v>
          </cell>
          <cell r="AP750">
            <v>0</v>
          </cell>
          <cell r="AR750">
            <v>0</v>
          </cell>
          <cell r="AS750">
            <v>0</v>
          </cell>
          <cell r="AT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BA750">
            <v>0</v>
          </cell>
          <cell r="BG750">
            <v>0</v>
          </cell>
          <cell r="BI750">
            <v>0</v>
          </cell>
          <cell r="BJ750">
            <v>0</v>
          </cell>
          <cell r="BK750">
            <v>0</v>
          </cell>
          <cell r="BM750">
            <v>0</v>
          </cell>
          <cell r="BN750">
            <v>0</v>
          </cell>
          <cell r="BO750">
            <v>0</v>
          </cell>
          <cell r="BP750">
            <v>0</v>
          </cell>
          <cell r="BR750">
            <v>0</v>
          </cell>
          <cell r="BX750">
            <v>0</v>
          </cell>
          <cell r="BZ750">
            <v>0</v>
          </cell>
          <cell r="CA750">
            <v>0</v>
          </cell>
          <cell r="CB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I750">
            <v>0</v>
          </cell>
          <cell r="CO750">
            <v>0</v>
          </cell>
          <cell r="CQ750">
            <v>0</v>
          </cell>
          <cell r="CR750">
            <v>0</v>
          </cell>
          <cell r="CS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Z750">
            <v>0</v>
          </cell>
          <cell r="DF750">
            <v>0</v>
          </cell>
          <cell r="DH750">
            <v>0</v>
          </cell>
          <cell r="DI750">
            <v>0</v>
          </cell>
          <cell r="DJ750">
            <v>0</v>
          </cell>
          <cell r="DK750">
            <v>0</v>
          </cell>
          <cell r="DL750">
            <v>0</v>
          </cell>
          <cell r="DM750">
            <v>0</v>
          </cell>
          <cell r="DN750">
            <v>0</v>
          </cell>
          <cell r="DO750">
            <v>0</v>
          </cell>
          <cell r="DP750">
            <v>0</v>
          </cell>
          <cell r="DQ750">
            <v>0</v>
          </cell>
          <cell r="DW750">
            <v>0</v>
          </cell>
          <cell r="DX750">
            <v>0</v>
          </cell>
          <cell r="DY750">
            <v>0</v>
          </cell>
          <cell r="DZ750">
            <v>0</v>
          </cell>
          <cell r="EA750">
            <v>0</v>
          </cell>
          <cell r="EB750">
            <v>0</v>
          </cell>
          <cell r="EC750">
            <v>0</v>
          </cell>
          <cell r="ED750">
            <v>0</v>
          </cell>
          <cell r="EE750">
            <v>0</v>
          </cell>
          <cell r="EF750">
            <v>0</v>
          </cell>
          <cell r="EG750">
            <v>0</v>
          </cell>
          <cell r="EH750">
            <v>0</v>
          </cell>
          <cell r="EN750">
            <v>0</v>
          </cell>
          <cell r="EO750">
            <v>0</v>
          </cell>
          <cell r="EP750">
            <v>0</v>
          </cell>
          <cell r="EQ750">
            <v>0</v>
          </cell>
          <cell r="ER750">
            <v>0</v>
          </cell>
          <cell r="ES750">
            <v>0</v>
          </cell>
          <cell r="ET750">
            <v>0</v>
          </cell>
          <cell r="EU750">
            <v>0</v>
          </cell>
          <cell r="EV750">
            <v>0</v>
          </cell>
          <cell r="EW750">
            <v>0</v>
          </cell>
          <cell r="EX750">
            <v>0</v>
          </cell>
          <cell r="EY750">
            <v>0</v>
          </cell>
          <cell r="FE750">
            <v>0</v>
          </cell>
          <cell r="FF750">
            <v>0</v>
          </cell>
          <cell r="FG750">
            <v>0</v>
          </cell>
          <cell r="FH750">
            <v>0</v>
          </cell>
          <cell r="FI750">
            <v>0</v>
          </cell>
          <cell r="FJ750">
            <v>0</v>
          </cell>
          <cell r="FK750">
            <v>0</v>
          </cell>
          <cell r="FL750">
            <v>0</v>
          </cell>
          <cell r="FM750">
            <v>0</v>
          </cell>
          <cell r="FN750">
            <v>0</v>
          </cell>
          <cell r="FO750">
            <v>0</v>
          </cell>
          <cell r="FP750">
            <v>0</v>
          </cell>
          <cell r="FV750">
            <v>0</v>
          </cell>
          <cell r="FW750">
            <v>0</v>
          </cell>
          <cell r="FX750">
            <v>0</v>
          </cell>
          <cell r="FY750">
            <v>0</v>
          </cell>
          <cell r="FZ750">
            <v>0</v>
          </cell>
          <cell r="GA750">
            <v>0</v>
          </cell>
          <cell r="GB750">
            <v>0</v>
          </cell>
          <cell r="GC750">
            <v>0</v>
          </cell>
          <cell r="GD750">
            <v>0</v>
          </cell>
          <cell r="GE750">
            <v>0</v>
          </cell>
          <cell r="GF750">
            <v>0</v>
          </cell>
          <cell r="GG750">
            <v>0</v>
          </cell>
          <cell r="GM750">
            <v>0</v>
          </cell>
          <cell r="GN750">
            <v>0</v>
          </cell>
          <cell r="GO750">
            <v>0</v>
          </cell>
          <cell r="GP750">
            <v>0</v>
          </cell>
          <cell r="GQ750">
            <v>0</v>
          </cell>
          <cell r="GR750">
            <v>0</v>
          </cell>
          <cell r="GS750">
            <v>0</v>
          </cell>
          <cell r="GT750">
            <v>0</v>
          </cell>
          <cell r="GU750">
            <v>0</v>
          </cell>
          <cell r="GV750">
            <v>0</v>
          </cell>
          <cell r="GW750">
            <v>0</v>
          </cell>
          <cell r="GX750">
            <v>0</v>
          </cell>
          <cell r="HD750">
            <v>0</v>
          </cell>
          <cell r="HE750">
            <v>0</v>
          </cell>
          <cell r="HF750">
            <v>0</v>
          </cell>
          <cell r="HG750">
            <v>0</v>
          </cell>
          <cell r="HH750">
            <v>0</v>
          </cell>
          <cell r="HN750" t="e">
            <v>#REF!</v>
          </cell>
        </row>
        <row r="751">
          <cell r="A751" t="str">
            <v>CalWINCalWINTotal-Secured-OPPrior FlashBPO</v>
          </cell>
          <cell r="B751" t="str">
            <v>CalWINTotal-Secured-OPPrior FlashBPO</v>
          </cell>
          <cell r="H751">
            <v>0</v>
          </cell>
          <cell r="J751">
            <v>0</v>
          </cell>
          <cell r="K751">
            <v>0</v>
          </cell>
          <cell r="L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S751">
            <v>292199125.49158794</v>
          </cell>
          <cell r="Y751">
            <v>0</v>
          </cell>
          <cell r="AA751">
            <v>0</v>
          </cell>
          <cell r="AB751">
            <v>0</v>
          </cell>
          <cell r="AC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J751">
            <v>0</v>
          </cell>
          <cell r="AP751">
            <v>1100690.72</v>
          </cell>
          <cell r="AR751">
            <v>1180549.6100000001</v>
          </cell>
          <cell r="AS751">
            <v>2437293.9600000004</v>
          </cell>
          <cell r="AT751">
            <v>2202891.4200000004</v>
          </cell>
          <cell r="AV751">
            <v>1208375.8799999997</v>
          </cell>
          <cell r="AW751">
            <v>3129160.0900000008</v>
          </cell>
          <cell r="AX751">
            <v>1842765.0800000005</v>
          </cell>
          <cell r="AY751">
            <v>2160211.96</v>
          </cell>
          <cell r="BA751">
            <v>1654166.9700000002</v>
          </cell>
          <cell r="BG751">
            <v>2205782.58</v>
          </cell>
          <cell r="BI751">
            <v>2114035.9900000002</v>
          </cell>
          <cell r="BJ751">
            <v>1212797.9300000006</v>
          </cell>
          <cell r="BK751">
            <v>772217.5000000007</v>
          </cell>
          <cell r="BM751">
            <v>2753135.8099999996</v>
          </cell>
          <cell r="BN751">
            <v>2404176.2000000007</v>
          </cell>
          <cell r="BO751">
            <v>1661770.23</v>
          </cell>
          <cell r="BP751">
            <v>294800.31000000052</v>
          </cell>
          <cell r="BR751">
            <v>2465386.2799999989</v>
          </cell>
          <cell r="BX751">
            <v>2033564.5899999999</v>
          </cell>
          <cell r="BZ751">
            <v>-165498.20999999973</v>
          </cell>
          <cell r="CA751">
            <v>2020677.4400000004</v>
          </cell>
          <cell r="CB751">
            <v>1971307.5599999994</v>
          </cell>
          <cell r="CD751">
            <v>2837126.01</v>
          </cell>
          <cell r="CE751">
            <v>479684.37000000087</v>
          </cell>
          <cell r="CF751">
            <v>174438.75999999908</v>
          </cell>
          <cell r="CG751">
            <v>-301775.2900000005</v>
          </cell>
          <cell r="CI751">
            <v>1750620.0899999994</v>
          </cell>
          <cell r="CO751">
            <v>-4539447.1007018853</v>
          </cell>
          <cell r="CQ751">
            <v>-595141.69719000161</v>
          </cell>
          <cell r="CR751">
            <v>397010.11023000046</v>
          </cell>
          <cell r="CS751">
            <v>16438.898500000505</v>
          </cell>
          <cell r="CU751">
            <v>1016348.0142300004</v>
          </cell>
          <cell r="CV751">
            <v>128670.72576000009</v>
          </cell>
          <cell r="CW751">
            <v>-699306.7218300011</v>
          </cell>
          <cell r="CX751">
            <v>449387.75485999847</v>
          </cell>
          <cell r="CZ751">
            <v>1091177.0662599974</v>
          </cell>
          <cell r="DF751">
            <v>1243069.4111699976</v>
          </cell>
          <cell r="DH751">
            <v>1862586.490306665</v>
          </cell>
          <cell r="DI751">
            <v>436412.07778999885</v>
          </cell>
          <cell r="DJ751">
            <v>2362791.3660599999</v>
          </cell>
          <cell r="DK751">
            <v>1318607.1547600012</v>
          </cell>
          <cell r="DL751">
            <v>812653.82398148358</v>
          </cell>
          <cell r="DM751">
            <v>1774444.5841666511</v>
          </cell>
          <cell r="DN751">
            <v>1638705.0041666671</v>
          </cell>
          <cell r="DO751">
            <v>2235877.6766666668</v>
          </cell>
          <cell r="DP751">
            <v>1476245.1520973181</v>
          </cell>
          <cell r="DQ751">
            <v>1823258.1189695767</v>
          </cell>
          <cell r="DW751">
            <v>3153325.1897519212</v>
          </cell>
          <cell r="DX751">
            <v>2638430.4373148154</v>
          </cell>
          <cell r="DY751">
            <v>1438494.7806481486</v>
          </cell>
          <cell r="DZ751">
            <v>2082948.4931481492</v>
          </cell>
          <cell r="EA751">
            <v>1784372.6531481461</v>
          </cell>
          <cell r="EB751">
            <v>1951214.6133333335</v>
          </cell>
          <cell r="EC751">
            <v>659279.2266666675</v>
          </cell>
          <cell r="ED751">
            <v>952757.96814814745</v>
          </cell>
          <cell r="EE751">
            <v>-74905.100185185351</v>
          </cell>
          <cell r="EF751">
            <v>1315362.1414814815</v>
          </cell>
          <cell r="EG751">
            <v>2801686.2639814825</v>
          </cell>
          <cell r="EH751">
            <v>2283086.8566981107</v>
          </cell>
          <cell r="EN751">
            <v>2276020.0356795923</v>
          </cell>
          <cell r="EO751">
            <v>2766243.0993461674</v>
          </cell>
          <cell r="EP751">
            <v>1725993.7520696977</v>
          </cell>
          <cell r="EQ751">
            <v>1666385.2188873079</v>
          </cell>
          <cell r="ER751">
            <v>1735385.790712212</v>
          </cell>
          <cell r="ES751">
            <v>1121328.3105969732</v>
          </cell>
          <cell r="ET751">
            <v>873021.66603978735</v>
          </cell>
          <cell r="EU751">
            <v>946563.68481779238</v>
          </cell>
          <cell r="EV751">
            <v>1427023.7526041328</v>
          </cell>
          <cell r="EW751">
            <v>664507.81963640929</v>
          </cell>
          <cell r="EX751">
            <v>1045915.8306320187</v>
          </cell>
          <cell r="EY751">
            <v>687156.89516886044</v>
          </cell>
          <cell r="FE751">
            <v>958637.2216752629</v>
          </cell>
          <cell r="FF751">
            <v>1266904.3971149977</v>
          </cell>
          <cell r="FG751">
            <v>1019409.5766535706</v>
          </cell>
          <cell r="FH751">
            <v>-2875586.8950445424</v>
          </cell>
          <cell r="FI751">
            <v>-2875586.8950445424</v>
          </cell>
          <cell r="FJ751">
            <v>0</v>
          </cell>
          <cell r="FK751">
            <v>0</v>
          </cell>
          <cell r="FL751">
            <v>0</v>
          </cell>
          <cell r="FM751">
            <v>0</v>
          </cell>
          <cell r="FN751">
            <v>0</v>
          </cell>
          <cell r="FO751">
            <v>0</v>
          </cell>
          <cell r="FP751">
            <v>0</v>
          </cell>
          <cell r="FV751">
            <v>0</v>
          </cell>
          <cell r="FW751">
            <v>0</v>
          </cell>
          <cell r="FX751">
            <v>0</v>
          </cell>
          <cell r="FY751">
            <v>0</v>
          </cell>
          <cell r="FZ751">
            <v>0</v>
          </cell>
          <cell r="GA751">
            <v>0</v>
          </cell>
          <cell r="GB751">
            <v>0</v>
          </cell>
          <cell r="GC751">
            <v>0</v>
          </cell>
          <cell r="GD751">
            <v>0</v>
          </cell>
          <cell r="GE751">
            <v>0</v>
          </cell>
          <cell r="GF751">
            <v>0</v>
          </cell>
          <cell r="GG751">
            <v>0</v>
          </cell>
          <cell r="GM751">
            <v>0</v>
          </cell>
          <cell r="GN751">
            <v>0</v>
          </cell>
          <cell r="GO751">
            <v>0</v>
          </cell>
          <cell r="GP751">
            <v>0</v>
          </cell>
          <cell r="GQ751">
            <v>0</v>
          </cell>
          <cell r="GR751">
            <v>0</v>
          </cell>
          <cell r="GS751">
            <v>0</v>
          </cell>
          <cell r="GT751">
            <v>0</v>
          </cell>
          <cell r="GU751">
            <v>0</v>
          </cell>
          <cell r="GV751">
            <v>0</v>
          </cell>
          <cell r="GW751">
            <v>0</v>
          </cell>
          <cell r="GX751">
            <v>0</v>
          </cell>
          <cell r="HD751">
            <v>0</v>
          </cell>
          <cell r="HE751">
            <v>0</v>
          </cell>
          <cell r="HF751">
            <v>0</v>
          </cell>
          <cell r="HG751">
            <v>0</v>
          </cell>
          <cell r="HH751">
            <v>0</v>
          </cell>
          <cell r="HN751" t="e">
            <v>#REF!</v>
          </cell>
        </row>
        <row r="752">
          <cell r="A752" t="str">
            <v>CalWINCalWINAIB New Sales-OPPrior FlashBPO</v>
          </cell>
          <cell r="B752" t="str">
            <v>CalWINAIB New Sales-OPPrior FlashBPO</v>
          </cell>
          <cell r="H752">
            <v>0</v>
          </cell>
          <cell r="J752">
            <v>0</v>
          </cell>
          <cell r="K752">
            <v>0</v>
          </cell>
          <cell r="L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S752">
            <v>173800996.18120909</v>
          </cell>
          <cell r="Y752">
            <v>0</v>
          </cell>
          <cell r="AA752">
            <v>0</v>
          </cell>
          <cell r="AB752">
            <v>0</v>
          </cell>
          <cell r="AC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J752">
            <v>0</v>
          </cell>
          <cell r="AP752">
            <v>0</v>
          </cell>
          <cell r="AR752">
            <v>0</v>
          </cell>
          <cell r="AS752">
            <v>0</v>
          </cell>
          <cell r="AT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BA752">
            <v>0</v>
          </cell>
          <cell r="BG752">
            <v>0</v>
          </cell>
          <cell r="BI752">
            <v>0</v>
          </cell>
          <cell r="BJ752">
            <v>0</v>
          </cell>
          <cell r="BK752">
            <v>0</v>
          </cell>
          <cell r="BM752">
            <v>0</v>
          </cell>
          <cell r="BN752">
            <v>0</v>
          </cell>
          <cell r="BO752">
            <v>0</v>
          </cell>
          <cell r="BP752">
            <v>0</v>
          </cell>
          <cell r="BR752">
            <v>0</v>
          </cell>
          <cell r="BX752">
            <v>0</v>
          </cell>
          <cell r="BZ752">
            <v>0</v>
          </cell>
          <cell r="CA752">
            <v>0</v>
          </cell>
          <cell r="CB752">
            <v>0</v>
          </cell>
          <cell r="CD752">
            <v>0</v>
          </cell>
          <cell r="CE752">
            <v>0</v>
          </cell>
          <cell r="CF752">
            <v>0</v>
          </cell>
          <cell r="CG752">
            <v>0</v>
          </cell>
          <cell r="CI752">
            <v>0</v>
          </cell>
          <cell r="CO752">
            <v>5456721.6000000006</v>
          </cell>
          <cell r="CQ752">
            <v>-7.588301885277815</v>
          </cell>
          <cell r="CR752">
            <v>3.7316981129151827</v>
          </cell>
          <cell r="CS752">
            <v>1028092.9716981134</v>
          </cell>
          <cell r="CU752">
            <v>2015613.7416981121</v>
          </cell>
          <cell r="CV752">
            <v>731590.47169811372</v>
          </cell>
          <cell r="CW752">
            <v>1460818.7716981138</v>
          </cell>
          <cell r="CX752">
            <v>1424249.1616981132</v>
          </cell>
          <cell r="CZ752">
            <v>1498098.0716981122</v>
          </cell>
          <cell r="DF752">
            <v>998343.47169811255</v>
          </cell>
          <cell r="DH752">
            <v>141540.87169811327</v>
          </cell>
          <cell r="DI752">
            <v>1154116.071698114</v>
          </cell>
          <cell r="DJ752">
            <v>330840.47169811314</v>
          </cell>
          <cell r="DK752">
            <v>0.41169811333929829</v>
          </cell>
          <cell r="DL752">
            <v>1.6981136923277518E-3</v>
          </cell>
          <cell r="DM752">
            <v>0.47169811296043918</v>
          </cell>
          <cell r="DN752">
            <v>-0.52830188587904559</v>
          </cell>
          <cell r="DO752">
            <v>0.4716981127330655</v>
          </cell>
          <cell r="DP752">
            <v>18.471698113899038</v>
          </cell>
          <cell r="DQ752">
            <v>-0.52830188610641926</v>
          </cell>
          <cell r="DW752">
            <v>95716.565094339312</v>
          </cell>
          <cell r="DX752">
            <v>-36.528301886846748</v>
          </cell>
          <cell r="DY752">
            <v>1.6981125554593746E-3</v>
          </cell>
          <cell r="DZ752">
            <v>-1.830188784879283E-2</v>
          </cell>
          <cell r="EA752">
            <v>0.47169811409730755</v>
          </cell>
          <cell r="EB752">
            <v>-0.26830188767235086</v>
          </cell>
          <cell r="EC752">
            <v>-0.26830188767235086</v>
          </cell>
          <cell r="ED752">
            <v>-0.26830188679127787</v>
          </cell>
          <cell r="EE752">
            <v>-0.26830188676285616</v>
          </cell>
          <cell r="EF752">
            <v>-0.26830188653548248</v>
          </cell>
          <cell r="EG752">
            <v>-0.26830188835447188</v>
          </cell>
          <cell r="EH752">
            <v>0.20000000313302735</v>
          </cell>
          <cell r="EN752">
            <v>0.20000000267828</v>
          </cell>
          <cell r="EO752">
            <v>1.5916157281026244E-10</v>
          </cell>
          <cell r="EP752">
            <v>24824.099999999937</v>
          </cell>
          <cell r="EQ752">
            <v>205288.65000000008</v>
          </cell>
          <cell r="ER752">
            <v>319653.24999999994</v>
          </cell>
          <cell r="ES752">
            <v>261191.03888888902</v>
          </cell>
          <cell r="ET752">
            <v>548469.52222222218</v>
          </cell>
          <cell r="EU752">
            <v>457989.27222222212</v>
          </cell>
          <cell r="EV752">
            <v>596329.61111111077</v>
          </cell>
          <cell r="EW752">
            <v>866621.66111111105</v>
          </cell>
          <cell r="EX752">
            <v>842454.51111111103</v>
          </cell>
          <cell r="EY752">
            <v>863145.57777777757</v>
          </cell>
          <cell r="FE752">
            <v>882507.22777777759</v>
          </cell>
          <cell r="FF752">
            <v>917845.32777777757</v>
          </cell>
          <cell r="FG752">
            <v>751474.77222222229</v>
          </cell>
          <cell r="FH752">
            <v>4492508.7722222218</v>
          </cell>
          <cell r="FI752">
            <v>4661894.4388888888</v>
          </cell>
          <cell r="FJ752">
            <v>0</v>
          </cell>
          <cell r="FK752">
            <v>0</v>
          </cell>
          <cell r="FL752">
            <v>0</v>
          </cell>
          <cell r="FM752">
            <v>0</v>
          </cell>
          <cell r="FN752">
            <v>0</v>
          </cell>
          <cell r="FO752">
            <v>0</v>
          </cell>
          <cell r="FP752">
            <v>0</v>
          </cell>
          <cell r="FV752">
            <v>0</v>
          </cell>
          <cell r="FW752">
            <v>0</v>
          </cell>
          <cell r="FX752">
            <v>0</v>
          </cell>
          <cell r="FY752">
            <v>0</v>
          </cell>
          <cell r="FZ752">
            <v>0</v>
          </cell>
          <cell r="GA752">
            <v>0</v>
          </cell>
          <cell r="GB752">
            <v>0</v>
          </cell>
          <cell r="GC752">
            <v>0</v>
          </cell>
          <cell r="GD752">
            <v>0</v>
          </cell>
          <cell r="GE752">
            <v>0</v>
          </cell>
          <cell r="GF752">
            <v>0</v>
          </cell>
          <cell r="GG752">
            <v>0</v>
          </cell>
          <cell r="GM752">
            <v>0</v>
          </cell>
          <cell r="GN752">
            <v>0</v>
          </cell>
          <cell r="GO752">
            <v>0</v>
          </cell>
          <cell r="GP752">
            <v>0</v>
          </cell>
          <cell r="GQ752">
            <v>0</v>
          </cell>
          <cell r="GR752">
            <v>0</v>
          </cell>
          <cell r="GS752">
            <v>0</v>
          </cell>
          <cell r="GT752">
            <v>0</v>
          </cell>
          <cell r="GU752">
            <v>0</v>
          </cell>
          <cell r="GV752">
            <v>0</v>
          </cell>
          <cell r="GW752">
            <v>0</v>
          </cell>
          <cell r="GX752">
            <v>0</v>
          </cell>
          <cell r="HD752">
            <v>0</v>
          </cell>
          <cell r="HE752">
            <v>0</v>
          </cell>
          <cell r="HF752">
            <v>0</v>
          </cell>
          <cell r="HG752">
            <v>0</v>
          </cell>
          <cell r="HH752">
            <v>0</v>
          </cell>
          <cell r="HN752" t="e">
            <v>#REF!</v>
          </cell>
        </row>
        <row r="753">
          <cell r="A753" t="str">
            <v>CalWINCalWINTotal-OPPrior FlashBPO</v>
          </cell>
          <cell r="B753" t="str">
            <v>CalWINTotal-OPPrior FlashBPO</v>
          </cell>
          <cell r="H753">
            <v>0</v>
          </cell>
          <cell r="J753">
            <v>0</v>
          </cell>
          <cell r="K753">
            <v>0</v>
          </cell>
          <cell r="L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S753">
            <v>466000121.67279702</v>
          </cell>
          <cell r="Y753">
            <v>0</v>
          </cell>
          <cell r="AA753">
            <v>0</v>
          </cell>
          <cell r="AB753">
            <v>0</v>
          </cell>
          <cell r="AC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J753">
            <v>0</v>
          </cell>
          <cell r="AP753">
            <v>1100690.72</v>
          </cell>
          <cell r="AR753">
            <v>1180549.6100000001</v>
          </cell>
          <cell r="AS753">
            <v>2437293.9600000004</v>
          </cell>
          <cell r="AT753">
            <v>2202891.4200000004</v>
          </cell>
          <cell r="AV753">
            <v>1208375.8799999997</v>
          </cell>
          <cell r="AW753">
            <v>3129160.0900000008</v>
          </cell>
          <cell r="AX753">
            <v>1842765.0800000005</v>
          </cell>
          <cell r="AY753">
            <v>2160211.96</v>
          </cell>
          <cell r="BA753">
            <v>1654166.9700000002</v>
          </cell>
          <cell r="BG753">
            <v>2205782.58</v>
          </cell>
          <cell r="BI753">
            <v>2114035.9900000002</v>
          </cell>
          <cell r="BJ753">
            <v>1212797.9300000006</v>
          </cell>
          <cell r="BK753">
            <v>772217.5000000007</v>
          </cell>
          <cell r="BM753">
            <v>2753135.8099999996</v>
          </cell>
          <cell r="BN753">
            <v>2404176.2000000007</v>
          </cell>
          <cell r="BO753">
            <v>1661770.23</v>
          </cell>
          <cell r="BP753">
            <v>294800.31000000052</v>
          </cell>
          <cell r="BR753">
            <v>2465386.2799999989</v>
          </cell>
          <cell r="BX753">
            <v>2033564.5899999999</v>
          </cell>
          <cell r="BZ753">
            <v>-165498.20999999973</v>
          </cell>
          <cell r="CA753">
            <v>2020677.4400000004</v>
          </cell>
          <cell r="CB753">
            <v>1971307.5599999994</v>
          </cell>
          <cell r="CD753">
            <v>2837126.01</v>
          </cell>
          <cell r="CE753">
            <v>479684.37000000087</v>
          </cell>
          <cell r="CF753">
            <v>174438.75999999908</v>
          </cell>
          <cell r="CG753">
            <v>-301775.2900000005</v>
          </cell>
          <cell r="CI753">
            <v>1750620.0899999994</v>
          </cell>
          <cell r="CO753">
            <v>917274.49929811514</v>
          </cell>
          <cell r="CQ753">
            <v>-595149.28549188701</v>
          </cell>
          <cell r="CR753">
            <v>397013.84192811383</v>
          </cell>
          <cell r="CS753">
            <v>1044531.8701981141</v>
          </cell>
          <cell r="CU753">
            <v>3031961.7559281122</v>
          </cell>
          <cell r="CV753">
            <v>860261.19745811413</v>
          </cell>
          <cell r="CW753">
            <v>761512.04986811266</v>
          </cell>
          <cell r="CX753">
            <v>1873636.9165581118</v>
          </cell>
          <cell r="CZ753">
            <v>2589275.1379581094</v>
          </cell>
          <cell r="DF753">
            <v>2241412.8828681107</v>
          </cell>
          <cell r="DH753">
            <v>2004127.3620047776</v>
          </cell>
          <cell r="DI753">
            <v>1590528.1494881129</v>
          </cell>
          <cell r="DJ753">
            <v>2693631.8377581127</v>
          </cell>
          <cell r="DK753">
            <v>1318607.5664581149</v>
          </cell>
          <cell r="DL753">
            <v>812653.82567959744</v>
          </cell>
          <cell r="DM753">
            <v>1774445.0558647641</v>
          </cell>
          <cell r="DN753">
            <v>1638704.4758647818</v>
          </cell>
          <cell r="DO753">
            <v>2235878.14836478</v>
          </cell>
          <cell r="DP753">
            <v>1476263.623795432</v>
          </cell>
          <cell r="DQ753">
            <v>1823257.5906676902</v>
          </cell>
          <cell r="DW753">
            <v>3249041.7548462609</v>
          </cell>
          <cell r="DX753">
            <v>2638393.9090129286</v>
          </cell>
          <cell r="DY753">
            <v>1438494.7823462607</v>
          </cell>
          <cell r="DZ753">
            <v>2082948.4748462618</v>
          </cell>
          <cell r="EA753">
            <v>1784373.1248462601</v>
          </cell>
          <cell r="EB753">
            <v>1951214.3450314461</v>
          </cell>
          <cell r="EC753">
            <v>659278.95836478006</v>
          </cell>
          <cell r="ED753">
            <v>952757.69984626095</v>
          </cell>
          <cell r="EE753">
            <v>-74905.368487072337</v>
          </cell>
          <cell r="EF753">
            <v>1315361.873179595</v>
          </cell>
          <cell r="EG753">
            <v>2801685.9956795941</v>
          </cell>
          <cell r="EH753">
            <v>2283087.0566981137</v>
          </cell>
          <cell r="EN753">
            <v>2276020.2356795943</v>
          </cell>
          <cell r="EO753">
            <v>2766243.0993461674</v>
          </cell>
          <cell r="EP753">
            <v>1750817.8520696973</v>
          </cell>
          <cell r="EQ753">
            <v>1871673.8688873083</v>
          </cell>
          <cell r="ER753">
            <v>2055039.0407122122</v>
          </cell>
          <cell r="ES753">
            <v>1382519.3494858623</v>
          </cell>
          <cell r="ET753">
            <v>1421491.1882620091</v>
          </cell>
          <cell r="EU753">
            <v>1404552.957040014</v>
          </cell>
          <cell r="EV753">
            <v>2023353.363715244</v>
          </cell>
          <cell r="EW753">
            <v>1531129.4807475205</v>
          </cell>
          <cell r="EX753">
            <v>1888370.3417431298</v>
          </cell>
          <cell r="EY753">
            <v>1550302.4729466378</v>
          </cell>
          <cell r="FE753">
            <v>1841144.4494530405</v>
          </cell>
          <cell r="FF753">
            <v>2184749.7248927746</v>
          </cell>
          <cell r="FG753">
            <v>1770884.3488757929</v>
          </cell>
          <cell r="FH753">
            <v>1616921.8771776794</v>
          </cell>
          <cell r="FI753">
            <v>1786307.5438443457</v>
          </cell>
          <cell r="FJ753">
            <v>0</v>
          </cell>
          <cell r="FK753">
            <v>0</v>
          </cell>
          <cell r="FL753">
            <v>0</v>
          </cell>
          <cell r="FM753">
            <v>0</v>
          </cell>
          <cell r="FN753">
            <v>0</v>
          </cell>
          <cell r="FO753">
            <v>0</v>
          </cell>
          <cell r="FP753">
            <v>0</v>
          </cell>
          <cell r="FV753">
            <v>0</v>
          </cell>
          <cell r="FW753">
            <v>0</v>
          </cell>
          <cell r="FX753">
            <v>0</v>
          </cell>
          <cell r="FY753">
            <v>0</v>
          </cell>
          <cell r="FZ753">
            <v>0</v>
          </cell>
          <cell r="GA753">
            <v>0</v>
          </cell>
          <cell r="GB753">
            <v>0</v>
          </cell>
          <cell r="GC753">
            <v>0</v>
          </cell>
          <cell r="GD753">
            <v>0</v>
          </cell>
          <cell r="GE753">
            <v>0</v>
          </cell>
          <cell r="GF753">
            <v>0</v>
          </cell>
          <cell r="GG753">
            <v>0</v>
          </cell>
          <cell r="GM753">
            <v>0</v>
          </cell>
          <cell r="GN753">
            <v>0</v>
          </cell>
          <cell r="GO753">
            <v>0</v>
          </cell>
          <cell r="GP753">
            <v>0</v>
          </cell>
          <cell r="GQ753">
            <v>0</v>
          </cell>
          <cell r="GR753">
            <v>0</v>
          </cell>
          <cell r="GS753">
            <v>0</v>
          </cell>
          <cell r="GT753">
            <v>0</v>
          </cell>
          <cell r="GU753">
            <v>0</v>
          </cell>
          <cell r="GV753">
            <v>0</v>
          </cell>
          <cell r="GW753">
            <v>0</v>
          </cell>
          <cell r="GX753">
            <v>0</v>
          </cell>
          <cell r="HD753">
            <v>0</v>
          </cell>
          <cell r="HE753">
            <v>0</v>
          </cell>
          <cell r="HF753">
            <v>0</v>
          </cell>
          <cell r="HG753">
            <v>0</v>
          </cell>
          <cell r="HH753">
            <v>0</v>
          </cell>
          <cell r="HN753" t="e">
            <v>#REF!</v>
          </cell>
        </row>
        <row r="754">
          <cell r="A754" t="str">
            <v>CalWINCalWINOP %Prior FlashBPO</v>
          </cell>
          <cell r="B754" t="str">
            <v>CalWINOP %Prior FlashBPO</v>
          </cell>
          <cell r="H754" t="e">
            <v>#DIV/0!</v>
          </cell>
          <cell r="J754" t="e">
            <v>#DIV/0!</v>
          </cell>
          <cell r="K754" t="e">
            <v>#DIV/0!</v>
          </cell>
          <cell r="L754" t="e">
            <v>#DIV/0!</v>
          </cell>
          <cell r="N754" t="e">
            <v>#DIV/0!</v>
          </cell>
          <cell r="O754" t="e">
            <v>#DIV/0!</v>
          </cell>
          <cell r="P754" t="e">
            <v>#DIV/0!</v>
          </cell>
          <cell r="Q754" t="e">
            <v>#DIV/0!</v>
          </cell>
          <cell r="S754">
            <v>258.08779332305636</v>
          </cell>
          <cell r="Y754" t="e">
            <v>#DIV/0!</v>
          </cell>
          <cell r="AA754" t="e">
            <v>#DIV/0!</v>
          </cell>
          <cell r="AB754" t="e">
            <v>#DIV/0!</v>
          </cell>
          <cell r="AC754" t="e">
            <v>#DIV/0!</v>
          </cell>
          <cell r="AE754" t="e">
            <v>#DIV/0!</v>
          </cell>
          <cell r="AF754" t="e">
            <v>#DIV/0!</v>
          </cell>
          <cell r="AG754" t="e">
            <v>#DIV/0!</v>
          </cell>
          <cell r="AH754" t="e">
            <v>#DIV/0!</v>
          </cell>
          <cell r="AJ754" t="e">
            <v>#DIV/0!</v>
          </cell>
          <cell r="AP754">
            <v>235.84162511904054</v>
          </cell>
          <cell r="AR754">
            <v>226.97091233994797</v>
          </cell>
          <cell r="AS754">
            <v>383.65080984812931</v>
          </cell>
          <cell r="AT754">
            <v>388.8432729143953</v>
          </cell>
          <cell r="AV754">
            <v>262.62962249859083</v>
          </cell>
          <cell r="AW754">
            <v>456.12851599716339</v>
          </cell>
          <cell r="AX754">
            <v>336.59711899809855</v>
          </cell>
          <cell r="AY754">
            <v>355.93138558757209</v>
          </cell>
          <cell r="BA754">
            <v>236.31186578213448</v>
          </cell>
          <cell r="BG754">
            <v>334.08589180441624</v>
          </cell>
          <cell r="BI754">
            <v>309.69434318632409</v>
          </cell>
          <cell r="BJ754">
            <v>167.4004146615282</v>
          </cell>
          <cell r="BK754">
            <v>121.25965925457504</v>
          </cell>
          <cell r="BM754">
            <v>353.79197839148793</v>
          </cell>
          <cell r="BN754">
            <v>356.19519296301866</v>
          </cell>
          <cell r="BO754">
            <v>229.00664739187542</v>
          </cell>
          <cell r="BP754">
            <v>50.528145052179639</v>
          </cell>
          <cell r="BR754">
            <v>271.88614658485591</v>
          </cell>
          <cell r="BX754">
            <v>269.01692362205495</v>
          </cell>
          <cell r="BZ754">
            <v>-26.564436300497348</v>
          </cell>
          <cell r="CA754">
            <v>276.1523673669596</v>
          </cell>
          <cell r="CB754">
            <v>280.78322291680712</v>
          </cell>
          <cell r="CD754">
            <v>382.87885351259808</v>
          </cell>
          <cell r="CE754">
            <v>93.49372332230881</v>
          </cell>
          <cell r="CF754">
            <v>32.194568256023274</v>
          </cell>
          <cell r="CG754">
            <v>-57.141008388176559</v>
          </cell>
          <cell r="CI754">
            <v>223.86187176681082</v>
          </cell>
          <cell r="CO754">
            <v>158.02101973138713</v>
          </cell>
          <cell r="CQ754">
            <v>-98.730976270970572</v>
          </cell>
          <cell r="CR754">
            <v>60.210722633190016</v>
          </cell>
          <cell r="CS754">
            <v>152.72358365012403</v>
          </cell>
          <cell r="CU754">
            <v>358.80726630361846</v>
          </cell>
          <cell r="CV754">
            <v>132.70450188000331</v>
          </cell>
          <cell r="CW754">
            <v>104.47542976470649</v>
          </cell>
          <cell r="CX754">
            <v>252.60781946432186</v>
          </cell>
          <cell r="CZ754">
            <v>310.73646652983649</v>
          </cell>
          <cell r="DF754">
            <v>305.97970894793127</v>
          </cell>
          <cell r="DH754">
            <v>286.21806095207347</v>
          </cell>
          <cell r="DI754">
            <v>226.80986230642819</v>
          </cell>
          <cell r="DJ754">
            <v>330.00914719482307</v>
          </cell>
          <cell r="DK754">
            <v>201.6686561843469</v>
          </cell>
          <cell r="DL754">
            <v>123.0696688233005</v>
          </cell>
          <cell r="DM754">
            <v>242.16457516180847</v>
          </cell>
          <cell r="DN754">
            <v>238.91339717409997</v>
          </cell>
          <cell r="DO754">
            <v>303.40534156187272</v>
          </cell>
          <cell r="DP754">
            <v>227.06988423148812</v>
          </cell>
          <cell r="DQ754">
            <v>262.90450526371109</v>
          </cell>
          <cell r="DW754">
            <v>444.08824755377651</v>
          </cell>
          <cell r="DX754">
            <v>366.12509650458372</v>
          </cell>
          <cell r="DY754">
            <v>238.16886127253315</v>
          </cell>
          <cell r="DZ754">
            <v>297.62699546381202</v>
          </cell>
          <cell r="EA754">
            <v>258.99052874562824</v>
          </cell>
          <cell r="EB754">
            <v>286.06571753338829</v>
          </cell>
          <cell r="EC754">
            <v>122.3077747736702</v>
          </cell>
          <cell r="ED754">
            <v>165.01876496583449</v>
          </cell>
          <cell r="EE754">
            <v>-19.759807356033722</v>
          </cell>
          <cell r="EF754">
            <v>243.50078154670547</v>
          </cell>
          <cell r="EG754">
            <v>416.47254856125141</v>
          </cell>
          <cell r="EH754">
            <v>346.61264591587764</v>
          </cell>
          <cell r="EN754">
            <v>353.18190959311107</v>
          </cell>
          <cell r="EO754">
            <v>397.26643114775874</v>
          </cell>
          <cell r="EP754">
            <v>272.81842882947922</v>
          </cell>
          <cell r="EQ754">
            <v>291.18350972089212</v>
          </cell>
          <cell r="ER754">
            <v>311.00169920444051</v>
          </cell>
          <cell r="ES754">
            <v>241.66375776450843</v>
          </cell>
          <cell r="ET754">
            <v>236.34249097067217</v>
          </cell>
          <cell r="EU754">
            <v>246.36079360425083</v>
          </cell>
          <cell r="EV754">
            <v>308.92360862401472</v>
          </cell>
          <cell r="EW754">
            <v>241.2297540126394</v>
          </cell>
          <cell r="EX754">
            <v>298.4547774180752</v>
          </cell>
          <cell r="EY754">
            <v>241.1567270000526</v>
          </cell>
          <cell r="FE754">
            <v>286.29455501205217</v>
          </cell>
          <cell r="FF754">
            <v>336.49419883598273</v>
          </cell>
          <cell r="FG754">
            <v>293.09245921243354</v>
          </cell>
          <cell r="FH754">
            <v>274.60820386214664</v>
          </cell>
          <cell r="FI754">
            <v>294.89234200652129</v>
          </cell>
          <cell r="FJ754" t="e">
            <v>#DIV/0!</v>
          </cell>
          <cell r="FK754" t="e">
            <v>#DIV/0!</v>
          </cell>
          <cell r="FL754" t="e">
            <v>#DIV/0!</v>
          </cell>
          <cell r="FM754" t="e">
            <v>#DIV/0!</v>
          </cell>
          <cell r="FN754" t="e">
            <v>#DIV/0!</v>
          </cell>
          <cell r="FO754" t="e">
            <v>#DIV/0!</v>
          </cell>
          <cell r="FP754" t="e">
            <v>#DIV/0!</v>
          </cell>
          <cell r="FV754" t="e">
            <v>#DIV/0!</v>
          </cell>
          <cell r="FW754" t="e">
            <v>#DIV/0!</v>
          </cell>
          <cell r="FX754" t="e">
            <v>#DIV/0!</v>
          </cell>
          <cell r="FY754" t="e">
            <v>#DIV/0!</v>
          </cell>
          <cell r="FZ754" t="e">
            <v>#DIV/0!</v>
          </cell>
          <cell r="GA754" t="e">
            <v>#DIV/0!</v>
          </cell>
          <cell r="GB754" t="e">
            <v>#DIV/0!</v>
          </cell>
          <cell r="GC754" t="e">
            <v>#DIV/0!</v>
          </cell>
          <cell r="GD754" t="e">
            <v>#DIV/0!</v>
          </cell>
          <cell r="GE754" t="e">
            <v>#DIV/0!</v>
          </cell>
          <cell r="GF754" t="e">
            <v>#DIV/0!</v>
          </cell>
          <cell r="GG754" t="e">
            <v>#DIV/0!</v>
          </cell>
          <cell r="GM754" t="e">
            <v>#DIV/0!</v>
          </cell>
          <cell r="GN754" t="e">
            <v>#DIV/0!</v>
          </cell>
          <cell r="GO754" t="e">
            <v>#DIV/0!</v>
          </cell>
          <cell r="GP754" t="e">
            <v>#DIV/0!</v>
          </cell>
          <cell r="GQ754" t="e">
            <v>#DIV/0!</v>
          </cell>
          <cell r="GR754" t="e">
            <v>#DIV/0!</v>
          </cell>
          <cell r="GS754" t="e">
            <v>#DIV/0!</v>
          </cell>
          <cell r="GT754" t="e">
            <v>#DIV/0!</v>
          </cell>
          <cell r="GU754" t="e">
            <v>#DIV/0!</v>
          </cell>
          <cell r="GV754" t="e">
            <v>#DIV/0!</v>
          </cell>
          <cell r="GW754" t="e">
            <v>#DIV/0!</v>
          </cell>
          <cell r="GX754" t="e">
            <v>#DIV/0!</v>
          </cell>
          <cell r="HD754" t="e">
            <v>#DIV/0!</v>
          </cell>
          <cell r="HE754" t="e">
            <v>#DIV/0!</v>
          </cell>
          <cell r="HF754" t="e">
            <v>#DIV/0!</v>
          </cell>
          <cell r="HG754" t="e">
            <v>#DIV/0!</v>
          </cell>
          <cell r="HH754" t="e">
            <v>#DIV/0!</v>
          </cell>
          <cell r="HN754" t="e">
            <v>#REF!</v>
          </cell>
        </row>
        <row r="755">
          <cell r="A755" t="str">
            <v>CalWINCalWINSecured Baseline-RevCurrent FlashBPO</v>
          </cell>
          <cell r="B755" t="str">
            <v>CalWINSecured Baseline-RevCurrent FlashBPO</v>
          </cell>
          <cell r="H755">
            <v>0</v>
          </cell>
          <cell r="J755">
            <v>0</v>
          </cell>
          <cell r="K755">
            <v>0</v>
          </cell>
          <cell r="L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S755">
            <v>0</v>
          </cell>
          <cell r="Y755">
            <v>0</v>
          </cell>
          <cell r="AA755">
            <v>0</v>
          </cell>
          <cell r="AB755">
            <v>0</v>
          </cell>
          <cell r="AC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J755">
            <v>0</v>
          </cell>
          <cell r="AP755">
            <v>4667075.71</v>
          </cell>
          <cell r="AR755">
            <v>5201325.57</v>
          </cell>
          <cell r="AS755">
            <v>6352896.6900000004</v>
          </cell>
          <cell r="AT755">
            <v>5665242.46</v>
          </cell>
          <cell r="AV755">
            <v>4601064.68</v>
          </cell>
          <cell r="AW755">
            <v>6860259.7300000004</v>
          </cell>
          <cell r="AX755">
            <v>5474690.5899999999</v>
          </cell>
          <cell r="AY755">
            <v>6069180.8799999999</v>
          </cell>
          <cell r="BA755">
            <v>6999931.9100000001</v>
          </cell>
          <cell r="BG755">
            <v>6602441.5700000003</v>
          </cell>
          <cell r="BI755">
            <v>6826201.5</v>
          </cell>
          <cell r="BJ755">
            <v>7244892.0300000003</v>
          </cell>
          <cell r="BK755">
            <v>6368296.7999999998</v>
          </cell>
          <cell r="BM755">
            <v>7781792.6299999999</v>
          </cell>
          <cell r="BN755">
            <v>6749603.1600000001</v>
          </cell>
          <cell r="BO755">
            <v>7256427.9199999999</v>
          </cell>
          <cell r="BP755">
            <v>5834378.2400000002</v>
          </cell>
          <cell r="BR755">
            <v>9067715.6999999993</v>
          </cell>
          <cell r="BX755">
            <v>7559244.0899999999</v>
          </cell>
          <cell r="BZ755">
            <v>6230066.7000000002</v>
          </cell>
          <cell r="CA755">
            <v>7317255.54</v>
          </cell>
          <cell r="CB755">
            <v>7020745.54</v>
          </cell>
          <cell r="CD755">
            <v>7409983.5599999996</v>
          </cell>
          <cell r="CE755">
            <v>5130658.54</v>
          </cell>
          <cell r="CF755">
            <v>5418266.79</v>
          </cell>
          <cell r="CG755">
            <v>5281238.4400000004</v>
          </cell>
          <cell r="CI755">
            <v>7820090.4699999997</v>
          </cell>
          <cell r="CO755">
            <v>348040.96169811417</v>
          </cell>
          <cell r="CQ755">
            <v>6027997.0599999996</v>
          </cell>
          <cell r="CR755">
            <v>6593736.1299999999</v>
          </cell>
          <cell r="CS755">
            <v>5811269</v>
          </cell>
          <cell r="CU755">
            <v>6434498.7300000004</v>
          </cell>
          <cell r="CV755">
            <v>5750941.6599999992</v>
          </cell>
          <cell r="CW755">
            <v>5828091.6599999992</v>
          </cell>
          <cell r="CX755">
            <v>5992927.8700000001</v>
          </cell>
          <cell r="CZ755">
            <v>6834606.379999999</v>
          </cell>
          <cell r="DF755">
            <v>6327020.9799999995</v>
          </cell>
          <cell r="DH755">
            <v>6860558.6999999993</v>
          </cell>
          <cell r="DI755">
            <v>5858489.7000000002</v>
          </cell>
          <cell r="DJ755">
            <v>7831454</v>
          </cell>
          <cell r="DK755">
            <v>6538485.0000000009</v>
          </cell>
          <cell r="DL755">
            <v>6603201.5300000003</v>
          </cell>
          <cell r="DM755">
            <v>7327434</v>
          </cell>
          <cell r="DN755">
            <v>6858990</v>
          </cell>
          <cell r="DO755">
            <v>7369277</v>
          </cell>
          <cell r="DP755">
            <v>6501344</v>
          </cell>
          <cell r="DQ755">
            <v>6935057</v>
          </cell>
          <cell r="DW755">
            <v>7316206.9999999991</v>
          </cell>
          <cell r="DX755">
            <v>7206300</v>
          </cell>
          <cell r="DY755">
            <v>6039810.4700000007</v>
          </cell>
          <cell r="DZ755">
            <v>6998520</v>
          </cell>
          <cell r="EA755">
            <v>6889723</v>
          </cell>
          <cell r="EB755">
            <v>6820860.7400000012</v>
          </cell>
          <cell r="EC755">
            <v>5390327.7400000002</v>
          </cell>
          <cell r="ED755">
            <v>5773632.7400000002</v>
          </cell>
          <cell r="EE755">
            <v>3790794.7399999998</v>
          </cell>
          <cell r="EF755">
            <v>5401879.7400000002</v>
          </cell>
          <cell r="EG755">
            <v>6727180.7400000012</v>
          </cell>
          <cell r="EH755">
            <v>6586854.2716981107</v>
          </cell>
          <cell r="EN755">
            <v>6444328.2716981098</v>
          </cell>
          <cell r="EO755">
            <v>6965475.671698112</v>
          </cell>
          <cell r="EP755">
            <v>6755959.4716981137</v>
          </cell>
          <cell r="EQ755">
            <v>5691711.4716981128</v>
          </cell>
          <cell r="ER755">
            <v>5913265.4716981137</v>
          </cell>
          <cell r="ES755">
            <v>4975710.4716981137</v>
          </cell>
          <cell r="ET755">
            <v>4405991.4716981128</v>
          </cell>
          <cell r="EU755">
            <v>4392662.4716981128</v>
          </cell>
          <cell r="EV755">
            <v>4902776.4716981128</v>
          </cell>
          <cell r="EW755">
            <v>3871121.4716981137</v>
          </cell>
          <cell r="EX755">
            <v>3910266.4716981137</v>
          </cell>
          <cell r="EY755">
            <v>3962479.4716981133</v>
          </cell>
          <cell r="FE755">
            <v>3909495.4716981133</v>
          </cell>
          <cell r="FF755">
            <v>3870266.4716981137</v>
          </cell>
          <cell r="FG755">
            <v>3882857.4716981128</v>
          </cell>
          <cell r="FH755">
            <v>0</v>
          </cell>
          <cell r="FI755">
            <v>0</v>
          </cell>
          <cell r="FJ755">
            <v>0</v>
          </cell>
          <cell r="FK755">
            <v>0</v>
          </cell>
          <cell r="FL755">
            <v>0</v>
          </cell>
          <cell r="FM755">
            <v>0</v>
          </cell>
          <cell r="FN755">
            <v>0</v>
          </cell>
          <cell r="FO755">
            <v>0</v>
          </cell>
          <cell r="FP755">
            <v>0</v>
          </cell>
          <cell r="FV755">
            <v>0</v>
          </cell>
          <cell r="FW755">
            <v>0</v>
          </cell>
          <cell r="FX755">
            <v>0</v>
          </cell>
          <cell r="FY755">
            <v>0</v>
          </cell>
          <cell r="FZ755">
            <v>0</v>
          </cell>
          <cell r="GA755">
            <v>0</v>
          </cell>
          <cell r="GB755">
            <v>0</v>
          </cell>
          <cell r="GC755">
            <v>0</v>
          </cell>
          <cell r="GD755">
            <v>0</v>
          </cell>
          <cell r="GE755">
            <v>0</v>
          </cell>
          <cell r="GF755">
            <v>0</v>
          </cell>
          <cell r="GG755">
            <v>0</v>
          </cell>
          <cell r="GM755">
            <v>0</v>
          </cell>
          <cell r="GN755">
            <v>0</v>
          </cell>
          <cell r="GO755">
            <v>0</v>
          </cell>
          <cell r="GP755">
            <v>0</v>
          </cell>
          <cell r="GQ755">
            <v>0</v>
          </cell>
          <cell r="GR755">
            <v>0</v>
          </cell>
          <cell r="GS755">
            <v>0</v>
          </cell>
          <cell r="GT755">
            <v>0</v>
          </cell>
          <cell r="GU755">
            <v>0</v>
          </cell>
          <cell r="GV755">
            <v>0</v>
          </cell>
          <cell r="GW755">
            <v>0</v>
          </cell>
          <cell r="GX755">
            <v>0</v>
          </cell>
          <cell r="HD755">
            <v>0</v>
          </cell>
          <cell r="HE755">
            <v>0</v>
          </cell>
          <cell r="HF755">
            <v>0</v>
          </cell>
          <cell r="HG755">
            <v>0</v>
          </cell>
          <cell r="HH755">
            <v>0</v>
          </cell>
          <cell r="HN755" t="e">
            <v>#REF!</v>
          </cell>
        </row>
        <row r="756">
          <cell r="A756" t="str">
            <v>CalWINCalWINSecured Volumetric-RevCurrent FlashBPO</v>
          </cell>
          <cell r="B756" t="str">
            <v>CalWINSecured Volumetric-RevCurrent FlashBPO</v>
          </cell>
          <cell r="H756">
            <v>0</v>
          </cell>
          <cell r="J756">
            <v>0</v>
          </cell>
          <cell r="K756">
            <v>0</v>
          </cell>
          <cell r="L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S756">
            <v>0</v>
          </cell>
          <cell r="Y756">
            <v>0</v>
          </cell>
          <cell r="AA756">
            <v>0</v>
          </cell>
          <cell r="AB756">
            <v>0</v>
          </cell>
          <cell r="AC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J756">
            <v>0</v>
          </cell>
          <cell r="AP756">
            <v>0</v>
          </cell>
          <cell r="AR756">
            <v>0</v>
          </cell>
          <cell r="AS756">
            <v>0</v>
          </cell>
          <cell r="AT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BA756">
            <v>0</v>
          </cell>
          <cell r="BG756">
            <v>0</v>
          </cell>
          <cell r="BI756">
            <v>0</v>
          </cell>
          <cell r="BJ756">
            <v>0</v>
          </cell>
          <cell r="BK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0</v>
          </cell>
          <cell r="BR756">
            <v>0</v>
          </cell>
          <cell r="BX756">
            <v>0</v>
          </cell>
          <cell r="BZ756">
            <v>0</v>
          </cell>
          <cell r="CA756">
            <v>0</v>
          </cell>
          <cell r="CB756">
            <v>0</v>
          </cell>
          <cell r="CD756">
            <v>0</v>
          </cell>
          <cell r="CE756">
            <v>0</v>
          </cell>
          <cell r="CF756">
            <v>0</v>
          </cell>
          <cell r="CG756">
            <v>0</v>
          </cell>
          <cell r="CI756">
            <v>0</v>
          </cell>
          <cell r="CO756">
            <v>0</v>
          </cell>
          <cell r="CQ756">
            <v>0</v>
          </cell>
          <cell r="CR756">
            <v>0</v>
          </cell>
          <cell r="CS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Z756">
            <v>0</v>
          </cell>
          <cell r="DF756">
            <v>0</v>
          </cell>
          <cell r="DH756">
            <v>0</v>
          </cell>
          <cell r="DI756">
            <v>0</v>
          </cell>
          <cell r="DJ756">
            <v>0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0</v>
          </cell>
          <cell r="DP756">
            <v>0</v>
          </cell>
          <cell r="DQ756">
            <v>0</v>
          </cell>
          <cell r="DW756">
            <v>0</v>
          </cell>
          <cell r="DX756">
            <v>0</v>
          </cell>
          <cell r="DY756">
            <v>0</v>
          </cell>
          <cell r="DZ756">
            <v>0</v>
          </cell>
          <cell r="EA756">
            <v>0</v>
          </cell>
          <cell r="EB756">
            <v>0</v>
          </cell>
          <cell r="EC756">
            <v>0</v>
          </cell>
          <cell r="ED756">
            <v>0</v>
          </cell>
          <cell r="EE756">
            <v>0</v>
          </cell>
          <cell r="EF756">
            <v>0</v>
          </cell>
          <cell r="EG756">
            <v>0</v>
          </cell>
          <cell r="EH756">
            <v>0</v>
          </cell>
          <cell r="EN756">
            <v>0</v>
          </cell>
          <cell r="EO756">
            <v>0</v>
          </cell>
          <cell r="EP756">
            <v>0</v>
          </cell>
          <cell r="EQ756">
            <v>0</v>
          </cell>
          <cell r="ER756">
            <v>0</v>
          </cell>
          <cell r="ES756">
            <v>0</v>
          </cell>
          <cell r="ET756">
            <v>0</v>
          </cell>
          <cell r="EU756">
            <v>0</v>
          </cell>
          <cell r="EV756">
            <v>0</v>
          </cell>
          <cell r="EW756">
            <v>0</v>
          </cell>
          <cell r="EX756">
            <v>0</v>
          </cell>
          <cell r="EY756">
            <v>0</v>
          </cell>
          <cell r="FE756">
            <v>0</v>
          </cell>
          <cell r="FF756">
            <v>0</v>
          </cell>
          <cell r="FG756">
            <v>0</v>
          </cell>
          <cell r="FH756">
            <v>0</v>
          </cell>
          <cell r="FI756">
            <v>0</v>
          </cell>
          <cell r="FJ756">
            <v>0</v>
          </cell>
          <cell r="FK756">
            <v>0</v>
          </cell>
          <cell r="FL756">
            <v>0</v>
          </cell>
          <cell r="FM756">
            <v>0</v>
          </cell>
          <cell r="FN756">
            <v>0</v>
          </cell>
          <cell r="FO756">
            <v>0</v>
          </cell>
          <cell r="FP756">
            <v>0</v>
          </cell>
          <cell r="FV756">
            <v>0</v>
          </cell>
          <cell r="FW756">
            <v>0</v>
          </cell>
          <cell r="FX756">
            <v>0</v>
          </cell>
          <cell r="FY756">
            <v>0</v>
          </cell>
          <cell r="FZ756">
            <v>0</v>
          </cell>
          <cell r="GA756">
            <v>0</v>
          </cell>
          <cell r="GB756">
            <v>0</v>
          </cell>
          <cell r="GC756">
            <v>0</v>
          </cell>
          <cell r="GD756">
            <v>0</v>
          </cell>
          <cell r="GE756">
            <v>0</v>
          </cell>
          <cell r="GF756">
            <v>0</v>
          </cell>
          <cell r="GG756">
            <v>0</v>
          </cell>
          <cell r="GM756">
            <v>0</v>
          </cell>
          <cell r="GN756">
            <v>0</v>
          </cell>
          <cell r="GO756">
            <v>0</v>
          </cell>
          <cell r="GP756">
            <v>0</v>
          </cell>
          <cell r="GQ756">
            <v>0</v>
          </cell>
          <cell r="GR756">
            <v>0</v>
          </cell>
          <cell r="GS756">
            <v>0</v>
          </cell>
          <cell r="GT756">
            <v>0</v>
          </cell>
          <cell r="GU756">
            <v>0</v>
          </cell>
          <cell r="GV756">
            <v>0</v>
          </cell>
          <cell r="GW756">
            <v>0</v>
          </cell>
          <cell r="GX756">
            <v>0</v>
          </cell>
          <cell r="HD756">
            <v>0</v>
          </cell>
          <cell r="HE756">
            <v>0</v>
          </cell>
          <cell r="HF756">
            <v>0</v>
          </cell>
          <cell r="HG756">
            <v>0</v>
          </cell>
          <cell r="HH756">
            <v>0</v>
          </cell>
          <cell r="HN756" t="e">
            <v>#REF!</v>
          </cell>
        </row>
        <row r="757">
          <cell r="A757" t="str">
            <v>CalWINCalWINTotal-Secured-RevCurrent FlashBPO</v>
          </cell>
          <cell r="B757" t="str">
            <v>CalWINTotal-Secured-RevCurrent FlashBPO</v>
          </cell>
          <cell r="H757">
            <v>0</v>
          </cell>
          <cell r="J757">
            <v>0</v>
          </cell>
          <cell r="K757">
            <v>0</v>
          </cell>
          <cell r="L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S757">
            <v>0</v>
          </cell>
          <cell r="Y757">
            <v>0</v>
          </cell>
          <cell r="AA757">
            <v>0</v>
          </cell>
          <cell r="AB757">
            <v>0</v>
          </cell>
          <cell r="AC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J757">
            <v>0</v>
          </cell>
          <cell r="AP757">
            <v>4667075.71</v>
          </cell>
          <cell r="AR757">
            <v>5201325.57</v>
          </cell>
          <cell r="AS757">
            <v>6352896.6900000004</v>
          </cell>
          <cell r="AT757">
            <v>5665242.46</v>
          </cell>
          <cell r="AV757">
            <v>4601064.68</v>
          </cell>
          <cell r="AW757">
            <v>6860259.7300000004</v>
          </cell>
          <cell r="AX757">
            <v>5474690.5899999999</v>
          </cell>
          <cell r="AY757">
            <v>6069180.8799999999</v>
          </cell>
          <cell r="BA757">
            <v>6999931.9100000001</v>
          </cell>
          <cell r="BG757">
            <v>6602441.5700000003</v>
          </cell>
          <cell r="BI757">
            <v>6826201.5</v>
          </cell>
          <cell r="BJ757">
            <v>7244892.0300000003</v>
          </cell>
          <cell r="BK757">
            <v>6368296.7999999998</v>
          </cell>
          <cell r="BM757">
            <v>7781792.6299999999</v>
          </cell>
          <cell r="BN757">
            <v>6749603.1600000001</v>
          </cell>
          <cell r="BO757">
            <v>7256427.9199999999</v>
          </cell>
          <cell r="BP757">
            <v>5834378.2400000002</v>
          </cell>
          <cell r="BR757">
            <v>9067715.6999999993</v>
          </cell>
          <cell r="BX757">
            <v>7559244.0899999999</v>
          </cell>
          <cell r="BZ757">
            <v>6230066.7000000002</v>
          </cell>
          <cell r="CA757">
            <v>7317255.54</v>
          </cell>
          <cell r="CB757">
            <v>7020745.54</v>
          </cell>
          <cell r="CD757">
            <v>7409983.5599999996</v>
          </cell>
          <cell r="CE757">
            <v>5130658.54</v>
          </cell>
          <cell r="CF757">
            <v>5418266.79</v>
          </cell>
          <cell r="CG757">
            <v>5281238.4400000004</v>
          </cell>
          <cell r="CI757">
            <v>7820090.4699999997</v>
          </cell>
          <cell r="CO757">
            <v>348040.96169811417</v>
          </cell>
          <cell r="CQ757">
            <v>6027997.0599999996</v>
          </cell>
          <cell r="CR757">
            <v>6593736.1299999999</v>
          </cell>
          <cell r="CS757">
            <v>5811269</v>
          </cell>
          <cell r="CU757">
            <v>6434498.7300000004</v>
          </cell>
          <cell r="CV757">
            <v>5750941.6599999992</v>
          </cell>
          <cell r="CW757">
            <v>5828091.6599999992</v>
          </cell>
          <cell r="CX757">
            <v>5992927.8700000001</v>
          </cell>
          <cell r="CZ757">
            <v>6834606.379999999</v>
          </cell>
          <cell r="DF757">
            <v>6327020.9799999995</v>
          </cell>
          <cell r="DH757">
            <v>6860558.6999999993</v>
          </cell>
          <cell r="DI757">
            <v>5858489.7000000002</v>
          </cell>
          <cell r="DJ757">
            <v>7831454</v>
          </cell>
          <cell r="DK757">
            <v>6538485.0000000009</v>
          </cell>
          <cell r="DL757">
            <v>6603201.5300000003</v>
          </cell>
          <cell r="DM757">
            <v>7327434</v>
          </cell>
          <cell r="DN757">
            <v>6858990</v>
          </cell>
          <cell r="DO757">
            <v>7369277</v>
          </cell>
          <cell r="DP757">
            <v>6501344</v>
          </cell>
          <cell r="DQ757">
            <v>6935057</v>
          </cell>
          <cell r="DW757">
            <v>7316206.9999999991</v>
          </cell>
          <cell r="DX757">
            <v>7206300</v>
          </cell>
          <cell r="DY757">
            <v>6039810.4700000007</v>
          </cell>
          <cell r="DZ757">
            <v>6998520</v>
          </cell>
          <cell r="EA757">
            <v>6889723</v>
          </cell>
          <cell r="EB757">
            <v>6820860.7400000012</v>
          </cell>
          <cell r="EC757">
            <v>5390327.7400000002</v>
          </cell>
          <cell r="ED757">
            <v>5773632.7400000002</v>
          </cell>
          <cell r="EE757">
            <v>3790794.7399999998</v>
          </cell>
          <cell r="EF757">
            <v>5401879.7400000002</v>
          </cell>
          <cell r="EG757">
            <v>6727180.7400000012</v>
          </cell>
          <cell r="EH757">
            <v>6586854.2716981107</v>
          </cell>
          <cell r="EN757">
            <v>6444328.2716981098</v>
          </cell>
          <cell r="EO757">
            <v>6965475.671698112</v>
          </cell>
          <cell r="EP757">
            <v>6755959.4716981137</v>
          </cell>
          <cell r="EQ757">
            <v>5691711.4716981128</v>
          </cell>
          <cell r="ER757">
            <v>5913265.4716981137</v>
          </cell>
          <cell r="ES757">
            <v>4975710.4716981137</v>
          </cell>
          <cell r="ET757">
            <v>4405991.4716981128</v>
          </cell>
          <cell r="EU757">
            <v>4392662.4716981128</v>
          </cell>
          <cell r="EV757">
            <v>4902776.4716981128</v>
          </cell>
          <cell r="EW757">
            <v>3871121.4716981137</v>
          </cell>
          <cell r="EX757">
            <v>3910266.4716981137</v>
          </cell>
          <cell r="EY757">
            <v>3962479.4716981133</v>
          </cell>
          <cell r="FE757">
            <v>3909495.4716981133</v>
          </cell>
          <cell r="FF757">
            <v>3870266.4716981137</v>
          </cell>
          <cell r="FG757">
            <v>3882857.4716981128</v>
          </cell>
          <cell r="FH757">
            <v>0</v>
          </cell>
          <cell r="FI757">
            <v>0</v>
          </cell>
          <cell r="FJ757">
            <v>0</v>
          </cell>
          <cell r="FK757">
            <v>0</v>
          </cell>
          <cell r="FL757">
            <v>0</v>
          </cell>
          <cell r="FM757">
            <v>0</v>
          </cell>
          <cell r="FN757">
            <v>0</v>
          </cell>
          <cell r="FO757">
            <v>0</v>
          </cell>
          <cell r="FP757">
            <v>0</v>
          </cell>
          <cell r="FV757">
            <v>0</v>
          </cell>
          <cell r="FW757">
            <v>0</v>
          </cell>
          <cell r="FX757">
            <v>0</v>
          </cell>
          <cell r="FY757">
            <v>0</v>
          </cell>
          <cell r="FZ757">
            <v>0</v>
          </cell>
          <cell r="GA757">
            <v>0</v>
          </cell>
          <cell r="GB757">
            <v>0</v>
          </cell>
          <cell r="GC757">
            <v>0</v>
          </cell>
          <cell r="GD757">
            <v>0</v>
          </cell>
          <cell r="GE757">
            <v>0</v>
          </cell>
          <cell r="GF757">
            <v>0</v>
          </cell>
          <cell r="GG757">
            <v>0</v>
          </cell>
          <cell r="GM757">
            <v>0</v>
          </cell>
          <cell r="GN757">
            <v>0</v>
          </cell>
          <cell r="GO757">
            <v>0</v>
          </cell>
          <cell r="GP757">
            <v>0</v>
          </cell>
          <cell r="GQ757">
            <v>0</v>
          </cell>
          <cell r="GR757">
            <v>0</v>
          </cell>
          <cell r="GS757">
            <v>0</v>
          </cell>
          <cell r="GT757">
            <v>0</v>
          </cell>
          <cell r="GU757">
            <v>0</v>
          </cell>
          <cell r="GV757">
            <v>0</v>
          </cell>
          <cell r="GW757">
            <v>0</v>
          </cell>
          <cell r="GX757">
            <v>0</v>
          </cell>
          <cell r="HD757">
            <v>0</v>
          </cell>
          <cell r="HE757">
            <v>0</v>
          </cell>
          <cell r="HF757">
            <v>0</v>
          </cell>
          <cell r="HG757">
            <v>0</v>
          </cell>
          <cell r="HH757">
            <v>0</v>
          </cell>
          <cell r="HN757" t="e">
            <v>#REF!</v>
          </cell>
        </row>
        <row r="758">
          <cell r="A758" t="str">
            <v>CalWINCalWINAIB New Sales-RevCurrent FlashBPO</v>
          </cell>
          <cell r="B758" t="str">
            <v>CalWINAIB New Sales-RevCurrent FlashBPO</v>
          </cell>
          <cell r="H758">
            <v>0</v>
          </cell>
          <cell r="J758">
            <v>0</v>
          </cell>
          <cell r="K758">
            <v>0</v>
          </cell>
          <cell r="L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S758">
            <v>0</v>
          </cell>
          <cell r="Y758">
            <v>0</v>
          </cell>
          <cell r="AA758">
            <v>0</v>
          </cell>
          <cell r="AB758">
            <v>0</v>
          </cell>
          <cell r="AC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J758">
            <v>0</v>
          </cell>
          <cell r="AP758">
            <v>0</v>
          </cell>
          <cell r="AR758">
            <v>0</v>
          </cell>
          <cell r="AS758">
            <v>0</v>
          </cell>
          <cell r="AT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BA758">
            <v>0</v>
          </cell>
          <cell r="BG758">
            <v>0</v>
          </cell>
          <cell r="BI758">
            <v>0</v>
          </cell>
          <cell r="BJ758">
            <v>0</v>
          </cell>
          <cell r="BK758">
            <v>0</v>
          </cell>
          <cell r="BM758">
            <v>0</v>
          </cell>
          <cell r="BN758">
            <v>0</v>
          </cell>
          <cell r="BO758">
            <v>0</v>
          </cell>
          <cell r="BP758">
            <v>0</v>
          </cell>
          <cell r="BR758">
            <v>0</v>
          </cell>
          <cell r="BX758">
            <v>0</v>
          </cell>
          <cell r="BZ758">
            <v>0</v>
          </cell>
          <cell r="CA758">
            <v>0</v>
          </cell>
          <cell r="CB758">
            <v>0</v>
          </cell>
          <cell r="CD758">
            <v>0</v>
          </cell>
          <cell r="CE758">
            <v>0</v>
          </cell>
          <cell r="CF758">
            <v>0</v>
          </cell>
          <cell r="CG758">
            <v>0</v>
          </cell>
          <cell r="CI758">
            <v>0</v>
          </cell>
          <cell r="CO758">
            <v>4958079.5999999996</v>
          </cell>
          <cell r="CQ758">
            <v>-7.588301885277815</v>
          </cell>
          <cell r="CR758">
            <v>-126635.2683018872</v>
          </cell>
          <cell r="CS758">
            <v>467492.97169811366</v>
          </cell>
          <cell r="CU758">
            <v>1361274.7416981114</v>
          </cell>
          <cell r="CV758">
            <v>-154747.52830188686</v>
          </cell>
          <cell r="CW758">
            <v>709356.7716981133</v>
          </cell>
          <cell r="CX758">
            <v>879042.16169811296</v>
          </cell>
          <cell r="CZ758">
            <v>1004736.0716981129</v>
          </cell>
          <cell r="DF758">
            <v>998343.47169811255</v>
          </cell>
          <cell r="DH758">
            <v>141540.87169811327</v>
          </cell>
          <cell r="DI758">
            <v>1154116.071698114</v>
          </cell>
          <cell r="DJ758">
            <v>330840.47169811314</v>
          </cell>
          <cell r="DK758">
            <v>0.41169811333929829</v>
          </cell>
          <cell r="DL758">
            <v>1.6981136923277518E-3</v>
          </cell>
          <cell r="DM758">
            <v>0.47169811296043918</v>
          </cell>
          <cell r="DN758">
            <v>-0.52830188587904559</v>
          </cell>
          <cell r="DO758">
            <v>0.4716981127330655</v>
          </cell>
          <cell r="DP758">
            <v>18.47169811344429</v>
          </cell>
          <cell r="DQ758">
            <v>-0.52830188610641926</v>
          </cell>
          <cell r="DW758">
            <v>0.47169811341518653</v>
          </cell>
          <cell r="DX758">
            <v>-36.528301886846748</v>
          </cell>
          <cell r="DY758">
            <v>1.6981125554593746E-3</v>
          </cell>
          <cell r="DZ758">
            <v>-1.830188784879283E-2</v>
          </cell>
          <cell r="EA758">
            <v>0.47169811409730755</v>
          </cell>
          <cell r="EB758">
            <v>-0.26830188767235086</v>
          </cell>
          <cell r="EC758">
            <v>-0.26830188767235086</v>
          </cell>
          <cell r="ED758">
            <v>-0.26830188679127787</v>
          </cell>
          <cell r="EE758">
            <v>-0.26830188676285616</v>
          </cell>
          <cell r="EF758">
            <v>-0.26830188653548248</v>
          </cell>
          <cell r="EG758">
            <v>-0.26830188835447188</v>
          </cell>
          <cell r="EH758">
            <v>0.20000000313302735</v>
          </cell>
          <cell r="EN758">
            <v>0.20000000267828</v>
          </cell>
          <cell r="EO758">
            <v>-4.5474735088646412E-10</v>
          </cell>
          <cell r="EP758">
            <v>2.8421709430404007E-10</v>
          </cell>
          <cell r="EQ758">
            <v>407441.00000000006</v>
          </cell>
          <cell r="ER758">
            <v>682483</v>
          </cell>
          <cell r="ES758">
            <v>795815.73333333316</v>
          </cell>
          <cell r="ET758">
            <v>1378586.8000000005</v>
          </cell>
          <cell r="EU758">
            <v>1487814.1333333333</v>
          </cell>
          <cell r="EV758">
            <v>1676019.8000000007</v>
          </cell>
          <cell r="EW758">
            <v>2423973</v>
          </cell>
          <cell r="EX758">
            <v>2440560</v>
          </cell>
          <cell r="EY758">
            <v>2521550.333333333</v>
          </cell>
          <cell r="FE758">
            <v>2525199.3333333335</v>
          </cell>
          <cell r="FF758">
            <v>2565626.333333333</v>
          </cell>
          <cell r="FG758">
            <v>2161709.6666666665</v>
          </cell>
          <cell r="FH758">
            <v>5963761.6666666651</v>
          </cell>
          <cell r="FI758">
            <v>5976500.666666667</v>
          </cell>
          <cell r="FJ758">
            <v>0</v>
          </cell>
          <cell r="FK758">
            <v>0</v>
          </cell>
          <cell r="FL758">
            <v>0</v>
          </cell>
          <cell r="FM758">
            <v>0</v>
          </cell>
          <cell r="FN758">
            <v>0</v>
          </cell>
          <cell r="FO758">
            <v>0</v>
          </cell>
          <cell r="FP758">
            <v>0</v>
          </cell>
          <cell r="FV758">
            <v>0</v>
          </cell>
          <cell r="FW758">
            <v>0</v>
          </cell>
          <cell r="FX758">
            <v>0</v>
          </cell>
          <cell r="FY758">
            <v>0</v>
          </cell>
          <cell r="FZ758">
            <v>0</v>
          </cell>
          <cell r="GA758">
            <v>0</v>
          </cell>
          <cell r="GB758">
            <v>0</v>
          </cell>
          <cell r="GC758">
            <v>0</v>
          </cell>
          <cell r="GD758">
            <v>0</v>
          </cell>
          <cell r="GE758">
            <v>0</v>
          </cell>
          <cell r="GF758">
            <v>0</v>
          </cell>
          <cell r="GG758">
            <v>0</v>
          </cell>
          <cell r="GM758">
            <v>0</v>
          </cell>
          <cell r="GN758">
            <v>0</v>
          </cell>
          <cell r="GO758">
            <v>0</v>
          </cell>
          <cell r="GP758">
            <v>0</v>
          </cell>
          <cell r="GQ758">
            <v>0</v>
          </cell>
          <cell r="GR758">
            <v>0</v>
          </cell>
          <cell r="GS758">
            <v>0</v>
          </cell>
          <cell r="GT758">
            <v>0</v>
          </cell>
          <cell r="GU758">
            <v>0</v>
          </cell>
          <cell r="GV758">
            <v>0</v>
          </cell>
          <cell r="GW758">
            <v>0</v>
          </cell>
          <cell r="GX758">
            <v>0</v>
          </cell>
          <cell r="HD758">
            <v>0</v>
          </cell>
          <cell r="HE758">
            <v>0</v>
          </cell>
          <cell r="HF758">
            <v>0</v>
          </cell>
          <cell r="HG758">
            <v>0</v>
          </cell>
          <cell r="HH758">
            <v>0</v>
          </cell>
          <cell r="HN758" t="e">
            <v>#REF!</v>
          </cell>
        </row>
        <row r="759">
          <cell r="A759" t="str">
            <v>CalWINCalWINTotal-RevCurrent FlashBPO</v>
          </cell>
          <cell r="B759" t="str">
            <v>CalWINTotal-RevCurrent FlashBPO</v>
          </cell>
          <cell r="H759">
            <v>0</v>
          </cell>
          <cell r="J759">
            <v>0</v>
          </cell>
          <cell r="K759">
            <v>0</v>
          </cell>
          <cell r="L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S759">
            <v>0</v>
          </cell>
          <cell r="Y759">
            <v>0</v>
          </cell>
          <cell r="AA759">
            <v>0</v>
          </cell>
          <cell r="AB759">
            <v>0</v>
          </cell>
          <cell r="AC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J759">
            <v>0</v>
          </cell>
          <cell r="AP759">
            <v>4667075.71</v>
          </cell>
          <cell r="AR759">
            <v>5201325.57</v>
          </cell>
          <cell r="AS759">
            <v>6352896.6900000004</v>
          </cell>
          <cell r="AT759">
            <v>5665242.46</v>
          </cell>
          <cell r="AV759">
            <v>4601064.68</v>
          </cell>
          <cell r="AW759">
            <v>6860259.7300000004</v>
          </cell>
          <cell r="AX759">
            <v>5474690.5899999999</v>
          </cell>
          <cell r="AY759">
            <v>6069180.8799999999</v>
          </cell>
          <cell r="BA759">
            <v>6999931.9100000001</v>
          </cell>
          <cell r="BG759">
            <v>6602441.5700000003</v>
          </cell>
          <cell r="BI759">
            <v>6826201.5</v>
          </cell>
          <cell r="BJ759">
            <v>7244892.0300000003</v>
          </cell>
          <cell r="BK759">
            <v>6368296.7999999998</v>
          </cell>
          <cell r="BM759">
            <v>7781792.6299999999</v>
          </cell>
          <cell r="BN759">
            <v>6749603.1600000001</v>
          </cell>
          <cell r="BO759">
            <v>7256427.9199999999</v>
          </cell>
          <cell r="BP759">
            <v>5834378.2400000002</v>
          </cell>
          <cell r="BR759">
            <v>9067715.6999999993</v>
          </cell>
          <cell r="BX759">
            <v>7559244.0899999999</v>
          </cell>
          <cell r="BZ759">
            <v>6230066.7000000002</v>
          </cell>
          <cell r="CA759">
            <v>7317255.54</v>
          </cell>
          <cell r="CB759">
            <v>7020745.54</v>
          </cell>
          <cell r="CD759">
            <v>7409983.5599999996</v>
          </cell>
          <cell r="CE759">
            <v>5130658.54</v>
          </cell>
          <cell r="CF759">
            <v>5418266.79</v>
          </cell>
          <cell r="CG759">
            <v>5281238.4400000004</v>
          </cell>
          <cell r="CI759">
            <v>7820090.4699999997</v>
          </cell>
          <cell r="CO759">
            <v>5306120.5616981145</v>
          </cell>
          <cell r="CQ759">
            <v>6027989.4716981146</v>
          </cell>
          <cell r="CR759">
            <v>6467100.8616981125</v>
          </cell>
          <cell r="CS759">
            <v>6278761.9716981137</v>
          </cell>
          <cell r="CU759">
            <v>7795773.4716981119</v>
          </cell>
          <cell r="CV759">
            <v>5596194.1316981129</v>
          </cell>
          <cell r="CW759">
            <v>6537448.4316981127</v>
          </cell>
          <cell r="CX759">
            <v>6871970.0316981133</v>
          </cell>
          <cell r="CZ759">
            <v>7839342.4516981123</v>
          </cell>
          <cell r="DF759">
            <v>7325364.4516981123</v>
          </cell>
          <cell r="DH759">
            <v>7002099.5716981124</v>
          </cell>
          <cell r="DI759">
            <v>7012605.7716981145</v>
          </cell>
          <cell r="DJ759">
            <v>8162294.4716981128</v>
          </cell>
          <cell r="DK759">
            <v>6538485.4116981141</v>
          </cell>
          <cell r="DL759">
            <v>6603201.5316981142</v>
          </cell>
          <cell r="DM759">
            <v>7327434.4716981128</v>
          </cell>
          <cell r="DN759">
            <v>6858989.4716981146</v>
          </cell>
          <cell r="DO759">
            <v>7369277.4716981128</v>
          </cell>
          <cell r="DP759">
            <v>6501362.4716981137</v>
          </cell>
          <cell r="DQ759">
            <v>6935056.4716981137</v>
          </cell>
          <cell r="DW759">
            <v>7316207.4716981137</v>
          </cell>
          <cell r="DX759">
            <v>7206263.4716981137</v>
          </cell>
          <cell r="DY759">
            <v>6039810.4716981128</v>
          </cell>
          <cell r="DZ759">
            <v>6998519.9816981135</v>
          </cell>
          <cell r="EA759">
            <v>6889723.4716981137</v>
          </cell>
          <cell r="EB759">
            <v>6820860.4716981137</v>
          </cell>
          <cell r="EC759">
            <v>5390327.4716981128</v>
          </cell>
          <cell r="ED759">
            <v>5773632.4716981137</v>
          </cell>
          <cell r="EE759">
            <v>3790794.4716981128</v>
          </cell>
          <cell r="EF759">
            <v>5401879.4716981137</v>
          </cell>
          <cell r="EG759">
            <v>6727180.4716981128</v>
          </cell>
          <cell r="EH759">
            <v>6586854.4716981137</v>
          </cell>
          <cell r="EN759">
            <v>6444328.4716981128</v>
          </cell>
          <cell r="EO759">
            <v>6965475.671698112</v>
          </cell>
          <cell r="EP759">
            <v>6755959.4716981137</v>
          </cell>
          <cell r="EQ759">
            <v>6099152.4716981128</v>
          </cell>
          <cell r="ER759">
            <v>6595748.4716981137</v>
          </cell>
          <cell r="ES759">
            <v>5771526.2050314471</v>
          </cell>
          <cell r="ET759">
            <v>5784578.2716981135</v>
          </cell>
          <cell r="EU759">
            <v>5880476.6050314466</v>
          </cell>
          <cell r="EV759">
            <v>6578796.2716981135</v>
          </cell>
          <cell r="EW759">
            <v>6295094.4716981137</v>
          </cell>
          <cell r="EX759">
            <v>6350826.4716981137</v>
          </cell>
          <cell r="EY759">
            <v>6484029.8050314467</v>
          </cell>
          <cell r="FE759">
            <v>6434694.8050314467</v>
          </cell>
          <cell r="FF759">
            <v>6435892.8050314458</v>
          </cell>
          <cell r="FG759">
            <v>6044567.1383647798</v>
          </cell>
          <cell r="FH759">
            <v>5963761.6666666651</v>
          </cell>
          <cell r="FI759">
            <v>5976500.666666667</v>
          </cell>
          <cell r="FJ759">
            <v>0</v>
          </cell>
          <cell r="FK759">
            <v>0</v>
          </cell>
          <cell r="FL759">
            <v>0</v>
          </cell>
          <cell r="FM759">
            <v>0</v>
          </cell>
          <cell r="FN759">
            <v>0</v>
          </cell>
          <cell r="FO759">
            <v>0</v>
          </cell>
          <cell r="FP759">
            <v>0</v>
          </cell>
          <cell r="FV759">
            <v>0</v>
          </cell>
          <cell r="FW759">
            <v>0</v>
          </cell>
          <cell r="FX759">
            <v>0</v>
          </cell>
          <cell r="FY759">
            <v>0</v>
          </cell>
          <cell r="FZ759">
            <v>0</v>
          </cell>
          <cell r="GA759">
            <v>0</v>
          </cell>
          <cell r="GB759">
            <v>0</v>
          </cell>
          <cell r="GC759">
            <v>0</v>
          </cell>
          <cell r="GD759">
            <v>0</v>
          </cell>
          <cell r="GE759">
            <v>0</v>
          </cell>
          <cell r="GF759">
            <v>0</v>
          </cell>
          <cell r="GG759">
            <v>0</v>
          </cell>
          <cell r="GM759">
            <v>0</v>
          </cell>
          <cell r="GN759">
            <v>0</v>
          </cell>
          <cell r="GO759">
            <v>0</v>
          </cell>
          <cell r="GP759">
            <v>0</v>
          </cell>
          <cell r="GQ759">
            <v>0</v>
          </cell>
          <cell r="GR759">
            <v>0</v>
          </cell>
          <cell r="GS759">
            <v>0</v>
          </cell>
          <cell r="GT759">
            <v>0</v>
          </cell>
          <cell r="GU759">
            <v>0</v>
          </cell>
          <cell r="GV759">
            <v>0</v>
          </cell>
          <cell r="GW759">
            <v>0</v>
          </cell>
          <cell r="GX759">
            <v>0</v>
          </cell>
          <cell r="HD759">
            <v>0</v>
          </cell>
          <cell r="HE759">
            <v>0</v>
          </cell>
          <cell r="HF759">
            <v>0</v>
          </cell>
          <cell r="HG759">
            <v>0</v>
          </cell>
          <cell r="HH759">
            <v>0</v>
          </cell>
          <cell r="HN759" t="e">
            <v>#REF!</v>
          </cell>
        </row>
        <row r="760">
          <cell r="A760" t="str">
            <v>CalWINCalWINSecured Baseline-ExpCurrent FlashBPO</v>
          </cell>
          <cell r="B760" t="str">
            <v>CalWINSecured Baseline-ExpCurrent FlashBPO</v>
          </cell>
          <cell r="H760">
            <v>0</v>
          </cell>
          <cell r="J760">
            <v>0</v>
          </cell>
          <cell r="K760">
            <v>0</v>
          </cell>
          <cell r="L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S760">
            <v>1255590559.4604568</v>
          </cell>
          <cell r="Y760">
            <v>0</v>
          </cell>
          <cell r="AA760">
            <v>0</v>
          </cell>
          <cell r="AB760">
            <v>0</v>
          </cell>
          <cell r="AC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J760">
            <v>0</v>
          </cell>
          <cell r="AP760">
            <v>3566384.99</v>
          </cell>
          <cell r="AR760">
            <v>4020775.96</v>
          </cell>
          <cell r="AS760">
            <v>3915602.73</v>
          </cell>
          <cell r="AT760">
            <v>3462351.04</v>
          </cell>
          <cell r="AV760">
            <v>3392688.8</v>
          </cell>
          <cell r="AW760">
            <v>3731099.64</v>
          </cell>
          <cell r="AX760">
            <v>3631925.51</v>
          </cell>
          <cell r="AY760">
            <v>3908968.92</v>
          </cell>
          <cell r="BA760">
            <v>5345764.9400000004</v>
          </cell>
          <cell r="BG760">
            <v>4396658.99</v>
          </cell>
          <cell r="BI760">
            <v>4712165.51</v>
          </cell>
          <cell r="BJ760">
            <v>6032094.0999999996</v>
          </cell>
          <cell r="BK760">
            <v>5596079.2999999998</v>
          </cell>
          <cell r="BM760">
            <v>5028656.82</v>
          </cell>
          <cell r="BN760">
            <v>4345426.96</v>
          </cell>
          <cell r="BO760">
            <v>5594657.6900000004</v>
          </cell>
          <cell r="BP760">
            <v>5539577.9299999997</v>
          </cell>
          <cell r="BR760">
            <v>6602329.4199999999</v>
          </cell>
          <cell r="BX760">
            <v>5525679.5</v>
          </cell>
          <cell r="BZ760">
            <v>6395564.9100000001</v>
          </cell>
          <cell r="CA760">
            <v>5296578.0999999996</v>
          </cell>
          <cell r="CB760">
            <v>5049437.9800000004</v>
          </cell>
          <cell r="CD760">
            <v>4572857.55</v>
          </cell>
          <cell r="CE760">
            <v>4650974.17</v>
          </cell>
          <cell r="CF760">
            <v>5243828.03</v>
          </cell>
          <cell r="CG760">
            <v>5583013.7300000004</v>
          </cell>
          <cell r="CI760">
            <v>6069470.3800000008</v>
          </cell>
          <cell r="CO760">
            <v>4887488.0624000002</v>
          </cell>
          <cell r="CQ760">
            <v>6623138.7571900012</v>
          </cell>
          <cell r="CR760">
            <v>6196726.0197700001</v>
          </cell>
          <cell r="CS760">
            <v>5794830.1014999999</v>
          </cell>
          <cell r="CU760">
            <v>5418150.7157699997</v>
          </cell>
          <cell r="CV760">
            <v>5622270.9342399994</v>
          </cell>
          <cell r="CW760">
            <v>6527398.3818300003</v>
          </cell>
          <cell r="CX760">
            <v>5543540.1151400022</v>
          </cell>
          <cell r="CZ760">
            <v>5743429.313740002</v>
          </cell>
          <cell r="DF760">
            <v>5083951.5688300021</v>
          </cell>
          <cell r="DH760">
            <v>4997972.209693335</v>
          </cell>
          <cell r="DI760">
            <v>5422077.6222100016</v>
          </cell>
          <cell r="DJ760">
            <v>5468662.6339400001</v>
          </cell>
          <cell r="DK760">
            <v>5219877.8452399997</v>
          </cell>
          <cell r="DL760">
            <v>5790547.7060185168</v>
          </cell>
          <cell r="DM760">
            <v>5552989.4158333493</v>
          </cell>
          <cell r="DN760">
            <v>5220284.9958333336</v>
          </cell>
          <cell r="DO760">
            <v>5133399.3233333332</v>
          </cell>
          <cell r="DP760">
            <v>5025098.8479026817</v>
          </cell>
          <cell r="DQ760">
            <v>5111798.8810304236</v>
          </cell>
          <cell r="DW760">
            <v>4067165.7168518524</v>
          </cell>
          <cell r="DX760">
            <v>4567869.5626851851</v>
          </cell>
          <cell r="DY760">
            <v>4601315.6893518521</v>
          </cell>
          <cell r="DZ760">
            <v>4915571.506851851</v>
          </cell>
          <cell r="EA760">
            <v>5105350.3468518527</v>
          </cell>
          <cell r="EB760">
            <v>4869646.1266666679</v>
          </cell>
          <cell r="EC760">
            <v>4731048.5133333327</v>
          </cell>
          <cell r="ED760">
            <v>4820874.7718518525</v>
          </cell>
          <cell r="EE760">
            <v>3865699.840185185</v>
          </cell>
          <cell r="EF760">
            <v>4086517.5985185187</v>
          </cell>
          <cell r="EG760">
            <v>3925494.4760185182</v>
          </cell>
          <cell r="EH760">
            <v>4303767.415</v>
          </cell>
          <cell r="EN760">
            <v>4168308.236018518</v>
          </cell>
          <cell r="EO760">
            <v>3973179.1041666665</v>
          </cell>
          <cell r="EP760">
            <v>4272617.7802609671</v>
          </cell>
          <cell r="EQ760">
            <v>4202970.5118824905</v>
          </cell>
          <cell r="ER760">
            <v>4182342.7300086021</v>
          </cell>
          <cell r="ES760">
            <v>3821038.6729006222</v>
          </cell>
          <cell r="ET760">
            <v>3696966.4674105053</v>
          </cell>
          <cell r="EU760">
            <v>3329571.7942947606</v>
          </cell>
          <cell r="EV760">
            <v>3436921.959156476</v>
          </cell>
          <cell r="EW760">
            <v>3240471.8160278988</v>
          </cell>
          <cell r="EX760">
            <v>2852422.9347984511</v>
          </cell>
          <cell r="EY760">
            <v>3239298.9728316115</v>
          </cell>
          <cell r="FE760">
            <v>2948421.0630762093</v>
          </cell>
          <cell r="FF760">
            <v>2640274.5996787632</v>
          </cell>
          <cell r="FG760">
            <v>2866072.0122571629</v>
          </cell>
          <cell r="FH760">
            <v>3103072.0122571634</v>
          </cell>
          <cell r="FI760">
            <v>2866072.0122571629</v>
          </cell>
          <cell r="FJ760">
            <v>0</v>
          </cell>
          <cell r="FK760">
            <v>0</v>
          </cell>
          <cell r="FL760">
            <v>0</v>
          </cell>
          <cell r="FM760">
            <v>0</v>
          </cell>
          <cell r="FN760">
            <v>0</v>
          </cell>
          <cell r="FO760">
            <v>0</v>
          </cell>
          <cell r="FP760">
            <v>0</v>
          </cell>
          <cell r="FV760">
            <v>0</v>
          </cell>
          <cell r="FW760">
            <v>0</v>
          </cell>
          <cell r="FX760">
            <v>0</v>
          </cell>
          <cell r="FY760">
            <v>0</v>
          </cell>
          <cell r="FZ760">
            <v>0</v>
          </cell>
          <cell r="GA760">
            <v>0</v>
          </cell>
          <cell r="GB760">
            <v>0</v>
          </cell>
          <cell r="GC760">
            <v>0</v>
          </cell>
          <cell r="GD760">
            <v>0</v>
          </cell>
          <cell r="GE760">
            <v>0</v>
          </cell>
          <cell r="GF760">
            <v>0</v>
          </cell>
          <cell r="GG760">
            <v>0</v>
          </cell>
          <cell r="GM760">
            <v>0</v>
          </cell>
          <cell r="GN760">
            <v>0</v>
          </cell>
          <cell r="GO760">
            <v>0</v>
          </cell>
          <cell r="GP760">
            <v>0</v>
          </cell>
          <cell r="GQ760">
            <v>0</v>
          </cell>
          <cell r="GR760">
            <v>0</v>
          </cell>
          <cell r="GS760">
            <v>0</v>
          </cell>
          <cell r="GT760">
            <v>0</v>
          </cell>
          <cell r="GU760">
            <v>0</v>
          </cell>
          <cell r="GV760">
            <v>0</v>
          </cell>
          <cell r="GW760">
            <v>0</v>
          </cell>
          <cell r="GX760">
            <v>0</v>
          </cell>
          <cell r="HD760">
            <v>0</v>
          </cell>
          <cell r="HE760">
            <v>0</v>
          </cell>
          <cell r="HF760">
            <v>0</v>
          </cell>
          <cell r="HG760">
            <v>0</v>
          </cell>
          <cell r="HH760">
            <v>0</v>
          </cell>
          <cell r="HN760" t="e">
            <v>#REF!</v>
          </cell>
        </row>
        <row r="761">
          <cell r="A761" t="str">
            <v>CalWINCalWINSecured Volumetric-ExpCurrent FlashBPO</v>
          </cell>
          <cell r="B761" t="str">
            <v>CalWINSecured Volumetric-ExpCurrent FlashBPO</v>
          </cell>
          <cell r="H761">
            <v>0</v>
          </cell>
          <cell r="J761">
            <v>0</v>
          </cell>
          <cell r="K761">
            <v>0</v>
          </cell>
          <cell r="L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S761">
            <v>0</v>
          </cell>
          <cell r="Y761">
            <v>0</v>
          </cell>
          <cell r="AA761">
            <v>0</v>
          </cell>
          <cell r="AB761">
            <v>0</v>
          </cell>
          <cell r="AC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J761">
            <v>0</v>
          </cell>
          <cell r="AP761">
            <v>0</v>
          </cell>
          <cell r="AR761">
            <v>0</v>
          </cell>
          <cell r="AS761">
            <v>0</v>
          </cell>
          <cell r="AT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BA761">
            <v>0</v>
          </cell>
          <cell r="BG761">
            <v>0</v>
          </cell>
          <cell r="BI761">
            <v>0</v>
          </cell>
          <cell r="BJ761">
            <v>0</v>
          </cell>
          <cell r="BK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R761">
            <v>0</v>
          </cell>
          <cell r="BX761">
            <v>0</v>
          </cell>
          <cell r="BZ761">
            <v>0</v>
          </cell>
          <cell r="CA761">
            <v>0</v>
          </cell>
          <cell r="CB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I761">
            <v>0</v>
          </cell>
          <cell r="CO761">
            <v>0</v>
          </cell>
          <cell r="CQ761">
            <v>0</v>
          </cell>
          <cell r="CR761">
            <v>0</v>
          </cell>
          <cell r="CS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Z761">
            <v>0</v>
          </cell>
          <cell r="DF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W761">
            <v>0</v>
          </cell>
          <cell r="DX761">
            <v>0</v>
          </cell>
          <cell r="DY761">
            <v>0</v>
          </cell>
          <cell r="DZ761">
            <v>0</v>
          </cell>
          <cell r="EA761">
            <v>0</v>
          </cell>
          <cell r="EB761">
            <v>0</v>
          </cell>
          <cell r="EC761">
            <v>0</v>
          </cell>
          <cell r="ED761">
            <v>0</v>
          </cell>
          <cell r="EE761">
            <v>0</v>
          </cell>
          <cell r="EF761">
            <v>0</v>
          </cell>
          <cell r="EG761">
            <v>0</v>
          </cell>
          <cell r="EH761">
            <v>0</v>
          </cell>
          <cell r="EN761">
            <v>0</v>
          </cell>
          <cell r="EO761">
            <v>0</v>
          </cell>
          <cell r="EP761">
            <v>0</v>
          </cell>
          <cell r="EQ761">
            <v>0</v>
          </cell>
          <cell r="ER761">
            <v>0</v>
          </cell>
          <cell r="ES761">
            <v>0</v>
          </cell>
          <cell r="ET761">
            <v>0</v>
          </cell>
          <cell r="EU761">
            <v>0</v>
          </cell>
          <cell r="EV761">
            <v>0</v>
          </cell>
          <cell r="EW761">
            <v>0</v>
          </cell>
          <cell r="EX761">
            <v>0</v>
          </cell>
          <cell r="EY761">
            <v>0</v>
          </cell>
          <cell r="FE761">
            <v>0</v>
          </cell>
          <cell r="FF761">
            <v>0</v>
          </cell>
          <cell r="FG761">
            <v>0</v>
          </cell>
          <cell r="FH761">
            <v>0</v>
          </cell>
          <cell r="FI761">
            <v>0</v>
          </cell>
          <cell r="FJ761">
            <v>0</v>
          </cell>
          <cell r="FK761">
            <v>0</v>
          </cell>
          <cell r="FL761">
            <v>0</v>
          </cell>
          <cell r="FM761">
            <v>0</v>
          </cell>
          <cell r="FN761">
            <v>0</v>
          </cell>
          <cell r="FO761">
            <v>0</v>
          </cell>
          <cell r="FP761">
            <v>0</v>
          </cell>
          <cell r="FV761">
            <v>0</v>
          </cell>
          <cell r="FW761">
            <v>0</v>
          </cell>
          <cell r="FX761">
            <v>0</v>
          </cell>
          <cell r="FY761">
            <v>0</v>
          </cell>
          <cell r="FZ761">
            <v>0</v>
          </cell>
          <cell r="GA761">
            <v>0</v>
          </cell>
          <cell r="GB761">
            <v>0</v>
          </cell>
          <cell r="GC761">
            <v>0</v>
          </cell>
          <cell r="GD761">
            <v>0</v>
          </cell>
          <cell r="GE761">
            <v>0</v>
          </cell>
          <cell r="GF761">
            <v>0</v>
          </cell>
          <cell r="GG761">
            <v>0</v>
          </cell>
          <cell r="GM761">
            <v>0</v>
          </cell>
          <cell r="GN761">
            <v>0</v>
          </cell>
          <cell r="GO761">
            <v>0</v>
          </cell>
          <cell r="GP761">
            <v>0</v>
          </cell>
          <cell r="GQ761">
            <v>0</v>
          </cell>
          <cell r="GR761">
            <v>0</v>
          </cell>
          <cell r="GS761">
            <v>0</v>
          </cell>
          <cell r="GT761">
            <v>0</v>
          </cell>
          <cell r="GU761">
            <v>0</v>
          </cell>
          <cell r="GV761">
            <v>0</v>
          </cell>
          <cell r="GW761">
            <v>0</v>
          </cell>
          <cell r="GX761">
            <v>0</v>
          </cell>
          <cell r="HD761">
            <v>0</v>
          </cell>
          <cell r="HE761">
            <v>0</v>
          </cell>
          <cell r="HF761">
            <v>0</v>
          </cell>
          <cell r="HG761">
            <v>0</v>
          </cell>
          <cell r="HH761">
            <v>0</v>
          </cell>
          <cell r="HN761" t="e">
            <v>#REF!</v>
          </cell>
        </row>
        <row r="762">
          <cell r="A762" t="str">
            <v>CalWINCalWINTotal-Secured-ExpCurrent FlashBPO</v>
          </cell>
          <cell r="B762" t="str">
            <v>CalWINTotal-Secured-ExpCurrent FlashBPO</v>
          </cell>
          <cell r="H762">
            <v>0</v>
          </cell>
          <cell r="J762">
            <v>0</v>
          </cell>
          <cell r="K762">
            <v>0</v>
          </cell>
          <cell r="L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S762">
            <v>1255590559.4604568</v>
          </cell>
          <cell r="Y762">
            <v>0</v>
          </cell>
          <cell r="AA762">
            <v>0</v>
          </cell>
          <cell r="AB762">
            <v>0</v>
          </cell>
          <cell r="AC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J762">
            <v>0</v>
          </cell>
          <cell r="AP762">
            <v>3566384.99</v>
          </cell>
          <cell r="AR762">
            <v>4020775.96</v>
          </cell>
          <cell r="AS762">
            <v>3915602.73</v>
          </cell>
          <cell r="AT762">
            <v>3462351.04</v>
          </cell>
          <cell r="AV762">
            <v>3392688.8</v>
          </cell>
          <cell r="AW762">
            <v>3731099.64</v>
          </cell>
          <cell r="AX762">
            <v>3631925.51</v>
          </cell>
          <cell r="AY762">
            <v>3908968.92</v>
          </cell>
          <cell r="BA762">
            <v>5345764.9400000004</v>
          </cell>
          <cell r="BG762">
            <v>4396658.99</v>
          </cell>
          <cell r="BI762">
            <v>4712165.51</v>
          </cell>
          <cell r="BJ762">
            <v>6032094.0999999996</v>
          </cell>
          <cell r="BK762">
            <v>5596079.2999999998</v>
          </cell>
          <cell r="BM762">
            <v>5028656.82</v>
          </cell>
          <cell r="BN762">
            <v>4345426.96</v>
          </cell>
          <cell r="BO762">
            <v>5594657.6900000004</v>
          </cell>
          <cell r="BP762">
            <v>5539577.9299999997</v>
          </cell>
          <cell r="BR762">
            <v>6602329.4199999999</v>
          </cell>
          <cell r="BX762">
            <v>5525679.5</v>
          </cell>
          <cell r="BZ762">
            <v>6395564.9100000001</v>
          </cell>
          <cell r="CA762">
            <v>5296578.0999999996</v>
          </cell>
          <cell r="CB762">
            <v>5049437.9800000004</v>
          </cell>
          <cell r="CD762">
            <v>4572857.55</v>
          </cell>
          <cell r="CE762">
            <v>4650974.17</v>
          </cell>
          <cell r="CF762">
            <v>5243828.03</v>
          </cell>
          <cell r="CG762">
            <v>5583013.7300000004</v>
          </cell>
          <cell r="CI762">
            <v>6069470.3800000008</v>
          </cell>
          <cell r="CO762">
            <v>4887488.0624000002</v>
          </cell>
          <cell r="CQ762">
            <v>6623138.7571900012</v>
          </cell>
          <cell r="CR762">
            <v>6196726.0197700001</v>
          </cell>
          <cell r="CS762">
            <v>5794830.1014999999</v>
          </cell>
          <cell r="CU762">
            <v>5418150.7157699997</v>
          </cell>
          <cell r="CV762">
            <v>5622270.9342399994</v>
          </cell>
          <cell r="CW762">
            <v>6527398.3818300003</v>
          </cell>
          <cell r="CX762">
            <v>5543540.1151400022</v>
          </cell>
          <cell r="CZ762">
            <v>5743429.313740002</v>
          </cell>
          <cell r="DF762">
            <v>5083951.5688300021</v>
          </cell>
          <cell r="DH762">
            <v>4997972.209693335</v>
          </cell>
          <cell r="DI762">
            <v>5422077.6222100016</v>
          </cell>
          <cell r="DJ762">
            <v>5468662.6339400001</v>
          </cell>
          <cell r="DK762">
            <v>5219877.8452399997</v>
          </cell>
          <cell r="DL762">
            <v>5790547.7060185168</v>
          </cell>
          <cell r="DM762">
            <v>5552989.4158333493</v>
          </cell>
          <cell r="DN762">
            <v>5220284.9958333336</v>
          </cell>
          <cell r="DO762">
            <v>5133399.3233333332</v>
          </cell>
          <cell r="DP762">
            <v>5025098.8479026817</v>
          </cell>
          <cell r="DQ762">
            <v>5111798.8810304236</v>
          </cell>
          <cell r="DW762">
            <v>4067165.7168518524</v>
          </cell>
          <cell r="DX762">
            <v>4567869.5626851851</v>
          </cell>
          <cell r="DY762">
            <v>4601315.6893518521</v>
          </cell>
          <cell r="DZ762">
            <v>4915571.506851851</v>
          </cell>
          <cell r="EA762">
            <v>5105350.3468518527</v>
          </cell>
          <cell r="EB762">
            <v>4869646.1266666679</v>
          </cell>
          <cell r="EC762">
            <v>4731048.5133333327</v>
          </cell>
          <cell r="ED762">
            <v>4820874.7718518525</v>
          </cell>
          <cell r="EE762">
            <v>3865699.840185185</v>
          </cell>
          <cell r="EF762">
            <v>4086517.5985185187</v>
          </cell>
          <cell r="EG762">
            <v>3925494.4760185182</v>
          </cell>
          <cell r="EH762">
            <v>4303767.415</v>
          </cell>
          <cell r="EN762">
            <v>4168308.236018518</v>
          </cell>
          <cell r="EO762">
            <v>3973179.1041666665</v>
          </cell>
          <cell r="EP762">
            <v>4272617.7802609671</v>
          </cell>
          <cell r="EQ762">
            <v>4202970.5118824905</v>
          </cell>
          <cell r="ER762">
            <v>4182342.7300086021</v>
          </cell>
          <cell r="ES762">
            <v>3821038.6729006222</v>
          </cell>
          <cell r="ET762">
            <v>3696966.4674105053</v>
          </cell>
          <cell r="EU762">
            <v>3329571.7942947606</v>
          </cell>
          <cell r="EV762">
            <v>3436921.959156476</v>
          </cell>
          <cell r="EW762">
            <v>3240471.8160278988</v>
          </cell>
          <cell r="EX762">
            <v>2852422.9347984511</v>
          </cell>
          <cell r="EY762">
            <v>3239298.9728316115</v>
          </cell>
          <cell r="FE762">
            <v>2948421.0630762093</v>
          </cell>
          <cell r="FF762">
            <v>2640274.5996787632</v>
          </cell>
          <cell r="FG762">
            <v>2866072.0122571629</v>
          </cell>
          <cell r="FH762">
            <v>3103072.0122571634</v>
          </cell>
          <cell r="FI762">
            <v>2866072.0122571629</v>
          </cell>
          <cell r="FJ762">
            <v>0</v>
          </cell>
          <cell r="FK762">
            <v>0</v>
          </cell>
          <cell r="FL762">
            <v>0</v>
          </cell>
          <cell r="FM762">
            <v>0</v>
          </cell>
          <cell r="FN762">
            <v>0</v>
          </cell>
          <cell r="FO762">
            <v>0</v>
          </cell>
          <cell r="FP762">
            <v>0</v>
          </cell>
          <cell r="FV762">
            <v>0</v>
          </cell>
          <cell r="FW762">
            <v>0</v>
          </cell>
          <cell r="FX762">
            <v>0</v>
          </cell>
          <cell r="FY762">
            <v>0</v>
          </cell>
          <cell r="FZ762">
            <v>0</v>
          </cell>
          <cell r="GA762">
            <v>0</v>
          </cell>
          <cell r="GB762">
            <v>0</v>
          </cell>
          <cell r="GC762">
            <v>0</v>
          </cell>
          <cell r="GD762">
            <v>0</v>
          </cell>
          <cell r="GE762">
            <v>0</v>
          </cell>
          <cell r="GF762">
            <v>0</v>
          </cell>
          <cell r="GG762">
            <v>0</v>
          </cell>
          <cell r="GM762">
            <v>0</v>
          </cell>
          <cell r="GN762">
            <v>0</v>
          </cell>
          <cell r="GO762">
            <v>0</v>
          </cell>
          <cell r="GP762">
            <v>0</v>
          </cell>
          <cell r="GQ762">
            <v>0</v>
          </cell>
          <cell r="GR762">
            <v>0</v>
          </cell>
          <cell r="GS762">
            <v>0</v>
          </cell>
          <cell r="GT762">
            <v>0</v>
          </cell>
          <cell r="GU762">
            <v>0</v>
          </cell>
          <cell r="GV762">
            <v>0</v>
          </cell>
          <cell r="GW762">
            <v>0</v>
          </cell>
          <cell r="GX762">
            <v>0</v>
          </cell>
          <cell r="HD762">
            <v>0</v>
          </cell>
          <cell r="HE762">
            <v>0</v>
          </cell>
          <cell r="HF762">
            <v>0</v>
          </cell>
          <cell r="HG762">
            <v>0</v>
          </cell>
          <cell r="HH762">
            <v>0</v>
          </cell>
          <cell r="HN762" t="e">
            <v>#REF!</v>
          </cell>
        </row>
        <row r="763">
          <cell r="A763" t="str">
            <v>CalWINCalWINAIB New Sales-ExpCurrent FlashBPO</v>
          </cell>
          <cell r="B763" t="str">
            <v>CalWINAIB New Sales-ExpCurrent FlashBPO</v>
          </cell>
          <cell r="H763">
            <v>0</v>
          </cell>
          <cell r="J763">
            <v>0</v>
          </cell>
          <cell r="K763">
            <v>0</v>
          </cell>
          <cell r="L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S763">
            <v>49510887.010000005</v>
          </cell>
          <cell r="Y763">
            <v>0</v>
          </cell>
          <cell r="AA763">
            <v>0</v>
          </cell>
          <cell r="AB763">
            <v>0</v>
          </cell>
          <cell r="AC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J763">
            <v>0</v>
          </cell>
          <cell r="AP763">
            <v>0</v>
          </cell>
          <cell r="AR763">
            <v>0</v>
          </cell>
          <cell r="AS763">
            <v>0</v>
          </cell>
          <cell r="AT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BA763">
            <v>0</v>
          </cell>
          <cell r="BG763">
            <v>0</v>
          </cell>
          <cell r="BI763">
            <v>0</v>
          </cell>
          <cell r="BJ763">
            <v>0</v>
          </cell>
          <cell r="BK763">
            <v>0</v>
          </cell>
          <cell r="BM763">
            <v>0</v>
          </cell>
          <cell r="BN763">
            <v>0</v>
          </cell>
          <cell r="BO763">
            <v>0</v>
          </cell>
          <cell r="BP763">
            <v>0</v>
          </cell>
          <cell r="BR763">
            <v>0</v>
          </cell>
          <cell r="BX763">
            <v>0</v>
          </cell>
          <cell r="BZ763">
            <v>0</v>
          </cell>
          <cell r="CA763">
            <v>0</v>
          </cell>
          <cell r="CB763">
            <v>0</v>
          </cell>
          <cell r="CD763">
            <v>0</v>
          </cell>
          <cell r="CE763">
            <v>0</v>
          </cell>
          <cell r="CF763">
            <v>0</v>
          </cell>
          <cell r="CG763">
            <v>0</v>
          </cell>
          <cell r="CI763">
            <v>0</v>
          </cell>
          <cell r="CO763">
            <v>0</v>
          </cell>
          <cell r="CQ763">
            <v>0</v>
          </cell>
          <cell r="CR763">
            <v>0</v>
          </cell>
          <cell r="CS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Z763">
            <v>0</v>
          </cell>
          <cell r="DF763">
            <v>0</v>
          </cell>
          <cell r="DH763">
            <v>0</v>
          </cell>
          <cell r="DI763">
            <v>0</v>
          </cell>
          <cell r="DJ763">
            <v>0</v>
          </cell>
          <cell r="DK763">
            <v>0</v>
          </cell>
          <cell r="DL763">
            <v>0</v>
          </cell>
          <cell r="DM763">
            <v>0</v>
          </cell>
          <cell r="DN763">
            <v>0</v>
          </cell>
          <cell r="DO763">
            <v>0</v>
          </cell>
          <cell r="DP763">
            <v>0</v>
          </cell>
          <cell r="DQ763">
            <v>0</v>
          </cell>
          <cell r="DW763">
            <v>0</v>
          </cell>
          <cell r="DX763">
            <v>0</v>
          </cell>
          <cell r="DY763">
            <v>0</v>
          </cell>
          <cell r="DZ763">
            <v>0</v>
          </cell>
          <cell r="EA763">
            <v>0</v>
          </cell>
          <cell r="EB763">
            <v>0</v>
          </cell>
          <cell r="EC763">
            <v>0</v>
          </cell>
          <cell r="ED763">
            <v>0</v>
          </cell>
          <cell r="EE763">
            <v>0</v>
          </cell>
          <cell r="EF763">
            <v>0</v>
          </cell>
          <cell r="EG763">
            <v>0</v>
          </cell>
          <cell r="EH763">
            <v>0</v>
          </cell>
          <cell r="EN763">
            <v>0</v>
          </cell>
          <cell r="EO763">
            <v>0</v>
          </cell>
          <cell r="EP763">
            <v>1.8474111129762605E-10</v>
          </cell>
          <cell r="EQ763">
            <v>264836.65000000002</v>
          </cell>
          <cell r="ER763">
            <v>443613.95</v>
          </cell>
          <cell r="ES763">
            <v>517280.22666666651</v>
          </cell>
          <cell r="ET763">
            <v>896081.42000000039</v>
          </cell>
          <cell r="EU763">
            <v>967079.18666666676</v>
          </cell>
          <cell r="EV763">
            <v>1089412.8700000006</v>
          </cell>
          <cell r="EW763">
            <v>1575582.4500000004</v>
          </cell>
          <cell r="EX763">
            <v>1586364</v>
          </cell>
          <cell r="EY763">
            <v>1639007.7166666666</v>
          </cell>
          <cell r="FE763">
            <v>1641379.5666666667</v>
          </cell>
          <cell r="FF763">
            <v>1667657.1166666665</v>
          </cell>
          <cell r="FG763">
            <v>1405111.2833333334</v>
          </cell>
          <cell r="FH763">
            <v>1405111.2833333334</v>
          </cell>
          <cell r="FI763">
            <v>1405111.2833333334</v>
          </cell>
          <cell r="FJ763">
            <v>0</v>
          </cell>
          <cell r="FK763">
            <v>0</v>
          </cell>
          <cell r="FL763">
            <v>0</v>
          </cell>
          <cell r="FM763">
            <v>0</v>
          </cell>
          <cell r="FN763">
            <v>0</v>
          </cell>
          <cell r="FO763">
            <v>0</v>
          </cell>
          <cell r="FP763">
            <v>0</v>
          </cell>
          <cell r="FV763">
            <v>0</v>
          </cell>
          <cell r="FW763">
            <v>0</v>
          </cell>
          <cell r="FX763">
            <v>0</v>
          </cell>
          <cell r="FY763">
            <v>0</v>
          </cell>
          <cell r="FZ763">
            <v>0</v>
          </cell>
          <cell r="GA763">
            <v>0</v>
          </cell>
          <cell r="GB763">
            <v>0</v>
          </cell>
          <cell r="GC763">
            <v>0</v>
          </cell>
          <cell r="GD763">
            <v>0</v>
          </cell>
          <cell r="GE763">
            <v>0</v>
          </cell>
          <cell r="GF763">
            <v>0</v>
          </cell>
          <cell r="GG763">
            <v>0</v>
          </cell>
          <cell r="GM763">
            <v>0</v>
          </cell>
          <cell r="GN763">
            <v>0</v>
          </cell>
          <cell r="GO763">
            <v>0</v>
          </cell>
          <cell r="GP763">
            <v>0</v>
          </cell>
          <cell r="GQ763">
            <v>0</v>
          </cell>
          <cell r="GR763">
            <v>0</v>
          </cell>
          <cell r="GS763">
            <v>0</v>
          </cell>
          <cell r="GT763">
            <v>0</v>
          </cell>
          <cell r="GU763">
            <v>0</v>
          </cell>
          <cell r="GV763">
            <v>0</v>
          </cell>
          <cell r="GW763">
            <v>0</v>
          </cell>
          <cell r="GX763">
            <v>0</v>
          </cell>
          <cell r="HD763">
            <v>0</v>
          </cell>
          <cell r="HE763">
            <v>0</v>
          </cell>
          <cell r="HF763">
            <v>0</v>
          </cell>
          <cell r="HG763">
            <v>0</v>
          </cell>
          <cell r="HH763">
            <v>0</v>
          </cell>
          <cell r="HN763" t="e">
            <v>#REF!</v>
          </cell>
        </row>
        <row r="764">
          <cell r="A764" t="str">
            <v>CalWINCalWINTotal-ExpCurrent FlashBPO</v>
          </cell>
          <cell r="B764" t="str">
            <v>CalWINTotal-ExpCurrent FlashBPO</v>
          </cell>
          <cell r="H764">
            <v>0</v>
          </cell>
          <cell r="J764">
            <v>0</v>
          </cell>
          <cell r="K764">
            <v>0</v>
          </cell>
          <cell r="L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S764">
            <v>1305101446.4704568</v>
          </cell>
          <cell r="Y764">
            <v>0</v>
          </cell>
          <cell r="AA764">
            <v>0</v>
          </cell>
          <cell r="AB764">
            <v>0</v>
          </cell>
          <cell r="AC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J764">
            <v>0</v>
          </cell>
          <cell r="AP764">
            <v>3566384.99</v>
          </cell>
          <cell r="AR764">
            <v>4020775.96</v>
          </cell>
          <cell r="AS764">
            <v>3915602.73</v>
          </cell>
          <cell r="AT764">
            <v>3462351.04</v>
          </cell>
          <cell r="AV764">
            <v>3392688.8</v>
          </cell>
          <cell r="AW764">
            <v>3731099.64</v>
          </cell>
          <cell r="AX764">
            <v>3631925.51</v>
          </cell>
          <cell r="AY764">
            <v>3908968.92</v>
          </cell>
          <cell r="BA764">
            <v>5345764.9400000004</v>
          </cell>
          <cell r="BG764">
            <v>4396658.99</v>
          </cell>
          <cell r="BI764">
            <v>4712165.51</v>
          </cell>
          <cell r="BJ764">
            <v>6032094.0999999996</v>
          </cell>
          <cell r="BK764">
            <v>5596079.2999999998</v>
          </cell>
          <cell r="BM764">
            <v>5028656.82</v>
          </cell>
          <cell r="BN764">
            <v>4345426.96</v>
          </cell>
          <cell r="BO764">
            <v>5594657.6900000004</v>
          </cell>
          <cell r="BP764">
            <v>5539577.9299999997</v>
          </cell>
          <cell r="BR764">
            <v>6602329.4199999999</v>
          </cell>
          <cell r="BX764">
            <v>5525679.5</v>
          </cell>
          <cell r="BZ764">
            <v>6395564.9100000001</v>
          </cell>
          <cell r="CA764">
            <v>5296578.0999999996</v>
          </cell>
          <cell r="CB764">
            <v>5049437.9800000004</v>
          </cell>
          <cell r="CD764">
            <v>4572857.55</v>
          </cell>
          <cell r="CE764">
            <v>4650974.17</v>
          </cell>
          <cell r="CF764">
            <v>5243828.03</v>
          </cell>
          <cell r="CG764">
            <v>5583013.7300000004</v>
          </cell>
          <cell r="CI764">
            <v>6069470.3800000008</v>
          </cell>
          <cell r="CO764">
            <v>4887488.0624000002</v>
          </cell>
          <cell r="CQ764">
            <v>6623138.7571900012</v>
          </cell>
          <cell r="CR764">
            <v>6196726.0197700001</v>
          </cell>
          <cell r="CS764">
            <v>5794830.1014999999</v>
          </cell>
          <cell r="CU764">
            <v>5418150.7157699997</v>
          </cell>
          <cell r="CV764">
            <v>5622270.9342399994</v>
          </cell>
          <cell r="CW764">
            <v>6527398.3818300003</v>
          </cell>
          <cell r="CX764">
            <v>5543540.1151400022</v>
          </cell>
          <cell r="CZ764">
            <v>5743429.313740002</v>
          </cell>
          <cell r="DF764">
            <v>5083951.5688300021</v>
          </cell>
          <cell r="DH764">
            <v>4997972.209693335</v>
          </cell>
          <cell r="DI764">
            <v>5422077.6222100016</v>
          </cell>
          <cell r="DJ764">
            <v>5468662.6339400001</v>
          </cell>
          <cell r="DK764">
            <v>5219877.8452399997</v>
          </cell>
          <cell r="DL764">
            <v>5790547.7060185168</v>
          </cell>
          <cell r="DM764">
            <v>5552989.4158333493</v>
          </cell>
          <cell r="DN764">
            <v>5220284.9958333336</v>
          </cell>
          <cell r="DO764">
            <v>5133399.3233333332</v>
          </cell>
          <cell r="DP764">
            <v>5025098.8479026817</v>
          </cell>
          <cell r="DQ764">
            <v>5111798.8810304236</v>
          </cell>
          <cell r="DW764">
            <v>4067165.7168518524</v>
          </cell>
          <cell r="DX764">
            <v>4567869.5626851851</v>
          </cell>
          <cell r="DY764">
            <v>4601315.6893518521</v>
          </cell>
          <cell r="DZ764">
            <v>4915571.506851851</v>
          </cell>
          <cell r="EA764">
            <v>5105350.3468518527</v>
          </cell>
          <cell r="EB764">
            <v>4869646.1266666679</v>
          </cell>
          <cell r="EC764">
            <v>4731048.5133333327</v>
          </cell>
          <cell r="ED764">
            <v>4820874.7718518525</v>
          </cell>
          <cell r="EE764">
            <v>3865699.840185185</v>
          </cell>
          <cell r="EF764">
            <v>4086517.5985185187</v>
          </cell>
          <cell r="EG764">
            <v>3925494.4760185182</v>
          </cell>
          <cell r="EH764">
            <v>4303767.415</v>
          </cell>
          <cell r="EN764">
            <v>4168308.236018518</v>
          </cell>
          <cell r="EO764">
            <v>3973179.1041666665</v>
          </cell>
          <cell r="EP764">
            <v>4272617.7802609671</v>
          </cell>
          <cell r="EQ764">
            <v>4467807.1618824909</v>
          </cell>
          <cell r="ER764">
            <v>4625956.6800086023</v>
          </cell>
          <cell r="ES764">
            <v>4338318.8995672893</v>
          </cell>
          <cell r="ET764">
            <v>4593047.8874105057</v>
          </cell>
          <cell r="EU764">
            <v>4296650.9809614271</v>
          </cell>
          <cell r="EV764">
            <v>4526334.8291564761</v>
          </cell>
          <cell r="EW764">
            <v>4816054.2660278985</v>
          </cell>
          <cell r="EX764">
            <v>4438786.9347984502</v>
          </cell>
          <cell r="EY764">
            <v>4878306.6894982783</v>
          </cell>
          <cell r="FE764">
            <v>4589800.6297428757</v>
          </cell>
          <cell r="FF764">
            <v>4307931.7163454294</v>
          </cell>
          <cell r="FG764">
            <v>4271183.2955904966</v>
          </cell>
          <cell r="FH764">
            <v>4508183.2955904966</v>
          </cell>
          <cell r="FI764">
            <v>4271183.2955904966</v>
          </cell>
          <cell r="FJ764">
            <v>0</v>
          </cell>
          <cell r="FK764">
            <v>0</v>
          </cell>
          <cell r="FL764">
            <v>0</v>
          </cell>
          <cell r="FM764">
            <v>0</v>
          </cell>
          <cell r="FN764">
            <v>0</v>
          </cell>
          <cell r="FO764">
            <v>0</v>
          </cell>
          <cell r="FP764">
            <v>0</v>
          </cell>
          <cell r="FV764">
            <v>0</v>
          </cell>
          <cell r="FW764">
            <v>0</v>
          </cell>
          <cell r="FX764">
            <v>0</v>
          </cell>
          <cell r="FY764">
            <v>0</v>
          </cell>
          <cell r="FZ764">
            <v>0</v>
          </cell>
          <cell r="GA764">
            <v>0</v>
          </cell>
          <cell r="GB764">
            <v>0</v>
          </cell>
          <cell r="GC764">
            <v>0</v>
          </cell>
          <cell r="GD764">
            <v>0</v>
          </cell>
          <cell r="GE764">
            <v>0</v>
          </cell>
          <cell r="GF764">
            <v>0</v>
          </cell>
          <cell r="GG764">
            <v>0</v>
          </cell>
          <cell r="GM764">
            <v>0</v>
          </cell>
          <cell r="GN764">
            <v>0</v>
          </cell>
          <cell r="GO764">
            <v>0</v>
          </cell>
          <cell r="GP764">
            <v>0</v>
          </cell>
          <cell r="GQ764">
            <v>0</v>
          </cell>
          <cell r="GR764">
            <v>0</v>
          </cell>
          <cell r="GS764">
            <v>0</v>
          </cell>
          <cell r="GT764">
            <v>0</v>
          </cell>
          <cell r="GU764">
            <v>0</v>
          </cell>
          <cell r="GV764">
            <v>0</v>
          </cell>
          <cell r="GW764">
            <v>0</v>
          </cell>
          <cell r="GX764">
            <v>0</v>
          </cell>
          <cell r="HD764">
            <v>0</v>
          </cell>
          <cell r="HE764">
            <v>0</v>
          </cell>
          <cell r="HF764">
            <v>0</v>
          </cell>
          <cell r="HG764">
            <v>0</v>
          </cell>
          <cell r="HH764">
            <v>0</v>
          </cell>
          <cell r="HN764" t="e">
            <v>#REF!</v>
          </cell>
        </row>
        <row r="765">
          <cell r="A765" t="str">
            <v>CalWINCalWINSecured Baseline-OPCurrent FlashBPO</v>
          </cell>
          <cell r="B765" t="str">
            <v>CalWINSecured Baseline-OPCurrent FlashBPO</v>
          </cell>
          <cell r="H765">
            <v>0</v>
          </cell>
          <cell r="J765">
            <v>0</v>
          </cell>
          <cell r="K765">
            <v>0</v>
          </cell>
          <cell r="L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S765">
            <v>-1255590559.4604568</v>
          </cell>
          <cell r="Y765">
            <v>0</v>
          </cell>
          <cell r="AA765">
            <v>0</v>
          </cell>
          <cell r="AB765">
            <v>0</v>
          </cell>
          <cell r="AC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J765">
            <v>0</v>
          </cell>
          <cell r="AP765">
            <v>1100690.72</v>
          </cell>
          <cell r="AR765">
            <v>1180549.6100000001</v>
          </cell>
          <cell r="AS765">
            <v>2437293.9600000004</v>
          </cell>
          <cell r="AT765">
            <v>2202891.4200000004</v>
          </cell>
          <cell r="AV765">
            <v>1208375.8799999997</v>
          </cell>
          <cell r="AW765">
            <v>3129160.0900000008</v>
          </cell>
          <cell r="AX765">
            <v>1842765.0800000005</v>
          </cell>
          <cell r="AY765">
            <v>2160211.96</v>
          </cell>
          <cell r="BA765">
            <v>1654166.9700000002</v>
          </cell>
          <cell r="BG765">
            <v>2205782.58</v>
          </cell>
          <cell r="BI765">
            <v>2114035.9900000002</v>
          </cell>
          <cell r="BJ765">
            <v>1212797.9300000006</v>
          </cell>
          <cell r="BK765">
            <v>772217.5000000007</v>
          </cell>
          <cell r="BM765">
            <v>2753135.8099999996</v>
          </cell>
          <cell r="BN765">
            <v>2404176.2000000007</v>
          </cell>
          <cell r="BO765">
            <v>1661770.23</v>
          </cell>
          <cell r="BP765">
            <v>294800.31000000052</v>
          </cell>
          <cell r="BR765">
            <v>2465386.2799999989</v>
          </cell>
          <cell r="BX765">
            <v>2033564.5899999999</v>
          </cell>
          <cell r="BZ765">
            <v>-165498.20999999973</v>
          </cell>
          <cell r="CA765">
            <v>2020677.4400000004</v>
          </cell>
          <cell r="CB765">
            <v>1971307.5599999994</v>
          </cell>
          <cell r="CD765">
            <v>2837126.01</v>
          </cell>
          <cell r="CE765">
            <v>479684.37000000087</v>
          </cell>
          <cell r="CF765">
            <v>174438.75999999908</v>
          </cell>
          <cell r="CG765">
            <v>-301775.2900000005</v>
          </cell>
          <cell r="CI765">
            <v>1750620.0899999994</v>
          </cell>
          <cell r="CO765">
            <v>-4539447.1007018853</v>
          </cell>
          <cell r="CQ765">
            <v>-595141.69719000161</v>
          </cell>
          <cell r="CR765">
            <v>397010.11023000046</v>
          </cell>
          <cell r="CS765">
            <v>16438.898500000505</v>
          </cell>
          <cell r="CU765">
            <v>1016348.0142300004</v>
          </cell>
          <cell r="CV765">
            <v>128670.72576000009</v>
          </cell>
          <cell r="CW765">
            <v>-699306.7218300011</v>
          </cell>
          <cell r="CX765">
            <v>449387.75485999847</v>
          </cell>
          <cell r="CZ765">
            <v>1091177.0662599974</v>
          </cell>
          <cell r="DF765">
            <v>1243069.4111699976</v>
          </cell>
          <cell r="DH765">
            <v>1862586.490306665</v>
          </cell>
          <cell r="DI765">
            <v>436412.07778999885</v>
          </cell>
          <cell r="DJ765">
            <v>2362791.3660599999</v>
          </cell>
          <cell r="DK765">
            <v>1318607.1547600012</v>
          </cell>
          <cell r="DL765">
            <v>812653.82398148358</v>
          </cell>
          <cell r="DM765">
            <v>1774444.5841666511</v>
          </cell>
          <cell r="DN765">
            <v>1638705.0041666662</v>
          </cell>
          <cell r="DO765">
            <v>2235877.6766666668</v>
          </cell>
          <cell r="DP765">
            <v>1476245.1520973181</v>
          </cell>
          <cell r="DQ765">
            <v>1823258.1189695767</v>
          </cell>
          <cell r="DW765">
            <v>3249041.2831481472</v>
          </cell>
          <cell r="DX765">
            <v>2638430.4373148154</v>
          </cell>
          <cell r="DY765">
            <v>1438494.7806481486</v>
          </cell>
          <cell r="DZ765">
            <v>2082948.4931481492</v>
          </cell>
          <cell r="EA765">
            <v>1784372.653148147</v>
          </cell>
          <cell r="EB765">
            <v>1951214.6133333335</v>
          </cell>
          <cell r="EC765">
            <v>659279.2266666675</v>
          </cell>
          <cell r="ED765">
            <v>952757.96814814745</v>
          </cell>
          <cell r="EE765">
            <v>-74905.100185185351</v>
          </cell>
          <cell r="EF765">
            <v>1315362.1414814815</v>
          </cell>
          <cell r="EG765">
            <v>2801686.2639814825</v>
          </cell>
          <cell r="EH765">
            <v>2283086.8566981107</v>
          </cell>
          <cell r="EN765">
            <v>2276020.0356795923</v>
          </cell>
          <cell r="EO765">
            <v>2992296.5675314455</v>
          </cell>
          <cell r="EP765">
            <v>2483341.6914371466</v>
          </cell>
          <cell r="EQ765">
            <v>1488740.9598156228</v>
          </cell>
          <cell r="ER765">
            <v>1730922.7416895109</v>
          </cell>
          <cell r="ES765">
            <v>1154671.7987974917</v>
          </cell>
          <cell r="ET765">
            <v>709025.00428760774</v>
          </cell>
          <cell r="EU765">
            <v>1063090.6774033529</v>
          </cell>
          <cell r="EV765">
            <v>1465854.5125416368</v>
          </cell>
          <cell r="EW765">
            <v>630649.65567021456</v>
          </cell>
          <cell r="EX765">
            <v>1057843.5368996626</v>
          </cell>
          <cell r="EY765">
            <v>723180.49886650173</v>
          </cell>
          <cell r="FE765">
            <v>961074.40862190421</v>
          </cell>
          <cell r="FF765">
            <v>1229991.8720193505</v>
          </cell>
          <cell r="FG765">
            <v>1016785.4594409501</v>
          </cell>
          <cell r="FH765">
            <v>-3103072.0122571634</v>
          </cell>
          <cell r="FI765">
            <v>-2866072.0122571629</v>
          </cell>
          <cell r="FJ765">
            <v>0</v>
          </cell>
          <cell r="FK765">
            <v>0</v>
          </cell>
          <cell r="FL765">
            <v>0</v>
          </cell>
          <cell r="FM765">
            <v>0</v>
          </cell>
          <cell r="FN765">
            <v>0</v>
          </cell>
          <cell r="FO765">
            <v>0</v>
          </cell>
          <cell r="FP765">
            <v>0</v>
          </cell>
          <cell r="FV765">
            <v>0</v>
          </cell>
          <cell r="FW765">
            <v>0</v>
          </cell>
          <cell r="FX765">
            <v>0</v>
          </cell>
          <cell r="FY765">
            <v>0</v>
          </cell>
          <cell r="FZ765">
            <v>0</v>
          </cell>
          <cell r="GA765">
            <v>0</v>
          </cell>
          <cell r="GB765">
            <v>0</v>
          </cell>
          <cell r="GC765">
            <v>0</v>
          </cell>
          <cell r="GD765">
            <v>0</v>
          </cell>
          <cell r="GE765">
            <v>0</v>
          </cell>
          <cell r="GF765">
            <v>0</v>
          </cell>
          <cell r="GG765">
            <v>0</v>
          </cell>
          <cell r="GM765">
            <v>0</v>
          </cell>
          <cell r="GN765">
            <v>0</v>
          </cell>
          <cell r="GO765">
            <v>0</v>
          </cell>
          <cell r="GP765">
            <v>0</v>
          </cell>
          <cell r="GQ765">
            <v>0</v>
          </cell>
          <cell r="GR765">
            <v>0</v>
          </cell>
          <cell r="GS765">
            <v>0</v>
          </cell>
          <cell r="GT765">
            <v>0</v>
          </cell>
          <cell r="GU765">
            <v>0</v>
          </cell>
          <cell r="GV765">
            <v>0</v>
          </cell>
          <cell r="GW765">
            <v>0</v>
          </cell>
          <cell r="GX765">
            <v>0</v>
          </cell>
          <cell r="HD765">
            <v>0</v>
          </cell>
          <cell r="HE765">
            <v>0</v>
          </cell>
          <cell r="HF765">
            <v>0</v>
          </cell>
          <cell r="HG765">
            <v>0</v>
          </cell>
          <cell r="HH765">
            <v>0</v>
          </cell>
          <cell r="HN765" t="e">
            <v>#REF!</v>
          </cell>
        </row>
        <row r="766">
          <cell r="A766" t="str">
            <v>CalWINCalWINSecured Volumetric-OPCurrent FlashBPO</v>
          </cell>
          <cell r="B766" t="str">
            <v>CalWINSecured Volumetric-OPCurrent FlashBPO</v>
          </cell>
          <cell r="H766">
            <v>0</v>
          </cell>
          <cell r="J766">
            <v>0</v>
          </cell>
          <cell r="K766">
            <v>0</v>
          </cell>
          <cell r="L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S766">
            <v>0</v>
          </cell>
          <cell r="Y766">
            <v>0</v>
          </cell>
          <cell r="AA766">
            <v>0</v>
          </cell>
          <cell r="AB766">
            <v>0</v>
          </cell>
          <cell r="AC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J766">
            <v>0</v>
          </cell>
          <cell r="AP766">
            <v>0</v>
          </cell>
          <cell r="AR766">
            <v>0</v>
          </cell>
          <cell r="AS766">
            <v>0</v>
          </cell>
          <cell r="AT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BA766">
            <v>0</v>
          </cell>
          <cell r="BG766">
            <v>0</v>
          </cell>
          <cell r="BI766">
            <v>0</v>
          </cell>
          <cell r="BJ766">
            <v>0</v>
          </cell>
          <cell r="BK766">
            <v>0</v>
          </cell>
          <cell r="BM766">
            <v>0</v>
          </cell>
          <cell r="BN766">
            <v>0</v>
          </cell>
          <cell r="BO766">
            <v>0</v>
          </cell>
          <cell r="BP766">
            <v>0</v>
          </cell>
          <cell r="BR766">
            <v>0</v>
          </cell>
          <cell r="BX766">
            <v>0</v>
          </cell>
          <cell r="BZ766">
            <v>0</v>
          </cell>
          <cell r="CA766">
            <v>0</v>
          </cell>
          <cell r="CB766">
            <v>0</v>
          </cell>
          <cell r="CD766">
            <v>0</v>
          </cell>
          <cell r="CE766">
            <v>0</v>
          </cell>
          <cell r="CF766">
            <v>0</v>
          </cell>
          <cell r="CG766">
            <v>0</v>
          </cell>
          <cell r="CI766">
            <v>0</v>
          </cell>
          <cell r="CO766">
            <v>0</v>
          </cell>
          <cell r="CQ766">
            <v>0</v>
          </cell>
          <cell r="CR766">
            <v>0</v>
          </cell>
          <cell r="CS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Z766">
            <v>0</v>
          </cell>
          <cell r="DF766">
            <v>0</v>
          </cell>
          <cell r="DH766">
            <v>0</v>
          </cell>
          <cell r="DI766">
            <v>0</v>
          </cell>
          <cell r="DJ766">
            <v>0</v>
          </cell>
          <cell r="DK766">
            <v>0</v>
          </cell>
          <cell r="DL766">
            <v>0</v>
          </cell>
          <cell r="DM766">
            <v>0</v>
          </cell>
          <cell r="DN766">
            <v>0</v>
          </cell>
          <cell r="DO766">
            <v>0</v>
          </cell>
          <cell r="DP766">
            <v>0</v>
          </cell>
          <cell r="DQ766">
            <v>0</v>
          </cell>
          <cell r="DW766">
            <v>0</v>
          </cell>
          <cell r="DX766">
            <v>0</v>
          </cell>
          <cell r="DY766">
            <v>0</v>
          </cell>
          <cell r="DZ766">
            <v>0</v>
          </cell>
          <cell r="EA766">
            <v>0</v>
          </cell>
          <cell r="EB766">
            <v>0</v>
          </cell>
          <cell r="EC766">
            <v>0</v>
          </cell>
          <cell r="ED766">
            <v>0</v>
          </cell>
          <cell r="EE766">
            <v>0</v>
          </cell>
          <cell r="EF766">
            <v>0</v>
          </cell>
          <cell r="EG766">
            <v>0</v>
          </cell>
          <cell r="EH766">
            <v>0</v>
          </cell>
          <cell r="EN766">
            <v>0</v>
          </cell>
          <cell r="EO766">
            <v>0</v>
          </cell>
          <cell r="EP766">
            <v>0</v>
          </cell>
          <cell r="EQ766">
            <v>0</v>
          </cell>
          <cell r="ER766">
            <v>0</v>
          </cell>
          <cell r="ES766">
            <v>0</v>
          </cell>
          <cell r="ET766">
            <v>0</v>
          </cell>
          <cell r="EU766">
            <v>0</v>
          </cell>
          <cell r="EV766">
            <v>0</v>
          </cell>
          <cell r="EW766">
            <v>0</v>
          </cell>
          <cell r="EX766">
            <v>0</v>
          </cell>
          <cell r="EY766">
            <v>0</v>
          </cell>
          <cell r="FE766">
            <v>0</v>
          </cell>
          <cell r="FF766">
            <v>0</v>
          </cell>
          <cell r="FG766">
            <v>0</v>
          </cell>
          <cell r="FH766">
            <v>0</v>
          </cell>
          <cell r="FI766">
            <v>0</v>
          </cell>
          <cell r="FJ766">
            <v>0</v>
          </cell>
          <cell r="FK766">
            <v>0</v>
          </cell>
          <cell r="FL766">
            <v>0</v>
          </cell>
          <cell r="FM766">
            <v>0</v>
          </cell>
          <cell r="FN766">
            <v>0</v>
          </cell>
          <cell r="FO766">
            <v>0</v>
          </cell>
          <cell r="FP766">
            <v>0</v>
          </cell>
          <cell r="FV766">
            <v>0</v>
          </cell>
          <cell r="FW766">
            <v>0</v>
          </cell>
          <cell r="FX766">
            <v>0</v>
          </cell>
          <cell r="FY766">
            <v>0</v>
          </cell>
          <cell r="FZ766">
            <v>0</v>
          </cell>
          <cell r="GA766">
            <v>0</v>
          </cell>
          <cell r="GB766">
            <v>0</v>
          </cell>
          <cell r="GC766">
            <v>0</v>
          </cell>
          <cell r="GD766">
            <v>0</v>
          </cell>
          <cell r="GE766">
            <v>0</v>
          </cell>
          <cell r="GF766">
            <v>0</v>
          </cell>
          <cell r="GG766">
            <v>0</v>
          </cell>
          <cell r="GM766">
            <v>0</v>
          </cell>
          <cell r="GN766">
            <v>0</v>
          </cell>
          <cell r="GO766">
            <v>0</v>
          </cell>
          <cell r="GP766">
            <v>0</v>
          </cell>
          <cell r="GQ766">
            <v>0</v>
          </cell>
          <cell r="GR766">
            <v>0</v>
          </cell>
          <cell r="GS766">
            <v>0</v>
          </cell>
          <cell r="GT766">
            <v>0</v>
          </cell>
          <cell r="GU766">
            <v>0</v>
          </cell>
          <cell r="GV766">
            <v>0</v>
          </cell>
          <cell r="GW766">
            <v>0</v>
          </cell>
          <cell r="GX766">
            <v>0</v>
          </cell>
          <cell r="HD766">
            <v>0</v>
          </cell>
          <cell r="HE766">
            <v>0</v>
          </cell>
          <cell r="HF766">
            <v>0</v>
          </cell>
          <cell r="HG766">
            <v>0</v>
          </cell>
          <cell r="HH766">
            <v>0</v>
          </cell>
          <cell r="HN766" t="e">
            <v>#REF!</v>
          </cell>
        </row>
        <row r="767">
          <cell r="A767" t="str">
            <v>CalWINCalWINTotal-Secured-OPCurrent FlashBPO</v>
          </cell>
          <cell r="B767" t="str">
            <v>CalWINTotal-Secured-OPCurrent FlashBPO</v>
          </cell>
          <cell r="H767">
            <v>0</v>
          </cell>
          <cell r="J767">
            <v>0</v>
          </cell>
          <cell r="K767">
            <v>0</v>
          </cell>
          <cell r="L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S767">
            <v>-1255590559.4604568</v>
          </cell>
          <cell r="Y767">
            <v>0</v>
          </cell>
          <cell r="AA767">
            <v>0</v>
          </cell>
          <cell r="AB767">
            <v>0</v>
          </cell>
          <cell r="AC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J767">
            <v>0</v>
          </cell>
          <cell r="AP767">
            <v>1100690.72</v>
          </cell>
          <cell r="AR767">
            <v>1180549.6100000001</v>
          </cell>
          <cell r="AS767">
            <v>2437293.9600000004</v>
          </cell>
          <cell r="AT767">
            <v>2202891.4200000004</v>
          </cell>
          <cell r="AV767">
            <v>1208375.8799999997</v>
          </cell>
          <cell r="AW767">
            <v>3129160.0900000008</v>
          </cell>
          <cell r="AX767">
            <v>1842765.0800000005</v>
          </cell>
          <cell r="AY767">
            <v>2160211.96</v>
          </cell>
          <cell r="BA767">
            <v>1654166.9700000002</v>
          </cell>
          <cell r="BG767">
            <v>2205782.58</v>
          </cell>
          <cell r="BI767">
            <v>2114035.9900000002</v>
          </cell>
          <cell r="BJ767">
            <v>1212797.9300000006</v>
          </cell>
          <cell r="BK767">
            <v>772217.5000000007</v>
          </cell>
          <cell r="BM767">
            <v>2753135.8099999996</v>
          </cell>
          <cell r="BN767">
            <v>2404176.2000000007</v>
          </cell>
          <cell r="BO767">
            <v>1661770.23</v>
          </cell>
          <cell r="BP767">
            <v>294800.31000000052</v>
          </cell>
          <cell r="BR767">
            <v>2465386.2799999989</v>
          </cell>
          <cell r="BX767">
            <v>2033564.5899999999</v>
          </cell>
          <cell r="BZ767">
            <v>-165498.20999999973</v>
          </cell>
          <cell r="CA767">
            <v>2020677.4400000004</v>
          </cell>
          <cell r="CB767">
            <v>1971307.5599999994</v>
          </cell>
          <cell r="CD767">
            <v>2837126.01</v>
          </cell>
          <cell r="CE767">
            <v>479684.37000000087</v>
          </cell>
          <cell r="CF767">
            <v>174438.75999999908</v>
          </cell>
          <cell r="CG767">
            <v>-301775.2900000005</v>
          </cell>
          <cell r="CI767">
            <v>1750620.0899999994</v>
          </cell>
          <cell r="CO767">
            <v>-4539447.1007018853</v>
          </cell>
          <cell r="CQ767">
            <v>-595141.69719000161</v>
          </cell>
          <cell r="CR767">
            <v>397010.11023000046</v>
          </cell>
          <cell r="CS767">
            <v>16438.898500000505</v>
          </cell>
          <cell r="CU767">
            <v>1016348.0142300004</v>
          </cell>
          <cell r="CV767">
            <v>128670.72576000009</v>
          </cell>
          <cell r="CW767">
            <v>-699306.7218300011</v>
          </cell>
          <cell r="CX767">
            <v>449387.75485999847</v>
          </cell>
          <cell r="CZ767">
            <v>1091177.0662599974</v>
          </cell>
          <cell r="DF767">
            <v>1243069.4111699976</v>
          </cell>
          <cell r="DH767">
            <v>1862586.490306665</v>
          </cell>
          <cell r="DI767">
            <v>436412.07778999885</v>
          </cell>
          <cell r="DJ767">
            <v>2362791.3660599999</v>
          </cell>
          <cell r="DK767">
            <v>1318607.1547600012</v>
          </cell>
          <cell r="DL767">
            <v>812653.82398148358</v>
          </cell>
          <cell r="DM767">
            <v>1774444.5841666511</v>
          </cell>
          <cell r="DN767">
            <v>1638705.0041666662</v>
          </cell>
          <cell r="DO767">
            <v>2235877.6766666668</v>
          </cell>
          <cell r="DP767">
            <v>1476245.1520973181</v>
          </cell>
          <cell r="DQ767">
            <v>1823258.1189695767</v>
          </cell>
          <cell r="DW767">
            <v>3249041.2831481472</v>
          </cell>
          <cell r="DX767">
            <v>2638430.4373148154</v>
          </cell>
          <cell r="DY767">
            <v>1438494.7806481486</v>
          </cell>
          <cell r="DZ767">
            <v>2082948.4931481492</v>
          </cell>
          <cell r="EA767">
            <v>1784372.653148147</v>
          </cell>
          <cell r="EB767">
            <v>1951214.6133333335</v>
          </cell>
          <cell r="EC767">
            <v>659279.2266666675</v>
          </cell>
          <cell r="ED767">
            <v>952757.96814814745</v>
          </cell>
          <cell r="EE767">
            <v>-74905.100185185351</v>
          </cell>
          <cell r="EF767">
            <v>1315362.1414814815</v>
          </cell>
          <cell r="EG767">
            <v>2801686.2639814825</v>
          </cell>
          <cell r="EH767">
            <v>2283086.8566981107</v>
          </cell>
          <cell r="EN767">
            <v>2276020.0356795923</v>
          </cell>
          <cell r="EO767">
            <v>2992296.5675314455</v>
          </cell>
          <cell r="EP767">
            <v>2483341.6914371466</v>
          </cell>
          <cell r="EQ767">
            <v>1488740.9598156228</v>
          </cell>
          <cell r="ER767">
            <v>1730922.7416895109</v>
          </cell>
          <cell r="ES767">
            <v>1154671.7987974917</v>
          </cell>
          <cell r="ET767">
            <v>709025.00428760774</v>
          </cell>
          <cell r="EU767">
            <v>1063090.6774033529</v>
          </cell>
          <cell r="EV767">
            <v>1465854.5125416368</v>
          </cell>
          <cell r="EW767">
            <v>630649.65567021456</v>
          </cell>
          <cell r="EX767">
            <v>1057843.5368996626</v>
          </cell>
          <cell r="EY767">
            <v>723180.49886650173</v>
          </cell>
          <cell r="FE767">
            <v>961074.40862190421</v>
          </cell>
          <cell r="FF767">
            <v>1229991.8720193505</v>
          </cell>
          <cell r="FG767">
            <v>1016785.4594409501</v>
          </cell>
          <cell r="FH767">
            <v>-3103072.0122571634</v>
          </cell>
          <cell r="FI767">
            <v>-2866072.0122571629</v>
          </cell>
          <cell r="FJ767">
            <v>0</v>
          </cell>
          <cell r="FK767">
            <v>0</v>
          </cell>
          <cell r="FL767">
            <v>0</v>
          </cell>
          <cell r="FM767">
            <v>0</v>
          </cell>
          <cell r="FN767">
            <v>0</v>
          </cell>
          <cell r="FO767">
            <v>0</v>
          </cell>
          <cell r="FP767">
            <v>0</v>
          </cell>
          <cell r="FV767">
            <v>0</v>
          </cell>
          <cell r="FW767">
            <v>0</v>
          </cell>
          <cell r="FX767">
            <v>0</v>
          </cell>
          <cell r="FY767">
            <v>0</v>
          </cell>
          <cell r="FZ767">
            <v>0</v>
          </cell>
          <cell r="GA767">
            <v>0</v>
          </cell>
          <cell r="GB767">
            <v>0</v>
          </cell>
          <cell r="GC767">
            <v>0</v>
          </cell>
          <cell r="GD767">
            <v>0</v>
          </cell>
          <cell r="GE767">
            <v>0</v>
          </cell>
          <cell r="GF767">
            <v>0</v>
          </cell>
          <cell r="GG767">
            <v>0</v>
          </cell>
          <cell r="GM767">
            <v>0</v>
          </cell>
          <cell r="GN767">
            <v>0</v>
          </cell>
          <cell r="GO767">
            <v>0</v>
          </cell>
          <cell r="GP767">
            <v>0</v>
          </cell>
          <cell r="GQ767">
            <v>0</v>
          </cell>
          <cell r="GR767">
            <v>0</v>
          </cell>
          <cell r="GS767">
            <v>0</v>
          </cell>
          <cell r="GT767">
            <v>0</v>
          </cell>
          <cell r="GU767">
            <v>0</v>
          </cell>
          <cell r="GV767">
            <v>0</v>
          </cell>
          <cell r="GW767">
            <v>0</v>
          </cell>
          <cell r="GX767">
            <v>0</v>
          </cell>
          <cell r="HD767">
            <v>0</v>
          </cell>
          <cell r="HE767">
            <v>0</v>
          </cell>
          <cell r="HF767">
            <v>0</v>
          </cell>
          <cell r="HG767">
            <v>0</v>
          </cell>
          <cell r="HH767">
            <v>0</v>
          </cell>
          <cell r="HN767" t="e">
            <v>#REF!</v>
          </cell>
        </row>
        <row r="768">
          <cell r="A768" t="str">
            <v>CalWINCalWINAIB New Sales-OPCurrent FlashBPO</v>
          </cell>
          <cell r="B768" t="str">
            <v>CalWINAIB New Sales-OPCurrent FlashBPO</v>
          </cell>
          <cell r="H768">
            <v>0</v>
          </cell>
          <cell r="J768">
            <v>0</v>
          </cell>
          <cell r="K768">
            <v>0</v>
          </cell>
          <cell r="L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S768">
            <v>-49510887.010000005</v>
          </cell>
          <cell r="Y768">
            <v>0</v>
          </cell>
          <cell r="AA768">
            <v>0</v>
          </cell>
          <cell r="AB768">
            <v>0</v>
          </cell>
          <cell r="AC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J768">
            <v>0</v>
          </cell>
          <cell r="AP768">
            <v>0</v>
          </cell>
          <cell r="AR768">
            <v>0</v>
          </cell>
          <cell r="AS768">
            <v>0</v>
          </cell>
          <cell r="AT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BA768">
            <v>0</v>
          </cell>
          <cell r="BG768">
            <v>0</v>
          </cell>
          <cell r="BI768">
            <v>0</v>
          </cell>
          <cell r="BJ768">
            <v>0</v>
          </cell>
          <cell r="BK768">
            <v>0</v>
          </cell>
          <cell r="BM768">
            <v>0</v>
          </cell>
          <cell r="BN768">
            <v>0</v>
          </cell>
          <cell r="BO768">
            <v>0</v>
          </cell>
          <cell r="BP768">
            <v>0</v>
          </cell>
          <cell r="BR768">
            <v>0</v>
          </cell>
          <cell r="BX768">
            <v>0</v>
          </cell>
          <cell r="BZ768">
            <v>0</v>
          </cell>
          <cell r="CA768">
            <v>0</v>
          </cell>
          <cell r="CB768">
            <v>0</v>
          </cell>
          <cell r="CD768">
            <v>0</v>
          </cell>
          <cell r="CE768">
            <v>0</v>
          </cell>
          <cell r="CF768">
            <v>0</v>
          </cell>
          <cell r="CG768">
            <v>0</v>
          </cell>
          <cell r="CI768">
            <v>0</v>
          </cell>
          <cell r="CO768">
            <v>4958079.5999999996</v>
          </cell>
          <cell r="CQ768">
            <v>-7.588301885277815</v>
          </cell>
          <cell r="CR768">
            <v>-126635.2683018872</v>
          </cell>
          <cell r="CS768">
            <v>467492.97169811366</v>
          </cell>
          <cell r="CU768">
            <v>1361274.7416981114</v>
          </cell>
          <cell r="CV768">
            <v>-154747.52830188686</v>
          </cell>
          <cell r="CW768">
            <v>709356.7716981133</v>
          </cell>
          <cell r="CX768">
            <v>879042.16169811296</v>
          </cell>
          <cell r="CZ768">
            <v>1004736.0716981129</v>
          </cell>
          <cell r="DF768">
            <v>998343.47169811255</v>
          </cell>
          <cell r="DH768">
            <v>141540.87169811327</v>
          </cell>
          <cell r="DI768">
            <v>1154116.071698114</v>
          </cell>
          <cell r="DJ768">
            <v>330840.47169811314</v>
          </cell>
          <cell r="DK768">
            <v>0.41169811333929829</v>
          </cell>
          <cell r="DL768">
            <v>1.6981136923277518E-3</v>
          </cell>
          <cell r="DM768">
            <v>0.47169811296043918</v>
          </cell>
          <cell r="DN768">
            <v>-0.52830188587904559</v>
          </cell>
          <cell r="DO768">
            <v>0.4716981127330655</v>
          </cell>
          <cell r="DP768">
            <v>18.47169811344429</v>
          </cell>
          <cell r="DQ768">
            <v>-0.52830188610641926</v>
          </cell>
          <cell r="DW768">
            <v>0.47169811341518653</v>
          </cell>
          <cell r="DX768">
            <v>-36.528301886846748</v>
          </cell>
          <cell r="DY768">
            <v>1.6981125554593746E-3</v>
          </cell>
          <cell r="DZ768">
            <v>-1.830188784879283E-2</v>
          </cell>
          <cell r="EA768">
            <v>0.47169811409730755</v>
          </cell>
          <cell r="EB768">
            <v>-0.26830188767235086</v>
          </cell>
          <cell r="EC768">
            <v>-0.26830188767235086</v>
          </cell>
          <cell r="ED768">
            <v>-0.26830188679127787</v>
          </cell>
          <cell r="EE768">
            <v>-0.26830188676285616</v>
          </cell>
          <cell r="EF768">
            <v>-0.26830188653548248</v>
          </cell>
          <cell r="EG768">
            <v>-0.26830188835447188</v>
          </cell>
          <cell r="EH768">
            <v>0.20000000313302735</v>
          </cell>
          <cell r="EN768">
            <v>0.20000000267828</v>
          </cell>
          <cell r="EO768">
            <v>-4.5474735088646412E-10</v>
          </cell>
          <cell r="EP768">
            <v>9.9475983006414026E-11</v>
          </cell>
          <cell r="EQ768">
            <v>142604.35</v>
          </cell>
          <cell r="ER768">
            <v>238869.04999999996</v>
          </cell>
          <cell r="ES768">
            <v>278535.5066666666</v>
          </cell>
          <cell r="ET768">
            <v>482505.38000000006</v>
          </cell>
          <cell r="EU768">
            <v>520734.9466666666</v>
          </cell>
          <cell r="EV768">
            <v>586606.93000000017</v>
          </cell>
          <cell r="EW768">
            <v>848390.54999999958</v>
          </cell>
          <cell r="EX768">
            <v>854195.99999999988</v>
          </cell>
          <cell r="EY768">
            <v>882542.61666666658</v>
          </cell>
          <cell r="FE768">
            <v>883819.76666666672</v>
          </cell>
          <cell r="FF768">
            <v>897969.21666666667</v>
          </cell>
          <cell r="FG768">
            <v>756598.38333333319</v>
          </cell>
          <cell r="FH768">
            <v>4558650.3833333319</v>
          </cell>
          <cell r="FI768">
            <v>4571389.3833333328</v>
          </cell>
          <cell r="FJ768">
            <v>0</v>
          </cell>
          <cell r="FK768">
            <v>0</v>
          </cell>
          <cell r="FL768">
            <v>0</v>
          </cell>
          <cell r="FM768">
            <v>0</v>
          </cell>
          <cell r="FN768">
            <v>0</v>
          </cell>
          <cell r="FO768">
            <v>0</v>
          </cell>
          <cell r="FP768">
            <v>0</v>
          </cell>
          <cell r="FV768">
            <v>0</v>
          </cell>
          <cell r="FW768">
            <v>0</v>
          </cell>
          <cell r="FX768">
            <v>0</v>
          </cell>
          <cell r="FY768">
            <v>0</v>
          </cell>
          <cell r="FZ768">
            <v>0</v>
          </cell>
          <cell r="GA768">
            <v>0</v>
          </cell>
          <cell r="GB768">
            <v>0</v>
          </cell>
          <cell r="GC768">
            <v>0</v>
          </cell>
          <cell r="GD768">
            <v>0</v>
          </cell>
          <cell r="GE768">
            <v>0</v>
          </cell>
          <cell r="GF768">
            <v>0</v>
          </cell>
          <cell r="GG768">
            <v>0</v>
          </cell>
          <cell r="GM768">
            <v>0</v>
          </cell>
          <cell r="GN768">
            <v>0</v>
          </cell>
          <cell r="GO768">
            <v>0</v>
          </cell>
          <cell r="GP768">
            <v>0</v>
          </cell>
          <cell r="GQ768">
            <v>0</v>
          </cell>
          <cell r="GR768">
            <v>0</v>
          </cell>
          <cell r="GS768">
            <v>0</v>
          </cell>
          <cell r="GT768">
            <v>0</v>
          </cell>
          <cell r="GU768">
            <v>0</v>
          </cell>
          <cell r="GV768">
            <v>0</v>
          </cell>
          <cell r="GW768">
            <v>0</v>
          </cell>
          <cell r="GX768">
            <v>0</v>
          </cell>
          <cell r="HD768">
            <v>0</v>
          </cell>
          <cell r="HE768">
            <v>0</v>
          </cell>
          <cell r="HF768">
            <v>0</v>
          </cell>
          <cell r="HG768">
            <v>0</v>
          </cell>
          <cell r="HH768">
            <v>0</v>
          </cell>
          <cell r="HN768" t="e">
            <v>#REF!</v>
          </cell>
        </row>
        <row r="769">
          <cell r="A769" t="str">
            <v>CalWINCalWINTotal-OPCurrent FlashBPO</v>
          </cell>
          <cell r="B769" t="str">
            <v>CalWINTotal-OPCurrent FlashBPO</v>
          </cell>
          <cell r="H769">
            <v>0</v>
          </cell>
          <cell r="J769">
            <v>0</v>
          </cell>
          <cell r="K769">
            <v>0</v>
          </cell>
          <cell r="L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S769">
            <v>-1305101446.4704568</v>
          </cell>
          <cell r="Y769">
            <v>0</v>
          </cell>
          <cell r="AA769">
            <v>0</v>
          </cell>
          <cell r="AB769">
            <v>0</v>
          </cell>
          <cell r="AC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J769">
            <v>0</v>
          </cell>
          <cell r="AP769">
            <v>1100690.72</v>
          </cell>
          <cell r="AR769">
            <v>1180549.6100000001</v>
          </cell>
          <cell r="AS769">
            <v>2437293.9600000004</v>
          </cell>
          <cell r="AT769">
            <v>2202891.4200000004</v>
          </cell>
          <cell r="AV769">
            <v>1208375.8799999997</v>
          </cell>
          <cell r="AW769">
            <v>3129160.0900000008</v>
          </cell>
          <cell r="AX769">
            <v>1842765.0800000005</v>
          </cell>
          <cell r="AY769">
            <v>2160211.96</v>
          </cell>
          <cell r="BA769">
            <v>1654166.9700000002</v>
          </cell>
          <cell r="BG769">
            <v>2205782.58</v>
          </cell>
          <cell r="BI769">
            <v>2114035.9900000002</v>
          </cell>
          <cell r="BJ769">
            <v>1212797.9300000006</v>
          </cell>
          <cell r="BK769">
            <v>772217.5000000007</v>
          </cell>
          <cell r="BM769">
            <v>2753135.8099999996</v>
          </cell>
          <cell r="BN769">
            <v>2404176.2000000007</v>
          </cell>
          <cell r="BO769">
            <v>1661770.23</v>
          </cell>
          <cell r="BP769">
            <v>294800.31000000052</v>
          </cell>
          <cell r="BR769">
            <v>2465386.2799999989</v>
          </cell>
          <cell r="BX769">
            <v>2033564.5899999999</v>
          </cell>
          <cell r="BZ769">
            <v>-165498.20999999973</v>
          </cell>
          <cell r="CA769">
            <v>2020677.4400000004</v>
          </cell>
          <cell r="CB769">
            <v>1971307.5599999994</v>
          </cell>
          <cell r="CD769">
            <v>2837126.01</v>
          </cell>
          <cell r="CE769">
            <v>479684.37000000087</v>
          </cell>
          <cell r="CF769">
            <v>174438.75999999908</v>
          </cell>
          <cell r="CG769">
            <v>-301775.2900000005</v>
          </cell>
          <cell r="CI769">
            <v>1750620.0899999994</v>
          </cell>
          <cell r="CO769">
            <v>418632.49929811445</v>
          </cell>
          <cell r="CQ769">
            <v>-595149.28549188701</v>
          </cell>
          <cell r="CR769">
            <v>270374.84192811279</v>
          </cell>
          <cell r="CS769">
            <v>483931.87019811373</v>
          </cell>
          <cell r="CU769">
            <v>2377622.7559281122</v>
          </cell>
          <cell r="CV769">
            <v>-26076.802541886536</v>
          </cell>
          <cell r="CW769">
            <v>10050.049868112183</v>
          </cell>
          <cell r="CX769">
            <v>1328429.9165581116</v>
          </cell>
          <cell r="CZ769">
            <v>2095913.1379581103</v>
          </cell>
          <cell r="DF769">
            <v>2241412.8828681107</v>
          </cell>
          <cell r="DH769">
            <v>2004127.3620047776</v>
          </cell>
          <cell r="DI769">
            <v>1590528.1494881129</v>
          </cell>
          <cell r="DJ769">
            <v>2693631.8377581127</v>
          </cell>
          <cell r="DK769">
            <v>1318607.5664581149</v>
          </cell>
          <cell r="DL769">
            <v>812653.82567959744</v>
          </cell>
          <cell r="DM769">
            <v>1774445.0558647641</v>
          </cell>
          <cell r="DN769">
            <v>1638704.4758647808</v>
          </cell>
          <cell r="DO769">
            <v>2235878.14836478</v>
          </cell>
          <cell r="DP769">
            <v>1476263.623795432</v>
          </cell>
          <cell r="DQ769">
            <v>1823257.5906676902</v>
          </cell>
          <cell r="DW769">
            <v>3249041.7548462609</v>
          </cell>
          <cell r="DX769">
            <v>2638393.9090129286</v>
          </cell>
          <cell r="DY769">
            <v>1438494.7823462607</v>
          </cell>
          <cell r="DZ769">
            <v>2082948.4748462618</v>
          </cell>
          <cell r="EA769">
            <v>1784373.124846261</v>
          </cell>
          <cell r="EB769">
            <v>1951214.3450314461</v>
          </cell>
          <cell r="EC769">
            <v>659278.95836478006</v>
          </cell>
          <cell r="ED769">
            <v>952757.69984626095</v>
          </cell>
          <cell r="EE769">
            <v>-74905.368487072337</v>
          </cell>
          <cell r="EF769">
            <v>1315361.873179595</v>
          </cell>
          <cell r="EG769">
            <v>2801685.9956795941</v>
          </cell>
          <cell r="EH769">
            <v>2283087.0566981137</v>
          </cell>
          <cell r="EN769">
            <v>2276020.2356795943</v>
          </cell>
          <cell r="EO769">
            <v>2992296.5675314455</v>
          </cell>
          <cell r="EP769">
            <v>2483341.6914371466</v>
          </cell>
          <cell r="EQ769">
            <v>1631345.3098156224</v>
          </cell>
          <cell r="ER769">
            <v>1969791.7916895112</v>
          </cell>
          <cell r="ES769">
            <v>1433207.3054641578</v>
          </cell>
          <cell r="ET769">
            <v>1191530.3842876083</v>
          </cell>
          <cell r="EU769">
            <v>1583825.6240700192</v>
          </cell>
          <cell r="EV769">
            <v>2052461.4425416375</v>
          </cell>
          <cell r="EW769">
            <v>1479040.2056702152</v>
          </cell>
          <cell r="EX769">
            <v>1912039.5368996633</v>
          </cell>
          <cell r="EY769">
            <v>1605723.1155331684</v>
          </cell>
          <cell r="FE769">
            <v>1844894.1752885713</v>
          </cell>
          <cell r="FF769">
            <v>2127961.0886860164</v>
          </cell>
          <cell r="FG769">
            <v>1773383.8427742831</v>
          </cell>
          <cell r="FH769">
            <v>1455578.371076169</v>
          </cell>
          <cell r="FI769">
            <v>1705317.3710761704</v>
          </cell>
          <cell r="FJ769">
            <v>0</v>
          </cell>
          <cell r="FK769">
            <v>0</v>
          </cell>
          <cell r="FL769">
            <v>0</v>
          </cell>
          <cell r="FM769">
            <v>0</v>
          </cell>
          <cell r="FN769">
            <v>0</v>
          </cell>
          <cell r="FO769">
            <v>0</v>
          </cell>
          <cell r="FP769">
            <v>0</v>
          </cell>
          <cell r="FV769">
            <v>0</v>
          </cell>
          <cell r="FW769">
            <v>0</v>
          </cell>
          <cell r="FX769">
            <v>0</v>
          </cell>
          <cell r="FY769">
            <v>0</v>
          </cell>
          <cell r="FZ769">
            <v>0</v>
          </cell>
          <cell r="GA769">
            <v>0</v>
          </cell>
          <cell r="GB769">
            <v>0</v>
          </cell>
          <cell r="GC769">
            <v>0</v>
          </cell>
          <cell r="GD769">
            <v>0</v>
          </cell>
          <cell r="GE769">
            <v>0</v>
          </cell>
          <cell r="GF769">
            <v>0</v>
          </cell>
          <cell r="GG769">
            <v>0</v>
          </cell>
          <cell r="GM769">
            <v>0</v>
          </cell>
          <cell r="GN769">
            <v>0</v>
          </cell>
          <cell r="GO769">
            <v>0</v>
          </cell>
          <cell r="GP769">
            <v>0</v>
          </cell>
          <cell r="GQ769">
            <v>0</v>
          </cell>
          <cell r="GR769">
            <v>0</v>
          </cell>
          <cell r="GS769">
            <v>0</v>
          </cell>
          <cell r="GT769">
            <v>0</v>
          </cell>
          <cell r="GU769">
            <v>0</v>
          </cell>
          <cell r="GV769">
            <v>0</v>
          </cell>
          <cell r="GW769">
            <v>0</v>
          </cell>
          <cell r="GX769">
            <v>0</v>
          </cell>
          <cell r="HD769">
            <v>0</v>
          </cell>
          <cell r="HE769">
            <v>0</v>
          </cell>
          <cell r="HF769">
            <v>0</v>
          </cell>
          <cell r="HG769">
            <v>0</v>
          </cell>
          <cell r="HH769">
            <v>0</v>
          </cell>
          <cell r="HN769" t="e">
            <v>#REF!</v>
          </cell>
        </row>
        <row r="770">
          <cell r="A770" t="str">
            <v>CalWINCalWINOP %Current FlashBPO</v>
          </cell>
          <cell r="B770" t="str">
            <v>CalWINOP %Current FlashBPO</v>
          </cell>
          <cell r="H770" t="e">
            <v>#DIV/0!</v>
          </cell>
          <cell r="J770" t="e">
            <v>#DIV/0!</v>
          </cell>
          <cell r="K770" t="e">
            <v>#DIV/0!</v>
          </cell>
          <cell r="L770" t="e">
            <v>#DIV/0!</v>
          </cell>
          <cell r="N770" t="e">
            <v>#DIV/0!</v>
          </cell>
          <cell r="O770" t="e">
            <v>#DIV/0!</v>
          </cell>
          <cell r="P770" t="e">
            <v>#DIV/0!</v>
          </cell>
          <cell r="Q770" t="e">
            <v>#DIV/0!</v>
          </cell>
          <cell r="S770" t="e">
            <v>#DIV/0!</v>
          </cell>
          <cell r="Y770" t="e">
            <v>#DIV/0!</v>
          </cell>
          <cell r="AA770" t="e">
            <v>#DIV/0!</v>
          </cell>
          <cell r="AB770" t="e">
            <v>#DIV/0!</v>
          </cell>
          <cell r="AC770" t="e">
            <v>#DIV/0!</v>
          </cell>
          <cell r="AE770" t="e">
            <v>#DIV/0!</v>
          </cell>
          <cell r="AF770" t="e">
            <v>#DIV/0!</v>
          </cell>
          <cell r="AG770" t="e">
            <v>#DIV/0!</v>
          </cell>
          <cell r="AH770" t="e">
            <v>#DIV/0!</v>
          </cell>
          <cell r="AJ770" t="e">
            <v>#DIV/0!</v>
          </cell>
          <cell r="AP770">
            <v>235.84162511904054</v>
          </cell>
          <cell r="AR770">
            <v>226.97091233994797</v>
          </cell>
          <cell r="AS770">
            <v>383.65080984812931</v>
          </cell>
          <cell r="AT770">
            <v>388.8432729143953</v>
          </cell>
          <cell r="AV770">
            <v>262.62962249859083</v>
          </cell>
          <cell r="AW770">
            <v>456.12851599716339</v>
          </cell>
          <cell r="AX770">
            <v>336.59711899809855</v>
          </cell>
          <cell r="AY770">
            <v>355.93138558757209</v>
          </cell>
          <cell r="BA770">
            <v>236.31186578213448</v>
          </cell>
          <cell r="BG770">
            <v>334.08589180441624</v>
          </cell>
          <cell r="BI770">
            <v>309.69434318632409</v>
          </cell>
          <cell r="BJ770">
            <v>167.4004146615282</v>
          </cell>
          <cell r="BK770">
            <v>121.25965925457504</v>
          </cell>
          <cell r="BM770">
            <v>353.79197839148793</v>
          </cell>
          <cell r="BN770">
            <v>356.19519296301866</v>
          </cell>
          <cell r="BO770">
            <v>229.00664739187542</v>
          </cell>
          <cell r="BP770">
            <v>50.528145052179639</v>
          </cell>
          <cell r="BR770">
            <v>271.88614658485591</v>
          </cell>
          <cell r="BX770">
            <v>269.01692362205495</v>
          </cell>
          <cell r="BZ770">
            <v>-26.564436300497348</v>
          </cell>
          <cell r="CA770">
            <v>276.1523673669596</v>
          </cell>
          <cell r="CB770">
            <v>280.78322291680712</v>
          </cell>
          <cell r="CD770">
            <v>382.87885351259808</v>
          </cell>
          <cell r="CE770">
            <v>93.49372332230881</v>
          </cell>
          <cell r="CF770">
            <v>32.194568256023274</v>
          </cell>
          <cell r="CG770">
            <v>-57.141008388176559</v>
          </cell>
          <cell r="CI770">
            <v>223.86187176681082</v>
          </cell>
          <cell r="CO770">
            <v>78.896152929502946</v>
          </cell>
          <cell r="CQ770">
            <v>-98.730976270970572</v>
          </cell>
          <cell r="CR770">
            <v>41.807735445944253</v>
          </cell>
          <cell r="CS770">
            <v>77.074409314999514</v>
          </cell>
          <cell r="CU770">
            <v>304.98869221378328</v>
          </cell>
          <cell r="CV770">
            <v>-4.6597387310389413</v>
          </cell>
          <cell r="CW770">
            <v>1.5373046492240805</v>
          </cell>
          <cell r="CX770">
            <v>193.31136638118411</v>
          </cell>
          <cell r="CZ770">
            <v>267.35828302845812</v>
          </cell>
          <cell r="DF770">
            <v>305.97970894793127</v>
          </cell>
          <cell r="DH770">
            <v>286.21806095207347</v>
          </cell>
          <cell r="DI770">
            <v>226.80986230642819</v>
          </cell>
          <cell r="DJ770">
            <v>330.00914719482307</v>
          </cell>
          <cell r="DK770">
            <v>201.6686561843469</v>
          </cell>
          <cell r="DL770">
            <v>123.0696688233005</v>
          </cell>
          <cell r="DM770">
            <v>242.16457516180847</v>
          </cell>
          <cell r="DN770">
            <v>238.91339717409983</v>
          </cell>
          <cell r="DO770">
            <v>303.40534156187272</v>
          </cell>
          <cell r="DP770">
            <v>227.06988423148812</v>
          </cell>
          <cell r="DQ770">
            <v>262.90450526371109</v>
          </cell>
          <cell r="DW770">
            <v>444.08824755377651</v>
          </cell>
          <cell r="DX770">
            <v>366.12509650458372</v>
          </cell>
          <cell r="DY770">
            <v>238.16886127253315</v>
          </cell>
          <cell r="DZ770">
            <v>297.62699546381202</v>
          </cell>
          <cell r="EA770">
            <v>258.99052874562841</v>
          </cell>
          <cell r="EB770">
            <v>286.06571753338829</v>
          </cell>
          <cell r="EC770">
            <v>122.3077747736702</v>
          </cell>
          <cell r="ED770">
            <v>165.01876496583449</v>
          </cell>
          <cell r="EE770">
            <v>-19.759807356033722</v>
          </cell>
          <cell r="EF770">
            <v>243.50078154670547</v>
          </cell>
          <cell r="EG770">
            <v>416.47254856125141</v>
          </cell>
          <cell r="EH770">
            <v>346.61264591587764</v>
          </cell>
          <cell r="EN770">
            <v>353.18190959311107</v>
          </cell>
          <cell r="EO770">
            <v>429.58969474111365</v>
          </cell>
          <cell r="EP770">
            <v>367.57794386427207</v>
          </cell>
          <cell r="EQ770">
            <v>267.47081949263463</v>
          </cell>
          <cell r="ER770">
            <v>298.64568064439499</v>
          </cell>
          <cell r="ES770">
            <v>248.32379764900483</v>
          </cell>
          <cell r="ET770">
            <v>205.9839677712277</v>
          </cell>
          <cell r="EU770">
            <v>269.33626820568736</v>
          </cell>
          <cell r="EV770">
            <v>311.98130444794236</v>
          </cell>
          <cell r="EW770">
            <v>234.95123263356541</v>
          </cell>
          <cell r="EX770">
            <v>301.06940339505343</v>
          </cell>
          <cell r="EY770">
            <v>247.64277213642151</v>
          </cell>
          <cell r="FE770">
            <v>286.71043945176746</v>
          </cell>
          <cell r="FF770">
            <v>330.63961025305161</v>
          </cell>
          <cell r="FG770">
            <v>293.38475397496069</v>
          </cell>
          <cell r="FH770">
            <v>244.07051328222136</v>
          </cell>
          <cell r="FI770">
            <v>285.33710045200985</v>
          </cell>
          <cell r="FJ770" t="e">
            <v>#DIV/0!</v>
          </cell>
          <cell r="FK770" t="e">
            <v>#DIV/0!</v>
          </cell>
          <cell r="FL770" t="e">
            <v>#DIV/0!</v>
          </cell>
          <cell r="FM770" t="e">
            <v>#DIV/0!</v>
          </cell>
          <cell r="FN770" t="e">
            <v>#DIV/0!</v>
          </cell>
          <cell r="FO770" t="e">
            <v>#DIV/0!</v>
          </cell>
          <cell r="FP770" t="e">
            <v>#DIV/0!</v>
          </cell>
          <cell r="FV770" t="e">
            <v>#DIV/0!</v>
          </cell>
          <cell r="FW770" t="e">
            <v>#DIV/0!</v>
          </cell>
          <cell r="FX770" t="e">
            <v>#DIV/0!</v>
          </cell>
          <cell r="FY770" t="e">
            <v>#DIV/0!</v>
          </cell>
          <cell r="FZ770" t="e">
            <v>#DIV/0!</v>
          </cell>
          <cell r="GA770" t="e">
            <v>#DIV/0!</v>
          </cell>
          <cell r="GB770" t="e">
            <v>#DIV/0!</v>
          </cell>
          <cell r="GC770" t="e">
            <v>#DIV/0!</v>
          </cell>
          <cell r="GD770" t="e">
            <v>#DIV/0!</v>
          </cell>
          <cell r="GE770" t="e">
            <v>#DIV/0!</v>
          </cell>
          <cell r="GF770" t="e">
            <v>#DIV/0!</v>
          </cell>
          <cell r="GG770" t="e">
            <v>#DIV/0!</v>
          </cell>
          <cell r="GM770" t="e">
            <v>#DIV/0!</v>
          </cell>
          <cell r="GN770" t="e">
            <v>#DIV/0!</v>
          </cell>
          <cell r="GO770" t="e">
            <v>#DIV/0!</v>
          </cell>
          <cell r="GP770" t="e">
            <v>#DIV/0!</v>
          </cell>
          <cell r="GQ770" t="e">
            <v>#DIV/0!</v>
          </cell>
          <cell r="GR770" t="e">
            <v>#DIV/0!</v>
          </cell>
          <cell r="GS770" t="e">
            <v>#DIV/0!</v>
          </cell>
          <cell r="GT770" t="e">
            <v>#DIV/0!</v>
          </cell>
          <cell r="GU770" t="e">
            <v>#DIV/0!</v>
          </cell>
          <cell r="GV770" t="e">
            <v>#DIV/0!</v>
          </cell>
          <cell r="GW770" t="e">
            <v>#DIV/0!</v>
          </cell>
          <cell r="GX770" t="e">
            <v>#DIV/0!</v>
          </cell>
          <cell r="HD770" t="e">
            <v>#DIV/0!</v>
          </cell>
          <cell r="HE770" t="e">
            <v>#DIV/0!</v>
          </cell>
          <cell r="HF770" t="e">
            <v>#DIV/0!</v>
          </cell>
          <cell r="HG770" t="e">
            <v>#DIV/0!</v>
          </cell>
          <cell r="HH770" t="e">
            <v>#DIV/0!</v>
          </cell>
          <cell r="HN770" t="e">
            <v>#REF!</v>
          </cell>
        </row>
        <row r="771">
          <cell r="A771" t="str">
            <v/>
          </cell>
          <cell r="B771" t="str">
            <v/>
          </cell>
        </row>
        <row r="772">
          <cell r="A772" t="str">
            <v/>
          </cell>
          <cell r="B772" t="str">
            <v/>
          </cell>
        </row>
        <row r="773">
          <cell r="A773" t="str">
            <v/>
          </cell>
          <cell r="B773" t="str">
            <v/>
          </cell>
        </row>
        <row r="774">
          <cell r="A774" t="str">
            <v/>
          </cell>
          <cell r="B774" t="str">
            <v/>
          </cell>
        </row>
        <row r="775">
          <cell r="A775" t="str">
            <v/>
          </cell>
          <cell r="B775" t="str">
            <v/>
          </cell>
        </row>
        <row r="776">
          <cell r="A776" t="str">
            <v/>
          </cell>
          <cell r="B776" t="str">
            <v/>
          </cell>
        </row>
        <row r="777">
          <cell r="A777" t="str">
            <v/>
          </cell>
          <cell r="B777" t="str">
            <v/>
          </cell>
        </row>
        <row r="778">
          <cell r="A778" t="str">
            <v/>
          </cell>
          <cell r="B778" t="str">
            <v/>
          </cell>
        </row>
        <row r="779">
          <cell r="A779" t="str">
            <v/>
          </cell>
          <cell r="B779" t="str">
            <v/>
          </cell>
        </row>
        <row r="780">
          <cell r="A780" t="str">
            <v/>
          </cell>
          <cell r="B780" t="str">
            <v/>
          </cell>
        </row>
        <row r="781">
          <cell r="A781" t="str">
            <v/>
          </cell>
          <cell r="B781" t="str">
            <v/>
          </cell>
        </row>
        <row r="782">
          <cell r="A782" t="str">
            <v/>
          </cell>
          <cell r="B782" t="str">
            <v/>
          </cell>
        </row>
        <row r="783">
          <cell r="A783" t="str">
            <v/>
          </cell>
          <cell r="B783" t="str">
            <v/>
          </cell>
        </row>
        <row r="784">
          <cell r="A784" t="str">
            <v/>
          </cell>
          <cell r="B784" t="str">
            <v/>
          </cell>
        </row>
        <row r="785">
          <cell r="A785" t="str">
            <v/>
          </cell>
          <cell r="B785" t="str">
            <v/>
          </cell>
        </row>
        <row r="786">
          <cell r="A786" t="str">
            <v/>
          </cell>
          <cell r="B786" t="str">
            <v/>
          </cell>
        </row>
        <row r="787">
          <cell r="A787" t="str">
            <v/>
          </cell>
          <cell r="B787" t="str">
            <v/>
          </cell>
        </row>
        <row r="788">
          <cell r="A788" t="str">
            <v/>
          </cell>
          <cell r="B788" t="str">
            <v/>
          </cell>
        </row>
        <row r="789">
          <cell r="A789" t="str">
            <v/>
          </cell>
          <cell r="B789" t="str">
            <v/>
          </cell>
        </row>
        <row r="790">
          <cell r="A790" t="str">
            <v/>
          </cell>
          <cell r="B790" t="str">
            <v/>
          </cell>
        </row>
        <row r="791">
          <cell r="A791" t="str">
            <v/>
          </cell>
          <cell r="B791" t="str">
            <v/>
          </cell>
        </row>
        <row r="792">
          <cell r="A792" t="str">
            <v/>
          </cell>
          <cell r="B792" t="str">
            <v/>
          </cell>
        </row>
        <row r="793">
          <cell r="A793" t="str">
            <v/>
          </cell>
          <cell r="B793" t="str">
            <v/>
          </cell>
        </row>
        <row r="794">
          <cell r="A794" t="str">
            <v/>
          </cell>
          <cell r="B794" t="str">
            <v/>
          </cell>
        </row>
        <row r="795">
          <cell r="A795" t="str">
            <v/>
          </cell>
          <cell r="B795" t="str">
            <v/>
          </cell>
        </row>
        <row r="796">
          <cell r="A796" t="str">
            <v/>
          </cell>
          <cell r="B796" t="str">
            <v/>
          </cell>
        </row>
        <row r="797">
          <cell r="A797" t="str">
            <v/>
          </cell>
          <cell r="B797" t="str">
            <v/>
          </cell>
        </row>
        <row r="798">
          <cell r="A798" t="str">
            <v/>
          </cell>
          <cell r="B798" t="str">
            <v/>
          </cell>
        </row>
        <row r="799">
          <cell r="A799" t="str">
            <v/>
          </cell>
          <cell r="B799" t="str">
            <v/>
          </cell>
        </row>
        <row r="800">
          <cell r="A800" t="str">
            <v/>
          </cell>
          <cell r="B800" t="str">
            <v/>
          </cell>
        </row>
        <row r="801">
          <cell r="A801" t="str">
            <v/>
          </cell>
          <cell r="B801" t="str">
            <v/>
          </cell>
        </row>
        <row r="802">
          <cell r="A802" t="str">
            <v/>
          </cell>
          <cell r="B802" t="str">
            <v/>
          </cell>
        </row>
        <row r="803">
          <cell r="A803" t="str">
            <v/>
          </cell>
          <cell r="B803" t="str">
            <v/>
          </cell>
        </row>
        <row r="804">
          <cell r="A804" t="str">
            <v/>
          </cell>
          <cell r="B804" t="str">
            <v/>
          </cell>
        </row>
        <row r="805">
          <cell r="A805" t="str">
            <v/>
          </cell>
          <cell r="B805" t="str">
            <v/>
          </cell>
        </row>
        <row r="806">
          <cell r="A806" t="str">
            <v/>
          </cell>
          <cell r="B806" t="str">
            <v/>
          </cell>
        </row>
        <row r="807">
          <cell r="A807" t="str">
            <v/>
          </cell>
          <cell r="B807" t="str">
            <v/>
          </cell>
        </row>
        <row r="808">
          <cell r="A808" t="str">
            <v/>
          </cell>
          <cell r="B808" t="str">
            <v/>
          </cell>
        </row>
        <row r="809">
          <cell r="A809" t="str">
            <v/>
          </cell>
          <cell r="B809" t="str">
            <v/>
          </cell>
        </row>
        <row r="810">
          <cell r="A810" t="str">
            <v/>
          </cell>
          <cell r="B810" t="str">
            <v/>
          </cell>
        </row>
        <row r="811">
          <cell r="A811" t="str">
            <v/>
          </cell>
          <cell r="B811" t="str">
            <v/>
          </cell>
        </row>
        <row r="812">
          <cell r="A812" t="str">
            <v/>
          </cell>
          <cell r="B812" t="str">
            <v/>
          </cell>
        </row>
        <row r="813">
          <cell r="A813" t="str">
            <v/>
          </cell>
          <cell r="B813" t="str">
            <v/>
          </cell>
        </row>
        <row r="814">
          <cell r="A814" t="str">
            <v/>
          </cell>
          <cell r="B814" t="str">
            <v/>
          </cell>
        </row>
        <row r="815">
          <cell r="A815" t="str">
            <v/>
          </cell>
          <cell r="B815" t="str">
            <v/>
          </cell>
        </row>
        <row r="816">
          <cell r="A816" t="str">
            <v/>
          </cell>
          <cell r="B816" t="str">
            <v/>
          </cell>
        </row>
        <row r="817">
          <cell r="A817" t="str">
            <v/>
          </cell>
          <cell r="B817" t="str">
            <v/>
          </cell>
        </row>
        <row r="818">
          <cell r="A818" t="str">
            <v/>
          </cell>
          <cell r="B818" t="str">
            <v/>
          </cell>
        </row>
        <row r="819">
          <cell r="A819" t="str">
            <v/>
          </cell>
          <cell r="B819" t="str">
            <v/>
          </cell>
        </row>
        <row r="820">
          <cell r="A820" t="str">
            <v/>
          </cell>
          <cell r="B820" t="str">
            <v/>
          </cell>
        </row>
        <row r="821">
          <cell r="A821" t="str">
            <v/>
          </cell>
          <cell r="B821" t="str">
            <v/>
          </cell>
        </row>
        <row r="822">
          <cell r="A822" t="str">
            <v/>
          </cell>
          <cell r="B822" t="str">
            <v/>
          </cell>
        </row>
        <row r="823">
          <cell r="A823" t="str">
            <v/>
          </cell>
          <cell r="B823" t="str">
            <v/>
          </cell>
        </row>
        <row r="824">
          <cell r="A824" t="str">
            <v/>
          </cell>
          <cell r="B824" t="str">
            <v/>
          </cell>
        </row>
        <row r="825">
          <cell r="A825" t="str">
            <v/>
          </cell>
          <cell r="B825" t="str">
            <v/>
          </cell>
        </row>
        <row r="826">
          <cell r="A826" t="str">
            <v/>
          </cell>
          <cell r="B826" t="str">
            <v/>
          </cell>
        </row>
        <row r="827">
          <cell r="A827" t="str">
            <v/>
          </cell>
          <cell r="B827" t="str">
            <v/>
          </cell>
        </row>
        <row r="828">
          <cell r="A828" t="str">
            <v/>
          </cell>
          <cell r="B828" t="str">
            <v/>
          </cell>
        </row>
        <row r="829">
          <cell r="A829" t="str">
            <v/>
          </cell>
          <cell r="B829" t="str">
            <v/>
          </cell>
        </row>
        <row r="830">
          <cell r="A830" t="str">
            <v/>
          </cell>
          <cell r="B830" t="str">
            <v/>
          </cell>
        </row>
        <row r="831">
          <cell r="A831" t="str">
            <v/>
          </cell>
          <cell r="B831" t="str">
            <v/>
          </cell>
        </row>
        <row r="832">
          <cell r="A832" t="str">
            <v/>
          </cell>
          <cell r="B832" t="str">
            <v/>
          </cell>
        </row>
        <row r="833">
          <cell r="A833" t="str">
            <v/>
          </cell>
          <cell r="B833" t="str">
            <v/>
          </cell>
        </row>
        <row r="834">
          <cell r="A834" t="str">
            <v/>
          </cell>
          <cell r="B834" t="str">
            <v/>
          </cell>
        </row>
        <row r="835">
          <cell r="A835" t="str">
            <v/>
          </cell>
          <cell r="B835" t="str">
            <v/>
          </cell>
        </row>
        <row r="836">
          <cell r="A836" t="str">
            <v/>
          </cell>
          <cell r="B836" t="str">
            <v/>
          </cell>
        </row>
        <row r="837">
          <cell r="A837" t="str">
            <v/>
          </cell>
          <cell r="B837" t="str">
            <v/>
          </cell>
        </row>
        <row r="838">
          <cell r="A838" t="str">
            <v/>
          </cell>
          <cell r="B838" t="str">
            <v/>
          </cell>
        </row>
        <row r="839">
          <cell r="A839" t="str">
            <v/>
          </cell>
          <cell r="B839" t="str">
            <v/>
          </cell>
        </row>
        <row r="840">
          <cell r="A840" t="str">
            <v/>
          </cell>
          <cell r="B840" t="str">
            <v/>
          </cell>
        </row>
        <row r="841">
          <cell r="A841" t="str">
            <v/>
          </cell>
          <cell r="B841" t="str">
            <v/>
          </cell>
        </row>
        <row r="842">
          <cell r="A842" t="str">
            <v/>
          </cell>
          <cell r="B842" t="str">
            <v/>
          </cell>
        </row>
        <row r="843">
          <cell r="A843" t="str">
            <v/>
          </cell>
          <cell r="B843" t="str">
            <v/>
          </cell>
        </row>
        <row r="844">
          <cell r="A844" t="str">
            <v/>
          </cell>
          <cell r="B844" t="str">
            <v/>
          </cell>
        </row>
        <row r="845">
          <cell r="A845" t="str">
            <v/>
          </cell>
          <cell r="B845" t="str">
            <v/>
          </cell>
        </row>
        <row r="846">
          <cell r="A846" t="str">
            <v/>
          </cell>
          <cell r="B846" t="str">
            <v/>
          </cell>
        </row>
        <row r="847">
          <cell r="A847" t="str">
            <v/>
          </cell>
          <cell r="B847" t="str">
            <v/>
          </cell>
        </row>
        <row r="848">
          <cell r="A848" t="str">
            <v/>
          </cell>
          <cell r="B848" t="str">
            <v/>
          </cell>
        </row>
        <row r="849">
          <cell r="A849" t="str">
            <v/>
          </cell>
          <cell r="B849" t="str">
            <v/>
          </cell>
        </row>
        <row r="850">
          <cell r="A850" t="str">
            <v/>
          </cell>
          <cell r="B850" t="str">
            <v/>
          </cell>
        </row>
        <row r="851">
          <cell r="A851" t="str">
            <v/>
          </cell>
          <cell r="B851" t="str">
            <v/>
          </cell>
        </row>
        <row r="852">
          <cell r="A852" t="str">
            <v/>
          </cell>
          <cell r="B852" t="str">
            <v/>
          </cell>
        </row>
        <row r="853">
          <cell r="A853" t="str">
            <v/>
          </cell>
          <cell r="B853" t="str">
            <v/>
          </cell>
        </row>
        <row r="854">
          <cell r="A854" t="str">
            <v/>
          </cell>
          <cell r="B854" t="str">
            <v/>
          </cell>
        </row>
        <row r="855">
          <cell r="A855" t="str">
            <v/>
          </cell>
          <cell r="B855" t="str">
            <v/>
          </cell>
        </row>
        <row r="856">
          <cell r="A856" t="str">
            <v/>
          </cell>
          <cell r="B856" t="str">
            <v/>
          </cell>
        </row>
        <row r="857">
          <cell r="A857" t="str">
            <v/>
          </cell>
          <cell r="B857" t="str">
            <v/>
          </cell>
        </row>
        <row r="858">
          <cell r="A858" t="str">
            <v/>
          </cell>
          <cell r="B858" t="str">
            <v/>
          </cell>
        </row>
        <row r="859">
          <cell r="A859" t="str">
            <v/>
          </cell>
          <cell r="B859" t="str">
            <v/>
          </cell>
        </row>
        <row r="860">
          <cell r="A860" t="str">
            <v/>
          </cell>
          <cell r="B860" t="str">
            <v/>
          </cell>
        </row>
        <row r="861">
          <cell r="A861" t="str">
            <v/>
          </cell>
          <cell r="B861" t="str">
            <v/>
          </cell>
        </row>
        <row r="862">
          <cell r="A862" t="str">
            <v/>
          </cell>
          <cell r="B862" t="str">
            <v/>
          </cell>
        </row>
        <row r="863">
          <cell r="A863" t="str">
            <v/>
          </cell>
          <cell r="B863" t="str">
            <v/>
          </cell>
        </row>
        <row r="864">
          <cell r="A864" t="str">
            <v/>
          </cell>
          <cell r="B864" t="str">
            <v/>
          </cell>
        </row>
        <row r="865">
          <cell r="A865" t="str">
            <v/>
          </cell>
          <cell r="B865" t="str">
            <v/>
          </cell>
        </row>
        <row r="866">
          <cell r="A866" t="str">
            <v/>
          </cell>
          <cell r="B866" t="str">
            <v/>
          </cell>
        </row>
        <row r="867">
          <cell r="A867" t="str">
            <v/>
          </cell>
          <cell r="B867" t="str">
            <v/>
          </cell>
        </row>
        <row r="868">
          <cell r="A868" t="str">
            <v/>
          </cell>
          <cell r="B868" t="str">
            <v/>
          </cell>
        </row>
        <row r="869">
          <cell r="A869" t="str">
            <v/>
          </cell>
          <cell r="B869" t="str">
            <v/>
          </cell>
        </row>
        <row r="870">
          <cell r="A870" t="str">
            <v/>
          </cell>
          <cell r="B870" t="str">
            <v/>
          </cell>
        </row>
        <row r="871">
          <cell r="A871" t="str">
            <v/>
          </cell>
          <cell r="B871" t="str">
            <v/>
          </cell>
        </row>
        <row r="872">
          <cell r="A872" t="str">
            <v/>
          </cell>
          <cell r="B872" t="str">
            <v/>
          </cell>
        </row>
        <row r="873">
          <cell r="A873" t="str">
            <v/>
          </cell>
          <cell r="B873" t="str">
            <v/>
          </cell>
        </row>
        <row r="874">
          <cell r="A874" t="str">
            <v/>
          </cell>
          <cell r="B874" t="str">
            <v/>
          </cell>
        </row>
        <row r="875">
          <cell r="A875" t="str">
            <v/>
          </cell>
          <cell r="B875" t="str">
            <v/>
          </cell>
        </row>
        <row r="876">
          <cell r="A876" t="str">
            <v/>
          </cell>
          <cell r="B876" t="str">
            <v/>
          </cell>
        </row>
        <row r="877">
          <cell r="A877" t="str">
            <v/>
          </cell>
          <cell r="B877" t="str">
            <v/>
          </cell>
        </row>
        <row r="878">
          <cell r="A878" t="str">
            <v/>
          </cell>
          <cell r="B878" t="str">
            <v/>
          </cell>
        </row>
        <row r="879">
          <cell r="A879" t="str">
            <v/>
          </cell>
          <cell r="B879" t="str">
            <v/>
          </cell>
        </row>
        <row r="880">
          <cell r="A880" t="str">
            <v/>
          </cell>
          <cell r="B880" t="str">
            <v/>
          </cell>
        </row>
        <row r="881">
          <cell r="A881" t="str">
            <v/>
          </cell>
          <cell r="B881" t="str">
            <v/>
          </cell>
        </row>
        <row r="882">
          <cell r="A882" t="str">
            <v/>
          </cell>
          <cell r="B882" t="str">
            <v/>
          </cell>
        </row>
        <row r="883">
          <cell r="A883" t="str">
            <v/>
          </cell>
          <cell r="B883" t="str">
            <v/>
          </cell>
        </row>
        <row r="884">
          <cell r="A884" t="str">
            <v/>
          </cell>
          <cell r="B884" t="str">
            <v/>
          </cell>
        </row>
        <row r="885">
          <cell r="A885" t="str">
            <v/>
          </cell>
          <cell r="B885" t="str">
            <v/>
          </cell>
        </row>
        <row r="886">
          <cell r="A886" t="str">
            <v/>
          </cell>
          <cell r="B886" t="str">
            <v/>
          </cell>
        </row>
        <row r="887">
          <cell r="A887" t="str">
            <v/>
          </cell>
          <cell r="B887" t="str">
            <v/>
          </cell>
        </row>
        <row r="888">
          <cell r="A888" t="str">
            <v/>
          </cell>
          <cell r="B888" t="str">
            <v/>
          </cell>
        </row>
        <row r="889">
          <cell r="A889" t="str">
            <v/>
          </cell>
          <cell r="B889" t="str">
            <v/>
          </cell>
        </row>
        <row r="890">
          <cell r="A890" t="str">
            <v/>
          </cell>
          <cell r="B890" t="str">
            <v/>
          </cell>
        </row>
        <row r="891">
          <cell r="A891" t="str">
            <v/>
          </cell>
          <cell r="B891" t="str">
            <v/>
          </cell>
        </row>
        <row r="892">
          <cell r="A892" t="str">
            <v/>
          </cell>
          <cell r="B892" t="str">
            <v/>
          </cell>
        </row>
        <row r="893">
          <cell r="A893" t="str">
            <v/>
          </cell>
          <cell r="B893" t="str">
            <v/>
          </cell>
        </row>
        <row r="894">
          <cell r="A894" t="str">
            <v/>
          </cell>
          <cell r="B894" t="str">
            <v/>
          </cell>
        </row>
        <row r="895">
          <cell r="A895" t="str">
            <v/>
          </cell>
          <cell r="B895" t="str">
            <v/>
          </cell>
        </row>
        <row r="896">
          <cell r="A896" t="str">
            <v/>
          </cell>
          <cell r="B896" t="str">
            <v/>
          </cell>
        </row>
        <row r="897">
          <cell r="A897" t="str">
            <v/>
          </cell>
          <cell r="B897" t="str">
            <v/>
          </cell>
        </row>
        <row r="898">
          <cell r="A898" t="str">
            <v/>
          </cell>
          <cell r="B898" t="str">
            <v/>
          </cell>
        </row>
        <row r="899">
          <cell r="A899" t="str">
            <v/>
          </cell>
          <cell r="B899" t="str">
            <v/>
          </cell>
        </row>
        <row r="900">
          <cell r="A900" t="str">
            <v/>
          </cell>
          <cell r="B900" t="str">
            <v/>
          </cell>
        </row>
        <row r="901">
          <cell r="A901" t="str">
            <v/>
          </cell>
          <cell r="B901" t="str">
            <v/>
          </cell>
        </row>
        <row r="902">
          <cell r="A902" t="str">
            <v/>
          </cell>
          <cell r="B902" t="str">
            <v/>
          </cell>
        </row>
        <row r="903">
          <cell r="A903" t="str">
            <v/>
          </cell>
          <cell r="B903" t="str">
            <v/>
          </cell>
        </row>
        <row r="904">
          <cell r="A904" t="str">
            <v/>
          </cell>
          <cell r="B904" t="str">
            <v/>
          </cell>
        </row>
        <row r="905">
          <cell r="A905" t="str">
            <v/>
          </cell>
          <cell r="B905" t="str">
            <v/>
          </cell>
        </row>
        <row r="906">
          <cell r="A906" t="str">
            <v/>
          </cell>
          <cell r="B906" t="str">
            <v/>
          </cell>
        </row>
        <row r="907">
          <cell r="A907" t="str">
            <v/>
          </cell>
          <cell r="B907" t="str">
            <v/>
          </cell>
        </row>
        <row r="908">
          <cell r="A908" t="str">
            <v/>
          </cell>
          <cell r="B908" t="str">
            <v/>
          </cell>
        </row>
        <row r="909">
          <cell r="A909" t="str">
            <v/>
          </cell>
          <cell r="B909" t="str">
            <v/>
          </cell>
        </row>
        <row r="910">
          <cell r="A910" t="str">
            <v/>
          </cell>
          <cell r="B910" t="str">
            <v/>
          </cell>
        </row>
        <row r="911">
          <cell r="A911" t="str">
            <v/>
          </cell>
          <cell r="B911" t="str">
            <v/>
          </cell>
        </row>
        <row r="912">
          <cell r="A912" t="str">
            <v/>
          </cell>
          <cell r="B912" t="str">
            <v/>
          </cell>
        </row>
        <row r="913">
          <cell r="A913" t="str">
            <v/>
          </cell>
          <cell r="B913" t="str">
            <v/>
          </cell>
        </row>
        <row r="914">
          <cell r="A914" t="str">
            <v/>
          </cell>
          <cell r="B914" t="str">
            <v/>
          </cell>
        </row>
        <row r="915">
          <cell r="A915" t="str">
            <v/>
          </cell>
          <cell r="B915" t="str">
            <v/>
          </cell>
        </row>
        <row r="916">
          <cell r="A916" t="str">
            <v/>
          </cell>
          <cell r="B916" t="str">
            <v/>
          </cell>
        </row>
        <row r="917">
          <cell r="A917" t="str">
            <v/>
          </cell>
          <cell r="B917" t="str">
            <v/>
          </cell>
        </row>
        <row r="918">
          <cell r="A918" t="str">
            <v/>
          </cell>
          <cell r="B918" t="str">
            <v/>
          </cell>
        </row>
        <row r="919">
          <cell r="A919" t="str">
            <v/>
          </cell>
          <cell r="B919" t="str">
            <v/>
          </cell>
        </row>
        <row r="920">
          <cell r="A920" t="str">
            <v/>
          </cell>
          <cell r="B920" t="str">
            <v/>
          </cell>
        </row>
        <row r="921">
          <cell r="A921" t="str">
            <v/>
          </cell>
          <cell r="B921" t="str">
            <v/>
          </cell>
        </row>
        <row r="922">
          <cell r="A922" t="str">
            <v/>
          </cell>
          <cell r="B922" t="str">
            <v/>
          </cell>
        </row>
        <row r="923">
          <cell r="A923" t="str">
            <v/>
          </cell>
          <cell r="B923" t="str">
            <v/>
          </cell>
        </row>
        <row r="924">
          <cell r="A924" t="str">
            <v/>
          </cell>
          <cell r="B924" t="str">
            <v/>
          </cell>
        </row>
        <row r="925">
          <cell r="A925" t="str">
            <v/>
          </cell>
          <cell r="B925" t="str">
            <v/>
          </cell>
        </row>
        <row r="926">
          <cell r="A926" t="str">
            <v/>
          </cell>
          <cell r="B926" t="str">
            <v/>
          </cell>
        </row>
        <row r="927">
          <cell r="A927" t="str">
            <v/>
          </cell>
          <cell r="B927" t="str">
            <v/>
          </cell>
        </row>
        <row r="928">
          <cell r="A928" t="str">
            <v/>
          </cell>
          <cell r="B928" t="str">
            <v/>
          </cell>
        </row>
        <row r="929">
          <cell r="A929" t="str">
            <v/>
          </cell>
          <cell r="B929" t="str">
            <v/>
          </cell>
        </row>
        <row r="930">
          <cell r="A930" t="str">
            <v/>
          </cell>
          <cell r="B930" t="str">
            <v/>
          </cell>
        </row>
        <row r="931">
          <cell r="A931" t="str">
            <v/>
          </cell>
          <cell r="B931" t="str">
            <v/>
          </cell>
        </row>
        <row r="932">
          <cell r="A932" t="str">
            <v/>
          </cell>
          <cell r="B932" t="str">
            <v/>
          </cell>
        </row>
        <row r="933">
          <cell r="A933" t="str">
            <v/>
          </cell>
          <cell r="B933" t="str">
            <v/>
          </cell>
        </row>
        <row r="934">
          <cell r="A934" t="str">
            <v/>
          </cell>
          <cell r="B934" t="str">
            <v/>
          </cell>
        </row>
        <row r="935">
          <cell r="A935" t="str">
            <v/>
          </cell>
          <cell r="B935" t="str">
            <v/>
          </cell>
        </row>
        <row r="936">
          <cell r="A936" t="str">
            <v/>
          </cell>
          <cell r="B936" t="str">
            <v/>
          </cell>
        </row>
        <row r="937">
          <cell r="A937" t="str">
            <v/>
          </cell>
          <cell r="B937" t="str">
            <v/>
          </cell>
        </row>
        <row r="938">
          <cell r="A938" t="str">
            <v/>
          </cell>
          <cell r="B938" t="str">
            <v/>
          </cell>
        </row>
        <row r="939">
          <cell r="A939" t="str">
            <v/>
          </cell>
          <cell r="B939" t="str">
            <v/>
          </cell>
        </row>
        <row r="940">
          <cell r="A940" t="str">
            <v/>
          </cell>
          <cell r="B940" t="str">
            <v/>
          </cell>
        </row>
        <row r="941">
          <cell r="A941" t="str">
            <v/>
          </cell>
          <cell r="B941" t="str">
            <v/>
          </cell>
        </row>
        <row r="942">
          <cell r="A942" t="str">
            <v/>
          </cell>
          <cell r="B942" t="str">
            <v/>
          </cell>
        </row>
        <row r="943">
          <cell r="A943" t="str">
            <v/>
          </cell>
          <cell r="B943" t="str">
            <v/>
          </cell>
        </row>
        <row r="944">
          <cell r="A944" t="str">
            <v/>
          </cell>
          <cell r="B944" t="str">
            <v/>
          </cell>
        </row>
        <row r="945">
          <cell r="A945" t="str">
            <v/>
          </cell>
          <cell r="B945" t="str">
            <v/>
          </cell>
        </row>
        <row r="946">
          <cell r="A946" t="str">
            <v/>
          </cell>
          <cell r="B946" t="str">
            <v/>
          </cell>
        </row>
        <row r="947">
          <cell r="A947" t="str">
            <v/>
          </cell>
          <cell r="B947" t="str">
            <v/>
          </cell>
        </row>
        <row r="948">
          <cell r="A948" t="str">
            <v/>
          </cell>
          <cell r="B948" t="str">
            <v/>
          </cell>
        </row>
        <row r="949">
          <cell r="A949" t="str">
            <v/>
          </cell>
          <cell r="B949" t="str">
            <v/>
          </cell>
        </row>
        <row r="950">
          <cell r="A950" t="str">
            <v/>
          </cell>
          <cell r="B950" t="str">
            <v/>
          </cell>
        </row>
        <row r="951">
          <cell r="A951" t="str">
            <v/>
          </cell>
          <cell r="B951" t="str">
            <v/>
          </cell>
        </row>
        <row r="952">
          <cell r="A952" t="str">
            <v/>
          </cell>
          <cell r="B952" t="str">
            <v/>
          </cell>
        </row>
        <row r="953">
          <cell r="A953" t="str">
            <v/>
          </cell>
          <cell r="B953" t="str">
            <v/>
          </cell>
        </row>
        <row r="954">
          <cell r="A954" t="str">
            <v/>
          </cell>
          <cell r="B954" t="str">
            <v/>
          </cell>
        </row>
        <row r="955">
          <cell r="A955" t="str">
            <v/>
          </cell>
          <cell r="B955" t="str">
            <v/>
          </cell>
        </row>
        <row r="956">
          <cell r="A956" t="str">
            <v/>
          </cell>
          <cell r="B956" t="str">
            <v/>
          </cell>
        </row>
        <row r="957">
          <cell r="A957" t="str">
            <v/>
          </cell>
          <cell r="B957" t="str">
            <v/>
          </cell>
        </row>
        <row r="958">
          <cell r="A958" t="str">
            <v/>
          </cell>
          <cell r="B958" t="str">
            <v/>
          </cell>
        </row>
        <row r="959">
          <cell r="A959" t="str">
            <v/>
          </cell>
          <cell r="B959" t="str">
            <v/>
          </cell>
        </row>
        <row r="960">
          <cell r="A960" t="str">
            <v/>
          </cell>
          <cell r="B960" t="str">
            <v/>
          </cell>
        </row>
        <row r="961">
          <cell r="A961" t="str">
            <v/>
          </cell>
          <cell r="B961" t="str">
            <v/>
          </cell>
        </row>
        <row r="962">
          <cell r="A962" t="str">
            <v/>
          </cell>
          <cell r="B962" t="str">
            <v/>
          </cell>
        </row>
        <row r="963">
          <cell r="A963" t="str">
            <v/>
          </cell>
          <cell r="B963" t="str">
            <v/>
          </cell>
        </row>
        <row r="964">
          <cell r="A964" t="str">
            <v/>
          </cell>
          <cell r="B964" t="str">
            <v/>
          </cell>
        </row>
        <row r="965">
          <cell r="A965" t="str">
            <v/>
          </cell>
          <cell r="B965" t="str">
            <v/>
          </cell>
        </row>
        <row r="966">
          <cell r="A966" t="str">
            <v/>
          </cell>
          <cell r="B966" t="str">
            <v/>
          </cell>
        </row>
        <row r="967">
          <cell r="A967" t="str">
            <v/>
          </cell>
          <cell r="B967" t="str">
            <v/>
          </cell>
        </row>
        <row r="968">
          <cell r="A968" t="str">
            <v/>
          </cell>
          <cell r="B968" t="str">
            <v/>
          </cell>
        </row>
        <row r="969">
          <cell r="A969" t="str">
            <v/>
          </cell>
          <cell r="B969" t="str">
            <v/>
          </cell>
        </row>
        <row r="970">
          <cell r="A970" t="str">
            <v/>
          </cell>
          <cell r="B970" t="str">
            <v/>
          </cell>
        </row>
        <row r="971">
          <cell r="A971" t="str">
            <v/>
          </cell>
          <cell r="B971" t="str">
            <v/>
          </cell>
        </row>
        <row r="972">
          <cell r="A972" t="str">
            <v/>
          </cell>
          <cell r="B972" t="str">
            <v/>
          </cell>
        </row>
        <row r="973">
          <cell r="A973" t="str">
            <v/>
          </cell>
          <cell r="B973" t="str">
            <v/>
          </cell>
        </row>
        <row r="974">
          <cell r="A974" t="str">
            <v/>
          </cell>
          <cell r="B974" t="str">
            <v/>
          </cell>
        </row>
        <row r="975">
          <cell r="A975" t="str">
            <v/>
          </cell>
          <cell r="B975" t="str">
            <v/>
          </cell>
        </row>
        <row r="976">
          <cell r="A976" t="str">
            <v/>
          </cell>
          <cell r="B976" t="str">
            <v/>
          </cell>
        </row>
        <row r="977">
          <cell r="A977" t="str">
            <v/>
          </cell>
          <cell r="B977" t="str">
            <v/>
          </cell>
        </row>
        <row r="978">
          <cell r="A978" t="str">
            <v/>
          </cell>
          <cell r="B978" t="str">
            <v/>
          </cell>
        </row>
        <row r="979">
          <cell r="A979" t="str">
            <v/>
          </cell>
          <cell r="B979" t="str">
            <v/>
          </cell>
        </row>
        <row r="980">
          <cell r="A980" t="str">
            <v/>
          </cell>
          <cell r="B980" t="str">
            <v/>
          </cell>
        </row>
        <row r="981">
          <cell r="A981" t="str">
            <v/>
          </cell>
          <cell r="B981" t="str">
            <v/>
          </cell>
        </row>
        <row r="982">
          <cell r="A982" t="str">
            <v/>
          </cell>
          <cell r="B982" t="str">
            <v/>
          </cell>
        </row>
        <row r="983">
          <cell r="A983" t="str">
            <v/>
          </cell>
          <cell r="B983" t="str">
            <v/>
          </cell>
        </row>
        <row r="984">
          <cell r="A984" t="str">
            <v/>
          </cell>
          <cell r="B984" t="str">
            <v/>
          </cell>
        </row>
        <row r="985">
          <cell r="A985" t="str">
            <v/>
          </cell>
          <cell r="B985" t="str">
            <v/>
          </cell>
        </row>
        <row r="986">
          <cell r="A986" t="str">
            <v/>
          </cell>
          <cell r="B986" t="str">
            <v/>
          </cell>
        </row>
        <row r="987">
          <cell r="A987" t="str">
            <v/>
          </cell>
          <cell r="B987" t="str">
            <v/>
          </cell>
        </row>
        <row r="988">
          <cell r="A988" t="str">
            <v/>
          </cell>
          <cell r="B988" t="str">
            <v/>
          </cell>
        </row>
        <row r="989">
          <cell r="A989" t="str">
            <v/>
          </cell>
          <cell r="B989" t="str">
            <v/>
          </cell>
        </row>
        <row r="990">
          <cell r="A990" t="str">
            <v/>
          </cell>
          <cell r="B990" t="str">
            <v/>
          </cell>
        </row>
        <row r="991">
          <cell r="A991" t="str">
            <v/>
          </cell>
          <cell r="B991" t="str">
            <v/>
          </cell>
        </row>
        <row r="992">
          <cell r="A992" t="str">
            <v/>
          </cell>
          <cell r="B992" t="str">
            <v/>
          </cell>
        </row>
        <row r="993">
          <cell r="A993" t="str">
            <v/>
          </cell>
          <cell r="B993" t="str">
            <v/>
          </cell>
        </row>
        <row r="994">
          <cell r="A994" t="str">
            <v/>
          </cell>
          <cell r="B994" t="str">
            <v/>
          </cell>
        </row>
        <row r="995">
          <cell r="A995" t="str">
            <v/>
          </cell>
          <cell r="B995" t="str">
            <v/>
          </cell>
        </row>
        <row r="996">
          <cell r="A996" t="str">
            <v/>
          </cell>
          <cell r="B996" t="str">
            <v/>
          </cell>
        </row>
        <row r="997">
          <cell r="A997" t="str">
            <v/>
          </cell>
          <cell r="B997" t="str">
            <v/>
          </cell>
        </row>
        <row r="998">
          <cell r="A998" t="str">
            <v/>
          </cell>
          <cell r="B998" t="str">
            <v/>
          </cell>
        </row>
        <row r="999">
          <cell r="A999" t="str">
            <v/>
          </cell>
          <cell r="B999" t="str">
            <v/>
          </cell>
        </row>
        <row r="1000">
          <cell r="A1000" t="str">
            <v/>
          </cell>
          <cell r="B1000" t="str">
            <v/>
          </cell>
        </row>
        <row r="1001">
          <cell r="A1001" t="str">
            <v/>
          </cell>
          <cell r="B1001" t="str">
            <v/>
          </cell>
        </row>
        <row r="1002">
          <cell r="A1002" t="str">
            <v/>
          </cell>
          <cell r="B1002" t="str">
            <v/>
          </cell>
        </row>
        <row r="1003">
          <cell r="A1003" t="str">
            <v/>
          </cell>
          <cell r="B1003" t="str">
            <v/>
          </cell>
        </row>
        <row r="1004">
          <cell r="A1004" t="str">
            <v/>
          </cell>
          <cell r="B1004" t="str">
            <v/>
          </cell>
        </row>
        <row r="1005">
          <cell r="A1005" t="str">
            <v/>
          </cell>
          <cell r="B1005" t="str">
            <v/>
          </cell>
        </row>
        <row r="1006">
          <cell r="A1006" t="str">
            <v/>
          </cell>
          <cell r="B1006" t="str">
            <v/>
          </cell>
        </row>
        <row r="1007">
          <cell r="A1007" t="str">
            <v/>
          </cell>
          <cell r="B1007" t="str">
            <v/>
          </cell>
        </row>
        <row r="1008">
          <cell r="A1008" t="str">
            <v/>
          </cell>
          <cell r="B1008" t="str">
            <v/>
          </cell>
        </row>
        <row r="1009">
          <cell r="A1009" t="str">
            <v/>
          </cell>
          <cell r="B1009" t="str">
            <v/>
          </cell>
        </row>
        <row r="1010">
          <cell r="A1010" t="str">
            <v/>
          </cell>
          <cell r="B1010" t="str">
            <v/>
          </cell>
        </row>
        <row r="1011">
          <cell r="A1011" t="str">
            <v/>
          </cell>
          <cell r="B1011" t="str">
            <v/>
          </cell>
        </row>
        <row r="1012">
          <cell r="A1012" t="str">
            <v/>
          </cell>
          <cell r="B1012" t="str">
            <v/>
          </cell>
        </row>
        <row r="1013">
          <cell r="A1013" t="str">
            <v/>
          </cell>
          <cell r="B1013" t="str">
            <v/>
          </cell>
        </row>
        <row r="1014">
          <cell r="A1014" t="str">
            <v/>
          </cell>
          <cell r="B1014" t="str">
            <v/>
          </cell>
        </row>
        <row r="1015">
          <cell r="A1015" t="str">
            <v/>
          </cell>
          <cell r="B1015" t="str">
            <v/>
          </cell>
        </row>
        <row r="1016">
          <cell r="A1016" t="str">
            <v/>
          </cell>
          <cell r="B1016" t="str">
            <v/>
          </cell>
        </row>
        <row r="1017">
          <cell r="A1017" t="str">
            <v/>
          </cell>
          <cell r="B1017" t="str">
            <v/>
          </cell>
        </row>
        <row r="1018">
          <cell r="A1018" t="str">
            <v/>
          </cell>
          <cell r="B1018" t="str">
            <v/>
          </cell>
        </row>
        <row r="1019">
          <cell r="A1019" t="str">
            <v/>
          </cell>
          <cell r="B1019" t="str">
            <v/>
          </cell>
        </row>
        <row r="1020">
          <cell r="A1020" t="str">
            <v/>
          </cell>
          <cell r="B1020" t="str">
            <v/>
          </cell>
        </row>
        <row r="1021">
          <cell r="A1021" t="str">
            <v/>
          </cell>
          <cell r="B1021" t="str">
            <v/>
          </cell>
        </row>
        <row r="1022">
          <cell r="A1022" t="str">
            <v/>
          </cell>
          <cell r="B1022" t="str">
            <v/>
          </cell>
        </row>
        <row r="1023">
          <cell r="A1023" t="str">
            <v/>
          </cell>
          <cell r="B1023" t="str">
            <v/>
          </cell>
        </row>
        <row r="1024">
          <cell r="A1024" t="str">
            <v/>
          </cell>
          <cell r="B1024" t="str">
            <v/>
          </cell>
        </row>
        <row r="1025">
          <cell r="A1025" t="str">
            <v/>
          </cell>
          <cell r="B1025" t="str">
            <v/>
          </cell>
        </row>
        <row r="1026">
          <cell r="A1026" t="str">
            <v/>
          </cell>
          <cell r="B1026" t="str">
            <v/>
          </cell>
        </row>
        <row r="1027">
          <cell r="A1027" t="str">
            <v/>
          </cell>
          <cell r="B1027" t="str">
            <v/>
          </cell>
        </row>
        <row r="1028">
          <cell r="A1028" t="str">
            <v/>
          </cell>
          <cell r="B1028" t="str">
            <v/>
          </cell>
        </row>
        <row r="1029">
          <cell r="A1029" t="str">
            <v/>
          </cell>
          <cell r="B1029" t="str">
            <v/>
          </cell>
        </row>
        <row r="1030">
          <cell r="A1030" t="str">
            <v/>
          </cell>
          <cell r="B1030" t="str">
            <v/>
          </cell>
        </row>
        <row r="1031">
          <cell r="A1031" t="str">
            <v/>
          </cell>
          <cell r="B1031" t="str">
            <v/>
          </cell>
        </row>
        <row r="1032">
          <cell r="A1032" t="str">
            <v/>
          </cell>
          <cell r="B1032" t="str">
            <v/>
          </cell>
        </row>
        <row r="1033">
          <cell r="A1033" t="str">
            <v/>
          </cell>
          <cell r="B1033" t="str">
            <v/>
          </cell>
        </row>
        <row r="1034">
          <cell r="A1034" t="str">
            <v/>
          </cell>
          <cell r="B1034" t="str">
            <v/>
          </cell>
        </row>
        <row r="1035">
          <cell r="A1035" t="str">
            <v/>
          </cell>
          <cell r="B1035" t="str">
            <v/>
          </cell>
        </row>
        <row r="1036">
          <cell r="A1036" t="str">
            <v/>
          </cell>
          <cell r="B1036" t="str">
            <v/>
          </cell>
        </row>
        <row r="1037">
          <cell r="A1037" t="str">
            <v/>
          </cell>
          <cell r="B1037" t="str">
            <v/>
          </cell>
        </row>
        <row r="1038">
          <cell r="A1038" t="str">
            <v/>
          </cell>
          <cell r="B1038" t="str">
            <v/>
          </cell>
        </row>
        <row r="1039">
          <cell r="A1039" t="str">
            <v/>
          </cell>
          <cell r="B1039" t="str">
            <v/>
          </cell>
        </row>
        <row r="1040">
          <cell r="A1040" t="str">
            <v/>
          </cell>
          <cell r="B1040" t="str">
            <v/>
          </cell>
        </row>
        <row r="1041">
          <cell r="A1041" t="str">
            <v/>
          </cell>
          <cell r="B1041" t="str">
            <v/>
          </cell>
        </row>
        <row r="1042">
          <cell r="A1042" t="str">
            <v/>
          </cell>
          <cell r="B1042" t="str">
            <v/>
          </cell>
        </row>
        <row r="1043">
          <cell r="A1043" t="str">
            <v/>
          </cell>
          <cell r="B1043" t="str">
            <v/>
          </cell>
        </row>
        <row r="1044">
          <cell r="A1044" t="str">
            <v/>
          </cell>
          <cell r="B1044" t="str">
            <v/>
          </cell>
        </row>
        <row r="1045">
          <cell r="A1045" t="str">
            <v/>
          </cell>
          <cell r="B1045" t="str">
            <v/>
          </cell>
        </row>
        <row r="1046">
          <cell r="A1046" t="str">
            <v/>
          </cell>
          <cell r="B1046" t="str">
            <v/>
          </cell>
        </row>
        <row r="1047">
          <cell r="A1047" t="str">
            <v/>
          </cell>
          <cell r="B1047" t="str">
            <v/>
          </cell>
        </row>
        <row r="1048">
          <cell r="A1048" t="str">
            <v/>
          </cell>
          <cell r="B1048" t="str">
            <v/>
          </cell>
        </row>
        <row r="1049">
          <cell r="A1049" t="str">
            <v/>
          </cell>
          <cell r="B1049" t="str">
            <v/>
          </cell>
        </row>
        <row r="1050">
          <cell r="A1050" t="str">
            <v/>
          </cell>
          <cell r="B1050" t="str">
            <v/>
          </cell>
        </row>
        <row r="1051">
          <cell r="A1051" t="str">
            <v/>
          </cell>
          <cell r="B1051" t="str">
            <v/>
          </cell>
        </row>
        <row r="1052">
          <cell r="A1052" t="str">
            <v/>
          </cell>
          <cell r="B1052" t="str">
            <v/>
          </cell>
        </row>
        <row r="1053">
          <cell r="A1053" t="str">
            <v/>
          </cell>
          <cell r="B1053" t="str">
            <v/>
          </cell>
        </row>
        <row r="1054">
          <cell r="A1054" t="str">
            <v/>
          </cell>
          <cell r="B1054" t="str">
            <v/>
          </cell>
        </row>
        <row r="1055">
          <cell r="A1055" t="str">
            <v/>
          </cell>
          <cell r="B1055" t="str">
            <v/>
          </cell>
        </row>
        <row r="1056">
          <cell r="A1056" t="str">
            <v/>
          </cell>
          <cell r="B1056" t="str">
            <v/>
          </cell>
        </row>
        <row r="1057">
          <cell r="A1057" t="str">
            <v/>
          </cell>
          <cell r="B1057" t="str">
            <v/>
          </cell>
        </row>
        <row r="1058">
          <cell r="A1058" t="str">
            <v/>
          </cell>
          <cell r="B1058" t="str">
            <v/>
          </cell>
        </row>
        <row r="1059">
          <cell r="A1059" t="str">
            <v/>
          </cell>
          <cell r="B1059" t="str">
            <v/>
          </cell>
        </row>
        <row r="1060">
          <cell r="A1060" t="str">
            <v/>
          </cell>
          <cell r="B1060" t="str">
            <v/>
          </cell>
        </row>
        <row r="1061">
          <cell r="A1061" t="str">
            <v/>
          </cell>
          <cell r="B1061" t="str">
            <v/>
          </cell>
        </row>
        <row r="1062">
          <cell r="A1062" t="str">
            <v/>
          </cell>
          <cell r="B1062" t="str">
            <v/>
          </cell>
        </row>
        <row r="1063">
          <cell r="A1063" t="str">
            <v/>
          </cell>
          <cell r="B1063" t="str">
            <v/>
          </cell>
        </row>
        <row r="1064">
          <cell r="A1064" t="str">
            <v/>
          </cell>
          <cell r="B1064" t="str">
            <v/>
          </cell>
        </row>
        <row r="1065">
          <cell r="A1065" t="str">
            <v/>
          </cell>
          <cell r="B1065" t="str">
            <v/>
          </cell>
        </row>
        <row r="1066">
          <cell r="A1066" t="str">
            <v/>
          </cell>
          <cell r="B1066" t="str">
            <v/>
          </cell>
        </row>
        <row r="1067">
          <cell r="A1067" t="str">
            <v/>
          </cell>
          <cell r="B1067" t="str">
            <v/>
          </cell>
        </row>
        <row r="1068">
          <cell r="A1068" t="str">
            <v/>
          </cell>
          <cell r="B1068" t="str">
            <v/>
          </cell>
        </row>
        <row r="1069">
          <cell r="A1069" t="str">
            <v/>
          </cell>
          <cell r="B1069" t="str">
            <v/>
          </cell>
        </row>
        <row r="1070">
          <cell r="A1070" t="str">
            <v/>
          </cell>
          <cell r="B1070" t="str">
            <v/>
          </cell>
        </row>
        <row r="1071">
          <cell r="A1071" t="str">
            <v/>
          </cell>
          <cell r="B1071" t="str">
            <v/>
          </cell>
        </row>
        <row r="1072">
          <cell r="A1072" t="str">
            <v/>
          </cell>
          <cell r="B1072" t="str">
            <v/>
          </cell>
        </row>
        <row r="1073">
          <cell r="A1073" t="str">
            <v/>
          </cell>
          <cell r="B1073" t="str">
            <v/>
          </cell>
        </row>
        <row r="1074">
          <cell r="A1074" t="str">
            <v/>
          </cell>
          <cell r="B1074" t="str">
            <v/>
          </cell>
        </row>
        <row r="1075">
          <cell r="A1075" t="str">
            <v/>
          </cell>
          <cell r="B1075" t="str">
            <v/>
          </cell>
        </row>
        <row r="1076">
          <cell r="A1076" t="str">
            <v/>
          </cell>
          <cell r="B1076" t="str">
            <v/>
          </cell>
        </row>
        <row r="1077">
          <cell r="A1077" t="str">
            <v/>
          </cell>
          <cell r="B1077" t="str">
            <v/>
          </cell>
        </row>
        <row r="1078">
          <cell r="A1078" t="str">
            <v/>
          </cell>
          <cell r="B1078" t="str">
            <v/>
          </cell>
        </row>
        <row r="1079">
          <cell r="A1079" t="str">
            <v/>
          </cell>
          <cell r="B1079" t="str">
            <v/>
          </cell>
        </row>
        <row r="1080">
          <cell r="A1080" t="str">
            <v/>
          </cell>
          <cell r="B1080" t="str">
            <v/>
          </cell>
        </row>
        <row r="1081">
          <cell r="A1081" t="str">
            <v/>
          </cell>
          <cell r="B1081" t="str">
            <v/>
          </cell>
        </row>
        <row r="1082">
          <cell r="A1082" t="str">
            <v/>
          </cell>
          <cell r="B1082" t="str">
            <v/>
          </cell>
        </row>
        <row r="1083">
          <cell r="A1083" t="str">
            <v/>
          </cell>
          <cell r="B1083" t="str">
            <v/>
          </cell>
        </row>
        <row r="1084">
          <cell r="A1084" t="str">
            <v/>
          </cell>
          <cell r="B1084" t="str">
            <v/>
          </cell>
        </row>
        <row r="1085">
          <cell r="A1085" t="str">
            <v/>
          </cell>
          <cell r="B1085" t="str">
            <v/>
          </cell>
        </row>
        <row r="1086">
          <cell r="A1086" t="str">
            <v/>
          </cell>
          <cell r="B1086" t="str">
            <v/>
          </cell>
        </row>
        <row r="1087">
          <cell r="A1087" t="str">
            <v/>
          </cell>
          <cell r="B1087" t="str">
            <v/>
          </cell>
        </row>
        <row r="1088">
          <cell r="A1088" t="str">
            <v/>
          </cell>
          <cell r="B1088" t="str">
            <v/>
          </cell>
        </row>
        <row r="1089">
          <cell r="A1089" t="str">
            <v/>
          </cell>
          <cell r="B1089" t="str">
            <v/>
          </cell>
        </row>
        <row r="1090">
          <cell r="A1090" t="str">
            <v/>
          </cell>
          <cell r="B1090" t="str">
            <v/>
          </cell>
        </row>
        <row r="1091">
          <cell r="A1091" t="str">
            <v/>
          </cell>
          <cell r="B1091" t="str">
            <v/>
          </cell>
        </row>
        <row r="1092">
          <cell r="A1092" t="str">
            <v/>
          </cell>
          <cell r="B1092" t="str">
            <v/>
          </cell>
        </row>
        <row r="1093">
          <cell r="A1093" t="str">
            <v/>
          </cell>
          <cell r="B1093" t="str">
            <v/>
          </cell>
        </row>
        <row r="1094">
          <cell r="A1094" t="str">
            <v/>
          </cell>
          <cell r="B1094" t="str">
            <v/>
          </cell>
        </row>
        <row r="1095">
          <cell r="A1095" t="str">
            <v/>
          </cell>
          <cell r="B1095" t="str">
            <v/>
          </cell>
        </row>
        <row r="1096">
          <cell r="A1096" t="str">
            <v/>
          </cell>
          <cell r="B1096" t="str">
            <v/>
          </cell>
        </row>
        <row r="1097">
          <cell r="A1097" t="str">
            <v/>
          </cell>
          <cell r="B1097" t="str">
            <v/>
          </cell>
        </row>
        <row r="1098">
          <cell r="A1098" t="str">
            <v/>
          </cell>
          <cell r="B1098" t="str">
            <v/>
          </cell>
        </row>
        <row r="1099">
          <cell r="A1099" t="str">
            <v/>
          </cell>
          <cell r="B1099" t="str">
            <v/>
          </cell>
        </row>
        <row r="1100">
          <cell r="A1100" t="str">
            <v/>
          </cell>
          <cell r="B1100" t="str">
            <v/>
          </cell>
        </row>
        <row r="1101">
          <cell r="A1101" t="str">
            <v/>
          </cell>
          <cell r="B1101" t="str">
            <v/>
          </cell>
        </row>
        <row r="1102">
          <cell r="A1102" t="str">
            <v/>
          </cell>
          <cell r="B1102" t="str">
            <v/>
          </cell>
        </row>
        <row r="1103">
          <cell r="A1103" t="str">
            <v/>
          </cell>
          <cell r="B1103" t="str">
            <v/>
          </cell>
        </row>
        <row r="1104">
          <cell r="A1104" t="str">
            <v/>
          </cell>
          <cell r="B1104" t="str">
            <v/>
          </cell>
        </row>
        <row r="1105">
          <cell r="A1105" t="str">
            <v/>
          </cell>
          <cell r="B1105" t="str">
            <v/>
          </cell>
        </row>
        <row r="1106">
          <cell r="A1106" t="str">
            <v/>
          </cell>
          <cell r="B1106" t="str">
            <v/>
          </cell>
        </row>
        <row r="1107">
          <cell r="A1107" t="str">
            <v/>
          </cell>
          <cell r="B1107" t="str">
            <v/>
          </cell>
        </row>
        <row r="1108">
          <cell r="A1108" t="str">
            <v/>
          </cell>
          <cell r="B1108" t="str">
            <v/>
          </cell>
        </row>
        <row r="1109">
          <cell r="A1109" t="str">
            <v/>
          </cell>
          <cell r="B1109" t="str">
            <v/>
          </cell>
        </row>
        <row r="1110">
          <cell r="A1110" t="str">
            <v/>
          </cell>
          <cell r="B1110" t="str">
            <v/>
          </cell>
        </row>
        <row r="1111">
          <cell r="A1111" t="str">
            <v/>
          </cell>
          <cell r="B1111" t="str">
            <v/>
          </cell>
        </row>
        <row r="1112">
          <cell r="A1112" t="str">
            <v/>
          </cell>
          <cell r="B1112" t="str">
            <v/>
          </cell>
        </row>
        <row r="1113">
          <cell r="A1113" t="str">
            <v/>
          </cell>
          <cell r="B1113" t="str">
            <v/>
          </cell>
        </row>
        <row r="1114">
          <cell r="A1114" t="str">
            <v/>
          </cell>
          <cell r="B1114" t="str">
            <v/>
          </cell>
        </row>
        <row r="1115">
          <cell r="A1115" t="str">
            <v/>
          </cell>
          <cell r="B1115" t="str">
            <v/>
          </cell>
        </row>
        <row r="1116">
          <cell r="A1116" t="str">
            <v/>
          </cell>
          <cell r="B1116" t="str">
            <v/>
          </cell>
        </row>
        <row r="1117">
          <cell r="A1117" t="str">
            <v/>
          </cell>
          <cell r="B1117" t="str">
            <v/>
          </cell>
        </row>
        <row r="1118">
          <cell r="A1118" t="str">
            <v/>
          </cell>
          <cell r="B1118" t="str">
            <v/>
          </cell>
        </row>
        <row r="1119">
          <cell r="A1119" t="str">
            <v/>
          </cell>
          <cell r="B1119" t="str">
            <v/>
          </cell>
        </row>
        <row r="1120">
          <cell r="A1120" t="str">
            <v/>
          </cell>
          <cell r="B1120" t="str">
            <v/>
          </cell>
        </row>
        <row r="1121">
          <cell r="A1121" t="str">
            <v/>
          </cell>
          <cell r="B1121" t="str">
            <v/>
          </cell>
        </row>
        <row r="1122">
          <cell r="A1122" t="str">
            <v/>
          </cell>
          <cell r="B1122" t="str">
            <v/>
          </cell>
        </row>
        <row r="1123">
          <cell r="A1123" t="str">
            <v/>
          </cell>
          <cell r="B1123" t="str">
            <v/>
          </cell>
        </row>
        <row r="1124">
          <cell r="A1124" t="str">
            <v/>
          </cell>
          <cell r="B1124" t="str">
            <v/>
          </cell>
        </row>
        <row r="1125">
          <cell r="A1125" t="str">
            <v/>
          </cell>
          <cell r="B1125" t="str">
            <v/>
          </cell>
        </row>
        <row r="1126">
          <cell r="A1126" t="str">
            <v/>
          </cell>
          <cell r="B1126" t="str">
            <v/>
          </cell>
        </row>
        <row r="1127">
          <cell r="A1127" t="str">
            <v/>
          </cell>
          <cell r="B1127" t="str">
            <v/>
          </cell>
        </row>
        <row r="1128">
          <cell r="A1128" t="str">
            <v/>
          </cell>
          <cell r="B1128" t="str">
            <v/>
          </cell>
        </row>
        <row r="1129">
          <cell r="A1129" t="str">
            <v/>
          </cell>
          <cell r="B1129" t="str">
            <v/>
          </cell>
        </row>
        <row r="1130">
          <cell r="A1130" t="str">
            <v/>
          </cell>
          <cell r="B1130" t="str">
            <v/>
          </cell>
        </row>
        <row r="1131">
          <cell r="A1131" t="str">
            <v/>
          </cell>
          <cell r="B1131" t="str">
            <v/>
          </cell>
        </row>
        <row r="1132">
          <cell r="A1132" t="str">
            <v/>
          </cell>
          <cell r="B1132" t="str">
            <v/>
          </cell>
        </row>
        <row r="1133">
          <cell r="A1133" t="str">
            <v/>
          </cell>
          <cell r="B1133" t="str">
            <v/>
          </cell>
        </row>
        <row r="1134">
          <cell r="A1134" t="str">
            <v/>
          </cell>
          <cell r="B1134" t="str">
            <v/>
          </cell>
        </row>
        <row r="1135">
          <cell r="A1135" t="str">
            <v/>
          </cell>
          <cell r="B1135" t="str">
            <v/>
          </cell>
        </row>
        <row r="1136">
          <cell r="A1136" t="str">
            <v/>
          </cell>
          <cell r="B1136" t="str">
            <v/>
          </cell>
        </row>
        <row r="1137">
          <cell r="A1137" t="str">
            <v/>
          </cell>
          <cell r="B1137" t="str">
            <v/>
          </cell>
        </row>
        <row r="1138">
          <cell r="A1138" t="str">
            <v/>
          </cell>
          <cell r="B1138" t="str">
            <v/>
          </cell>
        </row>
        <row r="1139">
          <cell r="A1139" t="str">
            <v/>
          </cell>
          <cell r="B1139" t="str">
            <v/>
          </cell>
        </row>
        <row r="1140">
          <cell r="A1140" t="str">
            <v/>
          </cell>
          <cell r="B1140" t="str">
            <v/>
          </cell>
        </row>
        <row r="1141">
          <cell r="A1141" t="str">
            <v/>
          </cell>
          <cell r="B1141" t="str">
            <v/>
          </cell>
        </row>
        <row r="1142">
          <cell r="A1142" t="str">
            <v/>
          </cell>
          <cell r="B1142" t="str">
            <v/>
          </cell>
        </row>
        <row r="1143">
          <cell r="A1143" t="str">
            <v/>
          </cell>
          <cell r="B1143" t="str">
            <v/>
          </cell>
        </row>
        <row r="1144">
          <cell r="A1144" t="str">
            <v/>
          </cell>
          <cell r="B1144" t="str">
            <v/>
          </cell>
        </row>
        <row r="1145">
          <cell r="A1145" t="str">
            <v/>
          </cell>
          <cell r="B1145" t="str">
            <v/>
          </cell>
        </row>
        <row r="1146">
          <cell r="A1146" t="str">
            <v/>
          </cell>
          <cell r="B1146" t="str">
            <v/>
          </cell>
        </row>
        <row r="1147">
          <cell r="A1147" t="str">
            <v/>
          </cell>
          <cell r="B1147" t="str">
            <v/>
          </cell>
        </row>
        <row r="1148">
          <cell r="A1148" t="str">
            <v/>
          </cell>
          <cell r="B1148" t="str">
            <v/>
          </cell>
        </row>
        <row r="1149">
          <cell r="A1149" t="str">
            <v/>
          </cell>
          <cell r="B1149" t="str">
            <v/>
          </cell>
        </row>
        <row r="1150">
          <cell r="A1150" t="str">
            <v/>
          </cell>
          <cell r="B1150" t="str">
            <v/>
          </cell>
        </row>
        <row r="1151">
          <cell r="A1151" t="str">
            <v/>
          </cell>
          <cell r="B1151" t="str">
            <v/>
          </cell>
        </row>
        <row r="1152">
          <cell r="A1152" t="str">
            <v/>
          </cell>
          <cell r="B1152" t="str">
            <v/>
          </cell>
        </row>
        <row r="1153">
          <cell r="A1153" t="str">
            <v/>
          </cell>
          <cell r="B1153" t="str">
            <v/>
          </cell>
        </row>
        <row r="1154">
          <cell r="A1154" t="str">
            <v/>
          </cell>
          <cell r="B1154" t="str">
            <v/>
          </cell>
        </row>
        <row r="1155">
          <cell r="A1155" t="str">
            <v/>
          </cell>
          <cell r="B1155" t="str">
            <v/>
          </cell>
        </row>
        <row r="1156">
          <cell r="A1156" t="str">
            <v/>
          </cell>
          <cell r="B1156" t="str">
            <v/>
          </cell>
        </row>
        <row r="1157">
          <cell r="A1157" t="str">
            <v/>
          </cell>
          <cell r="B1157" t="str">
            <v/>
          </cell>
        </row>
        <row r="1158">
          <cell r="A1158" t="str">
            <v/>
          </cell>
          <cell r="B1158" t="str">
            <v/>
          </cell>
        </row>
        <row r="1159">
          <cell r="A1159" t="str">
            <v/>
          </cell>
          <cell r="B1159" t="str">
            <v/>
          </cell>
        </row>
        <row r="1160">
          <cell r="A1160" t="str">
            <v/>
          </cell>
          <cell r="B1160" t="str">
            <v/>
          </cell>
        </row>
        <row r="1161">
          <cell r="A1161" t="str">
            <v/>
          </cell>
          <cell r="B1161" t="str">
            <v/>
          </cell>
        </row>
        <row r="1162">
          <cell r="A1162" t="str">
            <v/>
          </cell>
          <cell r="B1162" t="str">
            <v/>
          </cell>
        </row>
        <row r="1163">
          <cell r="A1163" t="str">
            <v/>
          </cell>
          <cell r="B1163" t="str">
            <v/>
          </cell>
        </row>
        <row r="1164">
          <cell r="A1164" t="str">
            <v/>
          </cell>
          <cell r="B1164" t="str">
            <v/>
          </cell>
        </row>
        <row r="1165">
          <cell r="A1165" t="str">
            <v/>
          </cell>
          <cell r="B1165" t="str">
            <v/>
          </cell>
        </row>
        <row r="1166">
          <cell r="A1166" t="str">
            <v/>
          </cell>
          <cell r="B1166" t="str">
            <v/>
          </cell>
        </row>
        <row r="1167">
          <cell r="A1167" t="str">
            <v/>
          </cell>
          <cell r="B1167" t="str">
            <v/>
          </cell>
        </row>
        <row r="1168">
          <cell r="A1168" t="str">
            <v/>
          </cell>
          <cell r="B1168" t="str">
            <v/>
          </cell>
        </row>
        <row r="1169">
          <cell r="A1169" t="str">
            <v/>
          </cell>
          <cell r="B1169" t="str">
            <v/>
          </cell>
        </row>
        <row r="1170">
          <cell r="A1170" t="str">
            <v/>
          </cell>
          <cell r="B1170" t="str">
            <v/>
          </cell>
        </row>
        <row r="1171">
          <cell r="A1171" t="str">
            <v/>
          </cell>
          <cell r="B1171" t="str">
            <v/>
          </cell>
        </row>
        <row r="1172">
          <cell r="A1172" t="str">
            <v/>
          </cell>
          <cell r="B1172" t="str">
            <v/>
          </cell>
        </row>
        <row r="1173">
          <cell r="A1173" t="str">
            <v/>
          </cell>
          <cell r="B1173" t="str">
            <v/>
          </cell>
        </row>
        <row r="1174">
          <cell r="A1174" t="str">
            <v/>
          </cell>
          <cell r="B1174" t="str">
            <v/>
          </cell>
        </row>
        <row r="1175">
          <cell r="A1175" t="str">
            <v/>
          </cell>
          <cell r="B1175" t="str">
            <v/>
          </cell>
        </row>
        <row r="1176">
          <cell r="A1176" t="str">
            <v/>
          </cell>
          <cell r="B1176" t="str">
            <v/>
          </cell>
        </row>
        <row r="1177">
          <cell r="A1177" t="str">
            <v/>
          </cell>
          <cell r="B1177" t="str">
            <v/>
          </cell>
        </row>
        <row r="1178">
          <cell r="A1178" t="str">
            <v/>
          </cell>
          <cell r="B1178" t="str">
            <v/>
          </cell>
        </row>
        <row r="1179">
          <cell r="A1179" t="str">
            <v/>
          </cell>
          <cell r="B1179" t="str">
            <v/>
          </cell>
        </row>
        <row r="1180">
          <cell r="A1180" t="str">
            <v/>
          </cell>
          <cell r="B1180" t="str">
            <v/>
          </cell>
        </row>
        <row r="1181">
          <cell r="A1181" t="str">
            <v/>
          </cell>
          <cell r="B1181" t="str">
            <v/>
          </cell>
        </row>
        <row r="1182">
          <cell r="A1182" t="str">
            <v/>
          </cell>
          <cell r="B1182" t="str">
            <v/>
          </cell>
        </row>
        <row r="1183">
          <cell r="A1183" t="str">
            <v/>
          </cell>
          <cell r="B1183" t="str">
            <v/>
          </cell>
        </row>
        <row r="1184">
          <cell r="A1184" t="str">
            <v/>
          </cell>
          <cell r="B1184" t="str">
            <v/>
          </cell>
        </row>
        <row r="1185">
          <cell r="A1185" t="str">
            <v/>
          </cell>
          <cell r="B1185" t="str">
            <v/>
          </cell>
        </row>
        <row r="1186">
          <cell r="A1186" t="str">
            <v/>
          </cell>
          <cell r="B1186" t="str">
            <v/>
          </cell>
        </row>
        <row r="1187">
          <cell r="A1187" t="str">
            <v/>
          </cell>
          <cell r="B1187" t="str">
            <v/>
          </cell>
        </row>
        <row r="1188">
          <cell r="A1188" t="str">
            <v/>
          </cell>
          <cell r="B1188" t="str">
            <v/>
          </cell>
        </row>
        <row r="1189">
          <cell r="A1189" t="str">
            <v/>
          </cell>
          <cell r="B1189" t="str">
            <v/>
          </cell>
        </row>
        <row r="1190">
          <cell r="A1190" t="str">
            <v/>
          </cell>
          <cell r="B1190" t="str">
            <v/>
          </cell>
        </row>
        <row r="1191">
          <cell r="A1191" t="str">
            <v/>
          </cell>
          <cell r="B1191" t="str">
            <v/>
          </cell>
        </row>
        <row r="1192">
          <cell r="A1192" t="str">
            <v/>
          </cell>
          <cell r="B1192" t="str">
            <v/>
          </cell>
        </row>
        <row r="1193">
          <cell r="A1193" t="str">
            <v/>
          </cell>
          <cell r="B1193" t="str">
            <v/>
          </cell>
        </row>
        <row r="1194">
          <cell r="A1194" t="str">
            <v/>
          </cell>
          <cell r="B1194" t="str">
            <v/>
          </cell>
        </row>
        <row r="1195">
          <cell r="A1195" t="str">
            <v/>
          </cell>
          <cell r="B1195" t="str">
            <v/>
          </cell>
        </row>
        <row r="1196">
          <cell r="A1196" t="str">
            <v/>
          </cell>
          <cell r="B1196" t="str">
            <v/>
          </cell>
        </row>
        <row r="1197">
          <cell r="A1197" t="str">
            <v/>
          </cell>
          <cell r="B1197" t="str">
            <v/>
          </cell>
        </row>
        <row r="1198">
          <cell r="A1198" t="str">
            <v/>
          </cell>
          <cell r="B1198" t="str">
            <v/>
          </cell>
        </row>
        <row r="1199">
          <cell r="A1199" t="str">
            <v/>
          </cell>
          <cell r="B1199" t="str">
            <v/>
          </cell>
        </row>
        <row r="1200">
          <cell r="A1200" t="str">
            <v/>
          </cell>
          <cell r="B1200" t="str">
            <v/>
          </cell>
        </row>
        <row r="1201">
          <cell r="A1201" t="str">
            <v/>
          </cell>
          <cell r="B1201" t="str">
            <v/>
          </cell>
        </row>
        <row r="1202">
          <cell r="A1202" t="str">
            <v/>
          </cell>
          <cell r="B1202" t="str">
            <v/>
          </cell>
        </row>
        <row r="1203">
          <cell r="A1203" t="str">
            <v/>
          </cell>
          <cell r="B1203" t="str">
            <v/>
          </cell>
        </row>
        <row r="1204">
          <cell r="A1204" t="str">
            <v/>
          </cell>
          <cell r="B1204" t="str">
            <v/>
          </cell>
        </row>
        <row r="1205">
          <cell r="A1205" t="str">
            <v/>
          </cell>
          <cell r="B1205" t="str">
            <v/>
          </cell>
        </row>
        <row r="1206">
          <cell r="A1206" t="str">
            <v/>
          </cell>
          <cell r="B1206" t="str">
            <v/>
          </cell>
        </row>
        <row r="1207">
          <cell r="A1207" t="str">
            <v/>
          </cell>
          <cell r="B1207" t="str">
            <v/>
          </cell>
        </row>
        <row r="1208">
          <cell r="A1208" t="str">
            <v/>
          </cell>
          <cell r="B1208" t="str">
            <v/>
          </cell>
        </row>
        <row r="1209">
          <cell r="A1209" t="str">
            <v/>
          </cell>
          <cell r="B1209" t="str">
            <v/>
          </cell>
        </row>
        <row r="1210">
          <cell r="A1210" t="str">
            <v/>
          </cell>
          <cell r="B1210" t="str">
            <v/>
          </cell>
        </row>
        <row r="1211">
          <cell r="A1211" t="str">
            <v/>
          </cell>
          <cell r="B1211" t="str">
            <v/>
          </cell>
        </row>
        <row r="1212">
          <cell r="A1212" t="str">
            <v/>
          </cell>
          <cell r="B1212" t="str">
            <v/>
          </cell>
        </row>
        <row r="1213">
          <cell r="A1213" t="str">
            <v/>
          </cell>
          <cell r="B1213" t="str">
            <v/>
          </cell>
        </row>
        <row r="1214">
          <cell r="A1214" t="str">
            <v/>
          </cell>
          <cell r="B1214" t="str">
            <v/>
          </cell>
        </row>
        <row r="1215">
          <cell r="A1215" t="str">
            <v/>
          </cell>
          <cell r="B1215" t="str">
            <v/>
          </cell>
        </row>
        <row r="1216">
          <cell r="A1216" t="str">
            <v/>
          </cell>
          <cell r="B1216" t="str">
            <v/>
          </cell>
        </row>
        <row r="1217">
          <cell r="A1217" t="str">
            <v/>
          </cell>
          <cell r="B1217" t="str">
            <v/>
          </cell>
        </row>
        <row r="1218">
          <cell r="A1218" t="str">
            <v/>
          </cell>
          <cell r="B1218" t="str">
            <v/>
          </cell>
        </row>
        <row r="1219">
          <cell r="A1219" t="str">
            <v/>
          </cell>
          <cell r="B1219" t="str">
            <v/>
          </cell>
        </row>
        <row r="1220">
          <cell r="A1220" t="str">
            <v/>
          </cell>
          <cell r="B1220" t="str">
            <v/>
          </cell>
        </row>
        <row r="1221">
          <cell r="A1221" t="str">
            <v/>
          </cell>
          <cell r="B1221" t="str">
            <v/>
          </cell>
        </row>
        <row r="1222">
          <cell r="A1222" t="str">
            <v/>
          </cell>
          <cell r="B1222" t="str">
            <v/>
          </cell>
        </row>
        <row r="1223">
          <cell r="A1223" t="str">
            <v/>
          </cell>
          <cell r="B1223" t="str">
            <v/>
          </cell>
        </row>
        <row r="1224">
          <cell r="A1224" t="str">
            <v/>
          </cell>
          <cell r="B1224" t="str">
            <v/>
          </cell>
        </row>
        <row r="1225">
          <cell r="A1225" t="str">
            <v/>
          </cell>
          <cell r="B1225" t="str">
            <v/>
          </cell>
        </row>
        <row r="1226">
          <cell r="A1226" t="str">
            <v/>
          </cell>
          <cell r="B1226" t="str">
            <v/>
          </cell>
        </row>
        <row r="1227">
          <cell r="A1227" t="str">
            <v/>
          </cell>
          <cell r="B1227" t="str">
            <v/>
          </cell>
        </row>
        <row r="1228">
          <cell r="A1228" t="str">
            <v/>
          </cell>
          <cell r="B1228" t="str">
            <v/>
          </cell>
        </row>
        <row r="1229">
          <cell r="A1229" t="str">
            <v/>
          </cell>
          <cell r="B1229" t="str">
            <v/>
          </cell>
        </row>
        <row r="1230">
          <cell r="A1230" t="str">
            <v/>
          </cell>
          <cell r="B1230" t="str">
            <v/>
          </cell>
        </row>
        <row r="1231">
          <cell r="A1231" t="str">
            <v/>
          </cell>
          <cell r="B1231" t="str">
            <v/>
          </cell>
        </row>
        <row r="1232">
          <cell r="A1232" t="str">
            <v/>
          </cell>
          <cell r="B1232" t="str">
            <v/>
          </cell>
        </row>
        <row r="1233">
          <cell r="A1233" t="str">
            <v/>
          </cell>
          <cell r="B1233" t="str">
            <v/>
          </cell>
        </row>
        <row r="1234">
          <cell r="A1234" t="str">
            <v/>
          </cell>
          <cell r="B1234" t="str">
            <v/>
          </cell>
        </row>
        <row r="1235">
          <cell r="A1235" t="str">
            <v/>
          </cell>
          <cell r="B1235" t="str">
            <v/>
          </cell>
        </row>
        <row r="1236">
          <cell r="A1236" t="str">
            <v/>
          </cell>
          <cell r="B1236" t="str">
            <v/>
          </cell>
        </row>
        <row r="1237">
          <cell r="A1237" t="str">
            <v/>
          </cell>
          <cell r="B1237" t="str">
            <v/>
          </cell>
        </row>
        <row r="1238">
          <cell r="A1238" t="str">
            <v/>
          </cell>
          <cell r="B1238" t="str">
            <v/>
          </cell>
        </row>
        <row r="1239">
          <cell r="A1239" t="str">
            <v/>
          </cell>
          <cell r="B1239" t="str">
            <v/>
          </cell>
        </row>
        <row r="1240">
          <cell r="A1240" t="str">
            <v/>
          </cell>
          <cell r="B1240" t="str">
            <v/>
          </cell>
        </row>
        <row r="1241">
          <cell r="A1241" t="str">
            <v/>
          </cell>
          <cell r="B1241" t="str">
            <v/>
          </cell>
        </row>
        <row r="1242">
          <cell r="A1242" t="str">
            <v/>
          </cell>
          <cell r="B1242" t="str">
            <v/>
          </cell>
        </row>
        <row r="1243">
          <cell r="A1243" t="str">
            <v/>
          </cell>
          <cell r="B1243" t="str">
            <v/>
          </cell>
        </row>
        <row r="1244">
          <cell r="A1244" t="str">
            <v/>
          </cell>
          <cell r="B1244" t="str">
            <v/>
          </cell>
        </row>
        <row r="1245">
          <cell r="A1245" t="str">
            <v/>
          </cell>
          <cell r="B1245" t="str">
            <v/>
          </cell>
        </row>
        <row r="1246">
          <cell r="A1246" t="str">
            <v/>
          </cell>
          <cell r="B1246" t="str">
            <v/>
          </cell>
        </row>
        <row r="1247">
          <cell r="A1247" t="str">
            <v/>
          </cell>
          <cell r="B1247" t="str">
            <v/>
          </cell>
        </row>
        <row r="1248">
          <cell r="A1248" t="str">
            <v/>
          </cell>
          <cell r="B1248" t="str">
            <v/>
          </cell>
        </row>
        <row r="1249">
          <cell r="A1249" t="str">
            <v/>
          </cell>
          <cell r="B1249" t="str">
            <v/>
          </cell>
        </row>
        <row r="1250">
          <cell r="A1250" t="str">
            <v/>
          </cell>
          <cell r="B1250" t="str">
            <v/>
          </cell>
        </row>
        <row r="1251">
          <cell r="A1251" t="str">
            <v/>
          </cell>
          <cell r="B1251" t="str">
            <v/>
          </cell>
        </row>
        <row r="1252">
          <cell r="A1252" t="str">
            <v/>
          </cell>
          <cell r="B1252" t="str">
            <v/>
          </cell>
        </row>
        <row r="1253">
          <cell r="A1253" t="str">
            <v/>
          </cell>
          <cell r="B1253" t="str">
            <v/>
          </cell>
        </row>
        <row r="1254">
          <cell r="A1254" t="str">
            <v/>
          </cell>
          <cell r="B1254" t="str">
            <v/>
          </cell>
        </row>
        <row r="1255">
          <cell r="A1255" t="str">
            <v/>
          </cell>
          <cell r="B1255" t="str">
            <v/>
          </cell>
        </row>
        <row r="1256">
          <cell r="A1256" t="str">
            <v/>
          </cell>
          <cell r="B1256" t="str">
            <v/>
          </cell>
        </row>
        <row r="1257">
          <cell r="A1257" t="str">
            <v/>
          </cell>
          <cell r="B1257" t="str">
            <v/>
          </cell>
        </row>
        <row r="1258">
          <cell r="A1258" t="str">
            <v/>
          </cell>
          <cell r="B1258" t="str">
            <v/>
          </cell>
        </row>
        <row r="1259">
          <cell r="A1259" t="str">
            <v/>
          </cell>
          <cell r="B1259" t="str">
            <v/>
          </cell>
        </row>
        <row r="1260">
          <cell r="A1260" t="str">
            <v/>
          </cell>
          <cell r="B1260" t="str">
            <v/>
          </cell>
        </row>
        <row r="1261">
          <cell r="A1261" t="str">
            <v/>
          </cell>
          <cell r="B1261" t="str">
            <v/>
          </cell>
        </row>
        <row r="1262">
          <cell r="A1262" t="str">
            <v/>
          </cell>
          <cell r="B1262" t="str">
            <v/>
          </cell>
        </row>
        <row r="1263">
          <cell r="A1263" t="str">
            <v/>
          </cell>
          <cell r="B1263" t="str">
            <v/>
          </cell>
        </row>
        <row r="1264">
          <cell r="A1264" t="str">
            <v/>
          </cell>
          <cell r="B1264" t="str">
            <v/>
          </cell>
        </row>
        <row r="1265">
          <cell r="A1265" t="str">
            <v/>
          </cell>
          <cell r="B1265" t="str">
            <v/>
          </cell>
        </row>
        <row r="1266">
          <cell r="A1266" t="str">
            <v/>
          </cell>
          <cell r="B1266" t="str">
            <v/>
          </cell>
        </row>
        <row r="1267">
          <cell r="A1267" t="str">
            <v/>
          </cell>
          <cell r="B1267" t="str">
            <v/>
          </cell>
        </row>
        <row r="1268">
          <cell r="A1268" t="str">
            <v/>
          </cell>
          <cell r="B1268" t="str">
            <v/>
          </cell>
        </row>
        <row r="1269">
          <cell r="A1269" t="str">
            <v/>
          </cell>
          <cell r="B1269" t="str">
            <v/>
          </cell>
        </row>
        <row r="1270">
          <cell r="A1270" t="str">
            <v/>
          </cell>
          <cell r="B1270" t="str">
            <v/>
          </cell>
        </row>
        <row r="1271">
          <cell r="A1271" t="str">
            <v/>
          </cell>
          <cell r="B1271" t="str">
            <v/>
          </cell>
        </row>
        <row r="1272">
          <cell r="A1272" t="str">
            <v/>
          </cell>
          <cell r="B1272" t="str">
            <v/>
          </cell>
        </row>
        <row r="1273">
          <cell r="A1273" t="str">
            <v/>
          </cell>
          <cell r="B1273" t="str">
            <v/>
          </cell>
        </row>
        <row r="1274">
          <cell r="A1274" t="str">
            <v/>
          </cell>
          <cell r="B1274" t="str">
            <v/>
          </cell>
        </row>
        <row r="1275">
          <cell r="A1275" t="str">
            <v/>
          </cell>
          <cell r="B1275" t="str">
            <v/>
          </cell>
        </row>
        <row r="1276">
          <cell r="A1276" t="str">
            <v/>
          </cell>
          <cell r="B1276" t="str">
            <v/>
          </cell>
        </row>
        <row r="1277">
          <cell r="A1277" t="str">
            <v/>
          </cell>
          <cell r="B1277" t="str">
            <v/>
          </cell>
        </row>
        <row r="1278">
          <cell r="A1278" t="str">
            <v/>
          </cell>
          <cell r="B1278" t="str">
            <v/>
          </cell>
        </row>
        <row r="1279">
          <cell r="A1279" t="str">
            <v/>
          </cell>
          <cell r="B1279" t="str">
            <v/>
          </cell>
        </row>
        <row r="1280">
          <cell r="A1280" t="str">
            <v/>
          </cell>
          <cell r="B1280" t="str">
            <v/>
          </cell>
        </row>
        <row r="1281">
          <cell r="A1281" t="str">
            <v/>
          </cell>
          <cell r="B1281" t="str">
            <v/>
          </cell>
        </row>
        <row r="1282">
          <cell r="A1282" t="str">
            <v/>
          </cell>
          <cell r="B1282" t="str">
            <v/>
          </cell>
        </row>
        <row r="1283">
          <cell r="A1283" t="str">
            <v/>
          </cell>
          <cell r="B1283" t="str">
            <v/>
          </cell>
        </row>
        <row r="1284">
          <cell r="A1284" t="str">
            <v/>
          </cell>
          <cell r="B1284" t="str">
            <v/>
          </cell>
        </row>
        <row r="1285">
          <cell r="A1285" t="str">
            <v/>
          </cell>
          <cell r="B1285" t="str">
            <v/>
          </cell>
        </row>
        <row r="1286">
          <cell r="A1286" t="str">
            <v/>
          </cell>
          <cell r="B1286" t="str">
            <v/>
          </cell>
        </row>
        <row r="1287">
          <cell r="A1287" t="str">
            <v/>
          </cell>
          <cell r="B1287" t="str">
            <v/>
          </cell>
        </row>
        <row r="1288">
          <cell r="A1288" t="str">
            <v/>
          </cell>
          <cell r="B1288" t="str">
            <v/>
          </cell>
        </row>
        <row r="1289">
          <cell r="A1289" t="str">
            <v/>
          </cell>
          <cell r="B1289" t="str">
            <v/>
          </cell>
        </row>
        <row r="1290">
          <cell r="A1290" t="str">
            <v/>
          </cell>
          <cell r="B1290" t="str">
            <v/>
          </cell>
        </row>
        <row r="1291">
          <cell r="A1291" t="str">
            <v/>
          </cell>
          <cell r="B1291" t="str">
            <v/>
          </cell>
        </row>
        <row r="1292">
          <cell r="A1292" t="str">
            <v/>
          </cell>
          <cell r="B1292" t="str">
            <v/>
          </cell>
        </row>
        <row r="1293">
          <cell r="A1293" t="str">
            <v/>
          </cell>
          <cell r="B1293" t="str">
            <v/>
          </cell>
        </row>
        <row r="1294">
          <cell r="A1294" t="str">
            <v/>
          </cell>
          <cell r="B1294" t="str">
            <v/>
          </cell>
        </row>
        <row r="1295">
          <cell r="A1295" t="str">
            <v/>
          </cell>
          <cell r="B1295" t="str">
            <v/>
          </cell>
        </row>
        <row r="1296">
          <cell r="A1296" t="str">
            <v/>
          </cell>
          <cell r="B1296" t="str">
            <v/>
          </cell>
        </row>
        <row r="1297">
          <cell r="A1297" t="str">
            <v/>
          </cell>
          <cell r="B1297" t="str">
            <v/>
          </cell>
        </row>
        <row r="1298">
          <cell r="A1298" t="str">
            <v/>
          </cell>
          <cell r="B1298" t="str">
            <v/>
          </cell>
        </row>
        <row r="1299">
          <cell r="A1299" t="str">
            <v/>
          </cell>
          <cell r="B1299" t="str">
            <v/>
          </cell>
        </row>
        <row r="1300">
          <cell r="A1300" t="str">
            <v/>
          </cell>
          <cell r="B1300" t="str">
            <v/>
          </cell>
        </row>
        <row r="1301">
          <cell r="A1301" t="str">
            <v/>
          </cell>
          <cell r="B1301" t="str">
            <v/>
          </cell>
        </row>
        <row r="1302">
          <cell r="A1302" t="str">
            <v/>
          </cell>
          <cell r="B1302" t="str">
            <v/>
          </cell>
        </row>
        <row r="1303">
          <cell r="A1303" t="str">
            <v/>
          </cell>
          <cell r="B1303" t="str">
            <v/>
          </cell>
        </row>
        <row r="1304">
          <cell r="A1304" t="str">
            <v/>
          </cell>
          <cell r="B1304" t="str">
            <v/>
          </cell>
        </row>
        <row r="1305">
          <cell r="A1305" t="str">
            <v/>
          </cell>
          <cell r="B1305" t="str">
            <v/>
          </cell>
        </row>
        <row r="1306">
          <cell r="A1306" t="str">
            <v/>
          </cell>
          <cell r="B1306" t="str">
            <v/>
          </cell>
        </row>
        <row r="1307">
          <cell r="A1307" t="str">
            <v/>
          </cell>
          <cell r="B1307" t="str">
            <v/>
          </cell>
        </row>
        <row r="1308">
          <cell r="A1308" t="str">
            <v/>
          </cell>
          <cell r="B1308" t="str">
            <v/>
          </cell>
        </row>
        <row r="1309">
          <cell r="A1309" t="str">
            <v/>
          </cell>
          <cell r="B1309" t="str">
            <v/>
          </cell>
        </row>
        <row r="1310">
          <cell r="A1310" t="str">
            <v/>
          </cell>
          <cell r="B1310" t="str">
            <v/>
          </cell>
        </row>
        <row r="1311">
          <cell r="A1311" t="str">
            <v/>
          </cell>
          <cell r="B1311" t="str">
            <v/>
          </cell>
        </row>
        <row r="1312">
          <cell r="A1312" t="str">
            <v/>
          </cell>
          <cell r="B1312" t="str">
            <v/>
          </cell>
        </row>
        <row r="1313">
          <cell r="A1313" t="str">
            <v/>
          </cell>
          <cell r="B1313" t="str">
            <v/>
          </cell>
        </row>
        <row r="1314">
          <cell r="A1314" t="str">
            <v/>
          </cell>
          <cell r="B1314" t="str">
            <v/>
          </cell>
        </row>
        <row r="1315">
          <cell r="A1315" t="str">
            <v/>
          </cell>
          <cell r="B1315" t="str">
            <v/>
          </cell>
        </row>
        <row r="1316">
          <cell r="A1316" t="str">
            <v/>
          </cell>
          <cell r="B1316" t="str">
            <v/>
          </cell>
        </row>
        <row r="1317">
          <cell r="A1317" t="str">
            <v/>
          </cell>
          <cell r="B1317" t="str">
            <v/>
          </cell>
        </row>
        <row r="1318">
          <cell r="A1318" t="str">
            <v/>
          </cell>
          <cell r="B1318" t="str">
            <v/>
          </cell>
        </row>
        <row r="1319">
          <cell r="A1319" t="str">
            <v/>
          </cell>
          <cell r="B1319" t="str">
            <v/>
          </cell>
        </row>
        <row r="1320">
          <cell r="A1320" t="str">
            <v/>
          </cell>
          <cell r="B1320" t="str">
            <v/>
          </cell>
        </row>
        <row r="1321">
          <cell r="A1321" t="str">
            <v/>
          </cell>
          <cell r="B1321" t="str">
            <v/>
          </cell>
        </row>
        <row r="1322">
          <cell r="A1322" t="str">
            <v/>
          </cell>
          <cell r="B1322" t="str">
            <v/>
          </cell>
        </row>
        <row r="1323">
          <cell r="A1323" t="str">
            <v/>
          </cell>
          <cell r="B1323" t="str">
            <v/>
          </cell>
        </row>
        <row r="1324">
          <cell r="A1324" t="str">
            <v/>
          </cell>
          <cell r="B1324" t="str">
            <v/>
          </cell>
        </row>
        <row r="1325">
          <cell r="A1325" t="str">
            <v/>
          </cell>
          <cell r="B1325" t="str">
            <v/>
          </cell>
        </row>
        <row r="1326">
          <cell r="A1326" t="str">
            <v/>
          </cell>
          <cell r="B1326" t="str">
            <v/>
          </cell>
        </row>
        <row r="1327">
          <cell r="A1327" t="str">
            <v/>
          </cell>
          <cell r="B1327" t="str">
            <v/>
          </cell>
        </row>
        <row r="1328">
          <cell r="A1328" t="str">
            <v/>
          </cell>
          <cell r="B1328" t="str">
            <v/>
          </cell>
        </row>
        <row r="1329">
          <cell r="A1329" t="str">
            <v/>
          </cell>
          <cell r="B1329" t="str">
            <v/>
          </cell>
        </row>
        <row r="1330">
          <cell r="A1330" t="str">
            <v/>
          </cell>
          <cell r="B1330" t="str">
            <v/>
          </cell>
        </row>
        <row r="1331">
          <cell r="A1331" t="str">
            <v/>
          </cell>
          <cell r="B1331" t="str">
            <v/>
          </cell>
        </row>
        <row r="1332">
          <cell r="A1332" t="str">
            <v/>
          </cell>
          <cell r="B1332" t="str">
            <v/>
          </cell>
        </row>
        <row r="1333">
          <cell r="A1333" t="str">
            <v/>
          </cell>
          <cell r="B1333" t="str">
            <v/>
          </cell>
        </row>
        <row r="1334">
          <cell r="A1334" t="str">
            <v/>
          </cell>
          <cell r="B1334" t="str">
            <v/>
          </cell>
        </row>
        <row r="1335">
          <cell r="A1335" t="str">
            <v/>
          </cell>
          <cell r="B1335" t="str">
            <v/>
          </cell>
        </row>
        <row r="1336">
          <cell r="A1336" t="str">
            <v/>
          </cell>
          <cell r="B1336" t="str">
            <v/>
          </cell>
        </row>
        <row r="1337">
          <cell r="A1337" t="str">
            <v/>
          </cell>
          <cell r="B1337" t="str">
            <v/>
          </cell>
        </row>
        <row r="1338">
          <cell r="A1338" t="str">
            <v/>
          </cell>
          <cell r="B1338" t="str">
            <v/>
          </cell>
        </row>
        <row r="1339">
          <cell r="A1339" t="str">
            <v/>
          </cell>
          <cell r="B1339" t="str">
            <v/>
          </cell>
        </row>
        <row r="1340">
          <cell r="A1340" t="str">
            <v/>
          </cell>
          <cell r="B1340" t="str">
            <v/>
          </cell>
        </row>
        <row r="1341">
          <cell r="A1341" t="str">
            <v/>
          </cell>
          <cell r="B1341" t="str">
            <v/>
          </cell>
        </row>
        <row r="1342">
          <cell r="A1342" t="str">
            <v/>
          </cell>
          <cell r="B1342" t="str">
            <v/>
          </cell>
        </row>
        <row r="1343">
          <cell r="A1343" t="str">
            <v/>
          </cell>
          <cell r="B1343" t="str">
            <v/>
          </cell>
        </row>
        <row r="1344">
          <cell r="A1344" t="str">
            <v/>
          </cell>
          <cell r="B1344" t="str">
            <v/>
          </cell>
        </row>
        <row r="1345">
          <cell r="A1345" t="str">
            <v/>
          </cell>
          <cell r="B1345" t="str">
            <v/>
          </cell>
        </row>
        <row r="1346">
          <cell r="A1346" t="str">
            <v/>
          </cell>
          <cell r="B1346" t="str">
            <v/>
          </cell>
        </row>
        <row r="1347">
          <cell r="A1347" t="str">
            <v/>
          </cell>
          <cell r="B1347" t="str">
            <v/>
          </cell>
        </row>
        <row r="1348">
          <cell r="A1348" t="str">
            <v/>
          </cell>
          <cell r="B1348" t="str">
            <v/>
          </cell>
        </row>
        <row r="1349">
          <cell r="A1349" t="str">
            <v/>
          </cell>
          <cell r="B1349" t="str">
            <v/>
          </cell>
        </row>
        <row r="1350">
          <cell r="A1350" t="str">
            <v/>
          </cell>
          <cell r="B1350" t="str">
            <v/>
          </cell>
        </row>
        <row r="1351">
          <cell r="A1351" t="str">
            <v/>
          </cell>
          <cell r="B1351" t="str">
            <v/>
          </cell>
        </row>
        <row r="1352">
          <cell r="A1352" t="str">
            <v/>
          </cell>
          <cell r="B1352" t="str">
            <v/>
          </cell>
        </row>
        <row r="1353">
          <cell r="A1353" t="str">
            <v/>
          </cell>
          <cell r="B1353" t="str">
            <v/>
          </cell>
        </row>
        <row r="1354">
          <cell r="A1354" t="str">
            <v/>
          </cell>
          <cell r="B1354" t="str">
            <v/>
          </cell>
        </row>
        <row r="1355">
          <cell r="A1355" t="str">
            <v/>
          </cell>
          <cell r="B1355" t="str">
            <v/>
          </cell>
        </row>
        <row r="1356">
          <cell r="A1356" t="str">
            <v/>
          </cell>
          <cell r="B1356" t="str">
            <v/>
          </cell>
        </row>
        <row r="1357">
          <cell r="A1357" t="str">
            <v/>
          </cell>
          <cell r="B1357" t="str">
            <v/>
          </cell>
        </row>
        <row r="1358">
          <cell r="A1358" t="str">
            <v/>
          </cell>
          <cell r="B1358" t="str">
            <v/>
          </cell>
        </row>
        <row r="1359">
          <cell r="A1359" t="str">
            <v/>
          </cell>
          <cell r="B1359" t="str">
            <v/>
          </cell>
        </row>
        <row r="1360">
          <cell r="A1360" t="str">
            <v/>
          </cell>
          <cell r="B1360" t="str">
            <v/>
          </cell>
        </row>
        <row r="1361">
          <cell r="A1361" t="str">
            <v/>
          </cell>
          <cell r="B1361" t="str">
            <v/>
          </cell>
        </row>
        <row r="1362">
          <cell r="A1362" t="str">
            <v/>
          </cell>
          <cell r="B1362" t="str">
            <v/>
          </cell>
        </row>
        <row r="1363">
          <cell r="A1363" t="str">
            <v/>
          </cell>
          <cell r="B1363" t="str">
            <v/>
          </cell>
        </row>
        <row r="1364">
          <cell r="A1364" t="str">
            <v/>
          </cell>
          <cell r="B1364" t="str">
            <v/>
          </cell>
        </row>
        <row r="1365">
          <cell r="A1365" t="str">
            <v/>
          </cell>
          <cell r="B1365" t="str">
            <v/>
          </cell>
        </row>
        <row r="1366">
          <cell r="A1366" t="str">
            <v/>
          </cell>
          <cell r="B1366" t="str">
            <v/>
          </cell>
        </row>
        <row r="1367">
          <cell r="A1367" t="str">
            <v/>
          </cell>
          <cell r="B1367" t="str">
            <v/>
          </cell>
        </row>
        <row r="1368">
          <cell r="A1368" t="str">
            <v/>
          </cell>
          <cell r="B1368" t="str">
            <v/>
          </cell>
        </row>
        <row r="1369">
          <cell r="A1369" t="str">
            <v/>
          </cell>
          <cell r="B1369" t="str">
            <v/>
          </cell>
        </row>
        <row r="1370">
          <cell r="A1370" t="str">
            <v/>
          </cell>
          <cell r="B1370" t="str">
            <v/>
          </cell>
        </row>
        <row r="1371">
          <cell r="A1371" t="str">
            <v/>
          </cell>
          <cell r="B1371" t="str">
            <v/>
          </cell>
        </row>
        <row r="1372">
          <cell r="A1372" t="str">
            <v/>
          </cell>
          <cell r="B1372" t="str">
            <v/>
          </cell>
        </row>
        <row r="1373">
          <cell r="A1373" t="str">
            <v/>
          </cell>
          <cell r="B1373" t="str">
            <v/>
          </cell>
        </row>
        <row r="1374">
          <cell r="A1374" t="str">
            <v/>
          </cell>
          <cell r="B1374" t="str">
            <v/>
          </cell>
        </row>
        <row r="1375">
          <cell r="A1375" t="str">
            <v/>
          </cell>
          <cell r="B1375" t="str">
            <v/>
          </cell>
        </row>
        <row r="1376">
          <cell r="A1376" t="str">
            <v/>
          </cell>
          <cell r="B1376" t="str">
            <v/>
          </cell>
        </row>
        <row r="1377">
          <cell r="A1377" t="str">
            <v/>
          </cell>
          <cell r="B1377" t="str">
            <v/>
          </cell>
        </row>
        <row r="1378">
          <cell r="A1378" t="str">
            <v/>
          </cell>
          <cell r="B1378" t="str">
            <v/>
          </cell>
        </row>
        <row r="1379">
          <cell r="A1379" t="str">
            <v/>
          </cell>
          <cell r="B1379" t="str">
            <v/>
          </cell>
        </row>
        <row r="1380">
          <cell r="A1380" t="str">
            <v/>
          </cell>
          <cell r="B1380" t="str">
            <v/>
          </cell>
        </row>
        <row r="1381">
          <cell r="A1381" t="str">
            <v/>
          </cell>
          <cell r="B1381" t="str">
            <v/>
          </cell>
        </row>
        <row r="1382">
          <cell r="A1382" t="str">
            <v/>
          </cell>
          <cell r="B1382" t="str">
            <v/>
          </cell>
        </row>
        <row r="1383">
          <cell r="A1383" t="str">
            <v/>
          </cell>
          <cell r="B1383" t="str">
            <v/>
          </cell>
        </row>
        <row r="1384">
          <cell r="A1384" t="str">
            <v/>
          </cell>
          <cell r="B1384" t="str">
            <v/>
          </cell>
        </row>
        <row r="1385">
          <cell r="A1385" t="str">
            <v/>
          </cell>
          <cell r="B1385" t="str">
            <v/>
          </cell>
        </row>
        <row r="1386">
          <cell r="A1386" t="str">
            <v/>
          </cell>
          <cell r="B1386" t="str">
            <v/>
          </cell>
        </row>
        <row r="1387">
          <cell r="A1387" t="str">
            <v/>
          </cell>
          <cell r="B1387" t="str">
            <v/>
          </cell>
        </row>
        <row r="1388">
          <cell r="A1388" t="str">
            <v/>
          </cell>
          <cell r="B1388" t="str">
            <v/>
          </cell>
        </row>
        <row r="1389">
          <cell r="A1389" t="str">
            <v/>
          </cell>
          <cell r="B1389" t="str">
            <v/>
          </cell>
        </row>
        <row r="1390">
          <cell r="A1390" t="str">
            <v/>
          </cell>
          <cell r="B1390" t="str">
            <v/>
          </cell>
        </row>
        <row r="1391">
          <cell r="A1391" t="str">
            <v/>
          </cell>
          <cell r="B1391" t="str">
            <v/>
          </cell>
        </row>
        <row r="1392">
          <cell r="A1392" t="str">
            <v/>
          </cell>
          <cell r="B1392" t="str">
            <v/>
          </cell>
        </row>
        <row r="1393">
          <cell r="A1393" t="str">
            <v/>
          </cell>
          <cell r="B1393" t="str">
            <v/>
          </cell>
        </row>
        <row r="1394">
          <cell r="A1394" t="str">
            <v/>
          </cell>
          <cell r="B1394" t="str">
            <v/>
          </cell>
        </row>
        <row r="1395">
          <cell r="A1395" t="str">
            <v/>
          </cell>
          <cell r="B1395" t="str">
            <v/>
          </cell>
        </row>
        <row r="1396">
          <cell r="A1396" t="str">
            <v/>
          </cell>
          <cell r="B1396" t="str">
            <v/>
          </cell>
        </row>
        <row r="1397">
          <cell r="A1397" t="str">
            <v/>
          </cell>
          <cell r="B1397" t="str">
            <v/>
          </cell>
        </row>
        <row r="1398">
          <cell r="A1398" t="str">
            <v/>
          </cell>
          <cell r="B1398" t="str">
            <v/>
          </cell>
        </row>
        <row r="1399">
          <cell r="A1399" t="str">
            <v/>
          </cell>
          <cell r="B1399" t="str">
            <v/>
          </cell>
        </row>
        <row r="1400">
          <cell r="A1400" t="str">
            <v/>
          </cell>
          <cell r="B1400" t="str">
            <v/>
          </cell>
        </row>
        <row r="1401">
          <cell r="A1401" t="str">
            <v/>
          </cell>
          <cell r="B1401" t="str">
            <v/>
          </cell>
        </row>
        <row r="1402">
          <cell r="A1402" t="str">
            <v/>
          </cell>
          <cell r="B1402" t="str">
            <v/>
          </cell>
        </row>
        <row r="1403">
          <cell r="A1403" t="str">
            <v/>
          </cell>
          <cell r="B1403" t="str">
            <v/>
          </cell>
        </row>
        <row r="1404">
          <cell r="A1404" t="str">
            <v/>
          </cell>
          <cell r="B1404" t="str">
            <v/>
          </cell>
        </row>
        <row r="1405">
          <cell r="A1405" t="str">
            <v/>
          </cell>
          <cell r="B1405" t="str">
            <v/>
          </cell>
        </row>
        <row r="1406">
          <cell r="A1406" t="str">
            <v/>
          </cell>
          <cell r="B1406" t="str">
            <v/>
          </cell>
        </row>
        <row r="1407">
          <cell r="A1407" t="str">
            <v/>
          </cell>
          <cell r="B1407" t="str">
            <v/>
          </cell>
        </row>
        <row r="1408">
          <cell r="A1408" t="str">
            <v/>
          </cell>
          <cell r="B1408" t="str">
            <v/>
          </cell>
        </row>
        <row r="1409">
          <cell r="A1409" t="str">
            <v/>
          </cell>
          <cell r="B1409" t="str">
            <v/>
          </cell>
        </row>
        <row r="1410">
          <cell r="A1410" t="str">
            <v/>
          </cell>
          <cell r="B1410" t="str">
            <v/>
          </cell>
        </row>
        <row r="1411">
          <cell r="A1411" t="str">
            <v/>
          </cell>
          <cell r="B1411" t="str">
            <v/>
          </cell>
        </row>
        <row r="1412">
          <cell r="A1412" t="str">
            <v/>
          </cell>
          <cell r="B1412" t="str">
            <v/>
          </cell>
        </row>
        <row r="1413">
          <cell r="A1413" t="str">
            <v/>
          </cell>
          <cell r="B1413" t="str">
            <v/>
          </cell>
        </row>
        <row r="1414">
          <cell r="A1414" t="str">
            <v/>
          </cell>
          <cell r="B1414" t="str">
            <v/>
          </cell>
        </row>
        <row r="1415">
          <cell r="A1415" t="str">
            <v/>
          </cell>
          <cell r="B1415" t="str">
            <v/>
          </cell>
        </row>
        <row r="1416">
          <cell r="A1416" t="str">
            <v/>
          </cell>
          <cell r="B1416" t="str">
            <v/>
          </cell>
        </row>
        <row r="1417">
          <cell r="A1417" t="str">
            <v/>
          </cell>
          <cell r="B1417" t="str">
            <v/>
          </cell>
        </row>
        <row r="1418">
          <cell r="A1418" t="str">
            <v/>
          </cell>
          <cell r="B1418" t="str">
            <v/>
          </cell>
        </row>
        <row r="1419">
          <cell r="A1419" t="str">
            <v/>
          </cell>
          <cell r="B1419" t="str">
            <v/>
          </cell>
        </row>
        <row r="1420">
          <cell r="A1420" t="str">
            <v/>
          </cell>
          <cell r="B1420" t="str">
            <v/>
          </cell>
        </row>
        <row r="1421">
          <cell r="A1421" t="str">
            <v/>
          </cell>
          <cell r="B1421" t="str">
            <v/>
          </cell>
        </row>
        <row r="1422">
          <cell r="A1422" t="str">
            <v/>
          </cell>
          <cell r="B1422" t="str">
            <v/>
          </cell>
        </row>
        <row r="1423">
          <cell r="A1423" t="str">
            <v/>
          </cell>
          <cell r="B1423" t="str">
            <v/>
          </cell>
        </row>
        <row r="1424">
          <cell r="A1424" t="str">
            <v/>
          </cell>
          <cell r="B1424" t="str">
            <v/>
          </cell>
        </row>
        <row r="1425">
          <cell r="A1425" t="str">
            <v/>
          </cell>
          <cell r="B1425" t="str">
            <v/>
          </cell>
        </row>
        <row r="1426">
          <cell r="A1426" t="str">
            <v/>
          </cell>
          <cell r="B1426" t="str">
            <v/>
          </cell>
        </row>
        <row r="1427">
          <cell r="A1427" t="str">
            <v/>
          </cell>
          <cell r="B1427" t="str">
            <v/>
          </cell>
        </row>
        <row r="1428">
          <cell r="A1428" t="str">
            <v/>
          </cell>
          <cell r="B1428" t="str">
            <v/>
          </cell>
        </row>
        <row r="1429">
          <cell r="A1429" t="str">
            <v/>
          </cell>
          <cell r="B1429" t="str">
            <v/>
          </cell>
        </row>
        <row r="1430">
          <cell r="A1430" t="str">
            <v/>
          </cell>
          <cell r="B1430" t="str">
            <v/>
          </cell>
        </row>
        <row r="1431">
          <cell r="A1431" t="str">
            <v/>
          </cell>
          <cell r="B1431" t="str">
            <v/>
          </cell>
        </row>
        <row r="1432">
          <cell r="A1432" t="str">
            <v/>
          </cell>
          <cell r="B1432" t="str">
            <v/>
          </cell>
        </row>
        <row r="1433">
          <cell r="A1433" t="str">
            <v/>
          </cell>
          <cell r="B1433" t="str">
            <v/>
          </cell>
        </row>
        <row r="1434">
          <cell r="A1434" t="str">
            <v/>
          </cell>
          <cell r="B1434" t="str">
            <v/>
          </cell>
        </row>
        <row r="1435">
          <cell r="A1435" t="str">
            <v/>
          </cell>
          <cell r="B1435" t="str">
            <v/>
          </cell>
        </row>
        <row r="1436">
          <cell r="A1436" t="str">
            <v/>
          </cell>
          <cell r="B1436" t="str">
            <v/>
          </cell>
        </row>
        <row r="1437">
          <cell r="A1437" t="str">
            <v/>
          </cell>
          <cell r="B1437" t="str">
            <v/>
          </cell>
        </row>
        <row r="1438">
          <cell r="A1438" t="str">
            <v/>
          </cell>
          <cell r="B1438" t="str">
            <v/>
          </cell>
        </row>
        <row r="1439">
          <cell r="A1439" t="str">
            <v/>
          </cell>
          <cell r="B1439" t="str">
            <v/>
          </cell>
        </row>
        <row r="1440">
          <cell r="A1440" t="str">
            <v/>
          </cell>
          <cell r="B1440" t="str">
            <v/>
          </cell>
        </row>
        <row r="1441">
          <cell r="A1441" t="str">
            <v/>
          </cell>
          <cell r="B1441" t="str">
            <v/>
          </cell>
        </row>
        <row r="1442">
          <cell r="A1442" t="str">
            <v/>
          </cell>
          <cell r="B1442" t="str">
            <v/>
          </cell>
        </row>
        <row r="1443">
          <cell r="A1443" t="str">
            <v/>
          </cell>
          <cell r="B1443" t="str">
            <v/>
          </cell>
        </row>
        <row r="1444">
          <cell r="A1444" t="str">
            <v/>
          </cell>
          <cell r="B1444" t="str">
            <v/>
          </cell>
        </row>
        <row r="1445">
          <cell r="A1445" t="str">
            <v/>
          </cell>
          <cell r="B1445" t="str">
            <v/>
          </cell>
        </row>
        <row r="1446">
          <cell r="A1446" t="str">
            <v/>
          </cell>
          <cell r="B1446" t="str">
            <v/>
          </cell>
        </row>
        <row r="1447">
          <cell r="A1447" t="str">
            <v/>
          </cell>
          <cell r="B1447" t="str">
            <v/>
          </cell>
        </row>
        <row r="1448">
          <cell r="A1448" t="str">
            <v/>
          </cell>
          <cell r="B1448" t="str">
            <v/>
          </cell>
        </row>
        <row r="1449">
          <cell r="A1449" t="str">
            <v/>
          </cell>
          <cell r="B1449" t="str">
            <v/>
          </cell>
        </row>
        <row r="1450">
          <cell r="A1450" t="str">
            <v/>
          </cell>
          <cell r="B1450" t="str">
            <v/>
          </cell>
        </row>
        <row r="1451">
          <cell r="A1451" t="str">
            <v/>
          </cell>
          <cell r="B1451" t="str">
            <v/>
          </cell>
        </row>
        <row r="1452">
          <cell r="A1452" t="str">
            <v/>
          </cell>
          <cell r="B1452" t="str">
            <v/>
          </cell>
        </row>
        <row r="1453">
          <cell r="A1453" t="str">
            <v/>
          </cell>
          <cell r="B1453" t="str">
            <v/>
          </cell>
        </row>
        <row r="1454">
          <cell r="A1454" t="str">
            <v/>
          </cell>
          <cell r="B1454" t="str">
            <v/>
          </cell>
        </row>
        <row r="1455">
          <cell r="A1455" t="str">
            <v/>
          </cell>
          <cell r="B1455" t="str">
            <v/>
          </cell>
        </row>
        <row r="1456">
          <cell r="A1456" t="str">
            <v/>
          </cell>
          <cell r="B1456" t="str">
            <v/>
          </cell>
        </row>
        <row r="1457">
          <cell r="A1457" t="str">
            <v/>
          </cell>
          <cell r="B1457" t="str">
            <v/>
          </cell>
        </row>
        <row r="1458">
          <cell r="A1458" t="str">
            <v/>
          </cell>
          <cell r="B1458" t="str">
            <v/>
          </cell>
        </row>
        <row r="1459">
          <cell r="A1459" t="str">
            <v/>
          </cell>
          <cell r="B1459" t="str">
            <v/>
          </cell>
        </row>
        <row r="1460">
          <cell r="A1460" t="str">
            <v/>
          </cell>
          <cell r="B1460" t="str">
            <v/>
          </cell>
        </row>
        <row r="1461">
          <cell r="A1461" t="str">
            <v/>
          </cell>
          <cell r="B1461" t="str">
            <v/>
          </cell>
        </row>
        <row r="1462">
          <cell r="A1462" t="str">
            <v/>
          </cell>
          <cell r="B1462" t="str">
            <v/>
          </cell>
        </row>
        <row r="1463">
          <cell r="A1463" t="str">
            <v/>
          </cell>
          <cell r="B1463" t="str">
            <v/>
          </cell>
        </row>
        <row r="1464">
          <cell r="A1464" t="str">
            <v/>
          </cell>
          <cell r="B1464" t="str">
            <v/>
          </cell>
        </row>
        <row r="1465">
          <cell r="A1465" t="str">
            <v/>
          </cell>
          <cell r="B1465" t="str">
            <v/>
          </cell>
        </row>
        <row r="1466">
          <cell r="A1466" t="str">
            <v/>
          </cell>
          <cell r="B1466" t="str">
            <v/>
          </cell>
        </row>
        <row r="1467">
          <cell r="A1467" t="str">
            <v/>
          </cell>
          <cell r="B1467" t="str">
            <v/>
          </cell>
        </row>
        <row r="1468">
          <cell r="A1468" t="str">
            <v/>
          </cell>
          <cell r="B1468" t="str">
            <v/>
          </cell>
        </row>
        <row r="1469">
          <cell r="A1469" t="str">
            <v/>
          </cell>
          <cell r="B1469" t="str">
            <v/>
          </cell>
        </row>
        <row r="1470">
          <cell r="A1470" t="str">
            <v/>
          </cell>
          <cell r="B1470" t="str">
            <v/>
          </cell>
        </row>
        <row r="1471">
          <cell r="A1471" t="str">
            <v/>
          </cell>
          <cell r="B1471" t="str">
            <v/>
          </cell>
        </row>
        <row r="1472">
          <cell r="A1472" t="str">
            <v/>
          </cell>
          <cell r="B1472" t="str">
            <v/>
          </cell>
        </row>
        <row r="1473">
          <cell r="A1473" t="str">
            <v/>
          </cell>
          <cell r="B1473" t="str">
            <v/>
          </cell>
        </row>
        <row r="1474">
          <cell r="A1474" t="str">
            <v/>
          </cell>
          <cell r="B1474" t="str">
            <v/>
          </cell>
        </row>
        <row r="1475">
          <cell r="A1475" t="str">
            <v/>
          </cell>
          <cell r="B1475" t="str">
            <v/>
          </cell>
        </row>
        <row r="1476">
          <cell r="A1476" t="str">
            <v/>
          </cell>
          <cell r="B1476" t="str">
            <v/>
          </cell>
        </row>
        <row r="1477">
          <cell r="A1477" t="str">
            <v/>
          </cell>
          <cell r="B1477" t="str">
            <v/>
          </cell>
        </row>
        <row r="1478">
          <cell r="A1478" t="str">
            <v/>
          </cell>
          <cell r="B1478" t="str">
            <v/>
          </cell>
        </row>
        <row r="1479">
          <cell r="A1479" t="str">
            <v/>
          </cell>
          <cell r="B1479" t="str">
            <v/>
          </cell>
        </row>
        <row r="1480">
          <cell r="A1480" t="str">
            <v/>
          </cell>
          <cell r="B1480" t="str">
            <v/>
          </cell>
        </row>
        <row r="1481">
          <cell r="A1481" t="str">
            <v/>
          </cell>
          <cell r="B1481" t="str">
            <v/>
          </cell>
        </row>
        <row r="1482">
          <cell r="A1482" t="str">
            <v/>
          </cell>
          <cell r="B1482" t="str">
            <v/>
          </cell>
        </row>
        <row r="1483">
          <cell r="A1483" t="str">
            <v/>
          </cell>
          <cell r="B1483" t="str">
            <v/>
          </cell>
        </row>
        <row r="1484">
          <cell r="A1484" t="str">
            <v/>
          </cell>
          <cell r="B1484" t="str">
            <v/>
          </cell>
        </row>
        <row r="1485">
          <cell r="A1485" t="str">
            <v/>
          </cell>
          <cell r="B1485" t="str">
            <v/>
          </cell>
        </row>
        <row r="1486">
          <cell r="A1486" t="str">
            <v/>
          </cell>
          <cell r="B1486" t="str">
            <v/>
          </cell>
        </row>
        <row r="1487">
          <cell r="A1487" t="str">
            <v/>
          </cell>
          <cell r="B1487" t="str">
            <v/>
          </cell>
        </row>
        <row r="1488">
          <cell r="A1488" t="str">
            <v/>
          </cell>
          <cell r="B1488" t="str">
            <v/>
          </cell>
        </row>
        <row r="1489">
          <cell r="A1489" t="str">
            <v/>
          </cell>
          <cell r="B1489" t="str">
            <v/>
          </cell>
        </row>
        <row r="1490">
          <cell r="A1490" t="str">
            <v/>
          </cell>
          <cell r="B1490" t="str">
            <v/>
          </cell>
        </row>
        <row r="1491">
          <cell r="A1491" t="str">
            <v/>
          </cell>
          <cell r="B1491" t="str">
            <v/>
          </cell>
        </row>
        <row r="1492">
          <cell r="A1492" t="str">
            <v/>
          </cell>
          <cell r="B1492" t="str">
            <v/>
          </cell>
        </row>
        <row r="1493">
          <cell r="A1493" t="str">
            <v/>
          </cell>
          <cell r="B1493" t="str">
            <v/>
          </cell>
        </row>
        <row r="1494">
          <cell r="A1494" t="str">
            <v/>
          </cell>
          <cell r="B1494" t="str">
            <v/>
          </cell>
        </row>
        <row r="1495">
          <cell r="A1495" t="str">
            <v/>
          </cell>
          <cell r="B1495" t="str">
            <v/>
          </cell>
        </row>
        <row r="1496">
          <cell r="A1496" t="str">
            <v/>
          </cell>
          <cell r="B1496" t="str">
            <v/>
          </cell>
        </row>
        <row r="1497">
          <cell r="A1497" t="str">
            <v/>
          </cell>
          <cell r="B1497" t="str">
            <v/>
          </cell>
        </row>
        <row r="1498">
          <cell r="A1498" t="str">
            <v/>
          </cell>
          <cell r="B1498" t="str">
            <v/>
          </cell>
        </row>
        <row r="1499">
          <cell r="A1499" t="str">
            <v/>
          </cell>
          <cell r="B1499" t="str">
            <v/>
          </cell>
        </row>
        <row r="1500">
          <cell r="A1500" t="str">
            <v/>
          </cell>
          <cell r="B1500" t="str">
            <v/>
          </cell>
        </row>
        <row r="1501">
          <cell r="A1501" t="str">
            <v/>
          </cell>
          <cell r="B1501" t="str">
            <v/>
          </cell>
        </row>
        <row r="1502">
          <cell r="A1502" t="str">
            <v/>
          </cell>
          <cell r="B1502" t="str">
            <v/>
          </cell>
        </row>
        <row r="1503">
          <cell r="A1503" t="str">
            <v/>
          </cell>
          <cell r="B1503" t="str">
            <v/>
          </cell>
        </row>
        <row r="1504">
          <cell r="A1504" t="str">
            <v/>
          </cell>
          <cell r="B1504" t="str">
            <v/>
          </cell>
        </row>
        <row r="1505">
          <cell r="A1505" t="str">
            <v/>
          </cell>
          <cell r="B1505" t="str">
            <v/>
          </cell>
        </row>
        <row r="1506">
          <cell r="A1506" t="str">
            <v/>
          </cell>
          <cell r="B1506" t="str">
            <v/>
          </cell>
        </row>
        <row r="1507">
          <cell r="A1507" t="str">
            <v/>
          </cell>
          <cell r="B1507" t="str">
            <v/>
          </cell>
        </row>
        <row r="1508">
          <cell r="A1508" t="str">
            <v/>
          </cell>
          <cell r="B1508" t="str">
            <v/>
          </cell>
        </row>
        <row r="1509">
          <cell r="A1509" t="str">
            <v/>
          </cell>
          <cell r="B1509" t="str">
            <v/>
          </cell>
        </row>
        <row r="1510">
          <cell r="A1510" t="str">
            <v/>
          </cell>
          <cell r="B1510" t="str">
            <v/>
          </cell>
        </row>
        <row r="1511">
          <cell r="A1511" t="str">
            <v/>
          </cell>
          <cell r="B1511" t="str">
            <v/>
          </cell>
        </row>
        <row r="1512">
          <cell r="A1512" t="str">
            <v/>
          </cell>
          <cell r="B1512" t="str">
            <v/>
          </cell>
        </row>
        <row r="1513">
          <cell r="A1513" t="str">
            <v/>
          </cell>
          <cell r="B1513" t="str">
            <v/>
          </cell>
        </row>
        <row r="1514">
          <cell r="A1514" t="str">
            <v/>
          </cell>
          <cell r="B1514" t="str">
            <v/>
          </cell>
        </row>
        <row r="1515">
          <cell r="A1515" t="str">
            <v/>
          </cell>
          <cell r="B1515" t="str">
            <v/>
          </cell>
        </row>
        <row r="1516">
          <cell r="A1516" t="str">
            <v/>
          </cell>
          <cell r="B1516" t="str">
            <v/>
          </cell>
        </row>
        <row r="1517">
          <cell r="A1517" t="str">
            <v/>
          </cell>
          <cell r="B1517" t="str">
            <v/>
          </cell>
        </row>
        <row r="1518">
          <cell r="A1518" t="str">
            <v/>
          </cell>
          <cell r="B1518" t="str">
            <v/>
          </cell>
        </row>
        <row r="1519">
          <cell r="A1519" t="str">
            <v/>
          </cell>
          <cell r="B1519" t="str">
            <v/>
          </cell>
        </row>
        <row r="1520">
          <cell r="A1520" t="str">
            <v/>
          </cell>
          <cell r="B1520" t="str">
            <v/>
          </cell>
        </row>
        <row r="1521">
          <cell r="A1521" t="str">
            <v/>
          </cell>
          <cell r="B1521" t="str">
            <v/>
          </cell>
        </row>
        <row r="1522">
          <cell r="A1522" t="str">
            <v/>
          </cell>
          <cell r="B1522" t="str">
            <v/>
          </cell>
        </row>
        <row r="1523">
          <cell r="A1523" t="str">
            <v/>
          </cell>
          <cell r="B1523" t="str">
            <v/>
          </cell>
        </row>
        <row r="1524">
          <cell r="A1524" t="str">
            <v/>
          </cell>
          <cell r="B1524" t="str">
            <v/>
          </cell>
        </row>
        <row r="1525">
          <cell r="A1525" t="str">
            <v/>
          </cell>
          <cell r="B1525" t="str">
            <v/>
          </cell>
        </row>
        <row r="1526">
          <cell r="A1526" t="str">
            <v/>
          </cell>
          <cell r="B1526" t="str">
            <v/>
          </cell>
        </row>
        <row r="1527">
          <cell r="A1527" t="str">
            <v/>
          </cell>
          <cell r="B1527" t="str">
            <v/>
          </cell>
        </row>
        <row r="1528">
          <cell r="A1528" t="str">
            <v/>
          </cell>
          <cell r="B1528" t="str">
            <v/>
          </cell>
        </row>
        <row r="1529">
          <cell r="A1529" t="str">
            <v/>
          </cell>
          <cell r="B1529" t="str">
            <v/>
          </cell>
        </row>
        <row r="1530">
          <cell r="A1530" t="str">
            <v/>
          </cell>
          <cell r="B1530" t="str">
            <v/>
          </cell>
        </row>
        <row r="1531">
          <cell r="A1531" t="str">
            <v/>
          </cell>
          <cell r="B1531" t="str">
            <v/>
          </cell>
        </row>
        <row r="1532">
          <cell r="A1532" t="str">
            <v/>
          </cell>
          <cell r="B1532" t="str">
            <v/>
          </cell>
        </row>
        <row r="1533">
          <cell r="A1533" t="str">
            <v/>
          </cell>
          <cell r="B1533" t="str">
            <v/>
          </cell>
        </row>
        <row r="1534">
          <cell r="A1534" t="str">
            <v/>
          </cell>
          <cell r="B1534" t="str">
            <v/>
          </cell>
        </row>
        <row r="1535">
          <cell r="A1535" t="str">
            <v/>
          </cell>
          <cell r="B1535" t="str">
            <v/>
          </cell>
        </row>
        <row r="1536">
          <cell r="A1536" t="str">
            <v/>
          </cell>
          <cell r="B1536" t="str">
            <v/>
          </cell>
        </row>
        <row r="1537">
          <cell r="A1537" t="str">
            <v/>
          </cell>
          <cell r="B1537" t="str">
            <v/>
          </cell>
        </row>
        <row r="1538">
          <cell r="A1538" t="str">
            <v/>
          </cell>
          <cell r="B1538" t="str">
            <v/>
          </cell>
        </row>
        <row r="1539">
          <cell r="A1539" t="str">
            <v/>
          </cell>
          <cell r="B1539" t="str">
            <v/>
          </cell>
        </row>
        <row r="1540">
          <cell r="A1540" t="str">
            <v/>
          </cell>
          <cell r="B1540" t="str">
            <v/>
          </cell>
        </row>
        <row r="1541">
          <cell r="A1541" t="str">
            <v/>
          </cell>
          <cell r="B1541" t="str">
            <v/>
          </cell>
        </row>
        <row r="1542">
          <cell r="A1542" t="str">
            <v/>
          </cell>
          <cell r="B1542" t="str">
            <v/>
          </cell>
        </row>
        <row r="1543">
          <cell r="A1543" t="str">
            <v/>
          </cell>
          <cell r="B1543" t="str">
            <v/>
          </cell>
        </row>
        <row r="1544">
          <cell r="A1544" t="str">
            <v/>
          </cell>
          <cell r="B1544" t="str">
            <v/>
          </cell>
        </row>
        <row r="1545">
          <cell r="A1545" t="str">
            <v/>
          </cell>
          <cell r="B1545" t="str">
            <v/>
          </cell>
        </row>
        <row r="1546">
          <cell r="A1546" t="str">
            <v/>
          </cell>
          <cell r="B1546" t="str">
            <v/>
          </cell>
        </row>
        <row r="1547">
          <cell r="A1547" t="str">
            <v/>
          </cell>
          <cell r="B1547" t="str">
            <v/>
          </cell>
        </row>
        <row r="1548">
          <cell r="A1548" t="str">
            <v/>
          </cell>
          <cell r="B1548" t="str">
            <v/>
          </cell>
        </row>
        <row r="1549">
          <cell r="A1549" t="str">
            <v/>
          </cell>
          <cell r="B1549" t="str">
            <v/>
          </cell>
        </row>
        <row r="1550">
          <cell r="A1550" t="str">
            <v/>
          </cell>
          <cell r="B1550" t="str">
            <v/>
          </cell>
        </row>
        <row r="1551">
          <cell r="A1551" t="str">
            <v/>
          </cell>
          <cell r="B1551" t="str">
            <v/>
          </cell>
        </row>
        <row r="1552">
          <cell r="A1552" t="str">
            <v/>
          </cell>
          <cell r="B1552" t="str">
            <v/>
          </cell>
        </row>
        <row r="1553">
          <cell r="A1553" t="str">
            <v/>
          </cell>
          <cell r="B1553" t="str">
            <v/>
          </cell>
        </row>
        <row r="1554">
          <cell r="A1554" t="str">
            <v/>
          </cell>
          <cell r="B1554" t="str">
            <v/>
          </cell>
        </row>
        <row r="1555">
          <cell r="A1555" t="str">
            <v/>
          </cell>
          <cell r="B1555" t="str">
            <v/>
          </cell>
        </row>
        <row r="1556">
          <cell r="A1556" t="str">
            <v/>
          </cell>
          <cell r="B1556" t="str">
            <v/>
          </cell>
        </row>
        <row r="1557">
          <cell r="A1557" t="str">
            <v/>
          </cell>
          <cell r="B1557" t="str">
            <v/>
          </cell>
        </row>
        <row r="1558">
          <cell r="A1558" t="str">
            <v/>
          </cell>
          <cell r="B1558" t="str">
            <v/>
          </cell>
        </row>
        <row r="1559">
          <cell r="A1559" t="str">
            <v/>
          </cell>
          <cell r="B1559" t="str">
            <v/>
          </cell>
        </row>
        <row r="1560">
          <cell r="A1560" t="str">
            <v/>
          </cell>
          <cell r="B1560" t="str">
            <v/>
          </cell>
        </row>
        <row r="1561">
          <cell r="A1561" t="str">
            <v/>
          </cell>
          <cell r="B1561" t="str">
            <v/>
          </cell>
        </row>
        <row r="1562">
          <cell r="A1562" t="str">
            <v/>
          </cell>
          <cell r="B1562" t="str">
            <v/>
          </cell>
        </row>
        <row r="1563">
          <cell r="A1563" t="str">
            <v/>
          </cell>
          <cell r="B1563" t="str">
            <v/>
          </cell>
        </row>
        <row r="1564">
          <cell r="A1564" t="str">
            <v/>
          </cell>
          <cell r="B1564" t="str">
            <v/>
          </cell>
        </row>
        <row r="1565">
          <cell r="A1565" t="str">
            <v/>
          </cell>
          <cell r="B1565" t="str">
            <v/>
          </cell>
        </row>
        <row r="1566">
          <cell r="A1566" t="str">
            <v/>
          </cell>
          <cell r="B1566" t="str">
            <v/>
          </cell>
        </row>
        <row r="1567">
          <cell r="A1567" t="str">
            <v/>
          </cell>
          <cell r="B1567" t="str">
            <v/>
          </cell>
        </row>
        <row r="1568">
          <cell r="A1568" t="str">
            <v/>
          </cell>
          <cell r="B1568" t="str">
            <v/>
          </cell>
        </row>
        <row r="1569">
          <cell r="A1569" t="str">
            <v/>
          </cell>
          <cell r="B1569" t="str">
            <v/>
          </cell>
        </row>
        <row r="1570">
          <cell r="A1570" t="str">
            <v/>
          </cell>
          <cell r="B1570" t="str">
            <v/>
          </cell>
        </row>
        <row r="1571">
          <cell r="A1571" t="str">
            <v/>
          </cell>
          <cell r="B1571" t="str">
            <v/>
          </cell>
        </row>
        <row r="1572">
          <cell r="A1572" t="str">
            <v/>
          </cell>
          <cell r="B1572" t="str">
            <v/>
          </cell>
        </row>
        <row r="1573">
          <cell r="A1573" t="str">
            <v/>
          </cell>
          <cell r="B1573" t="str">
            <v/>
          </cell>
        </row>
        <row r="1574">
          <cell r="A1574" t="str">
            <v/>
          </cell>
          <cell r="B1574" t="str">
            <v/>
          </cell>
        </row>
        <row r="1575">
          <cell r="A1575" t="str">
            <v/>
          </cell>
          <cell r="B1575" t="str">
            <v/>
          </cell>
        </row>
        <row r="1576">
          <cell r="A1576" t="str">
            <v/>
          </cell>
          <cell r="B1576" t="str">
            <v/>
          </cell>
        </row>
        <row r="1577">
          <cell r="A1577" t="str">
            <v/>
          </cell>
          <cell r="B1577" t="str">
            <v/>
          </cell>
        </row>
        <row r="1578">
          <cell r="A1578" t="str">
            <v/>
          </cell>
          <cell r="B1578" t="str">
            <v/>
          </cell>
        </row>
        <row r="1579">
          <cell r="A1579" t="str">
            <v/>
          </cell>
          <cell r="B1579" t="str">
            <v/>
          </cell>
        </row>
        <row r="1580">
          <cell r="A1580" t="str">
            <v/>
          </cell>
          <cell r="B1580" t="str">
            <v/>
          </cell>
        </row>
        <row r="1581">
          <cell r="A1581" t="str">
            <v/>
          </cell>
          <cell r="B1581" t="str">
            <v/>
          </cell>
        </row>
        <row r="1582">
          <cell r="A1582" t="str">
            <v/>
          </cell>
          <cell r="B1582" t="str">
            <v/>
          </cell>
        </row>
        <row r="1583">
          <cell r="A1583" t="str">
            <v/>
          </cell>
          <cell r="B1583" t="str">
            <v/>
          </cell>
        </row>
        <row r="1584">
          <cell r="A1584" t="str">
            <v/>
          </cell>
          <cell r="B1584" t="str">
            <v/>
          </cell>
        </row>
        <row r="1585">
          <cell r="A1585" t="str">
            <v/>
          </cell>
          <cell r="B1585" t="str">
            <v/>
          </cell>
        </row>
        <row r="1586">
          <cell r="A1586" t="str">
            <v/>
          </cell>
          <cell r="B1586" t="str">
            <v/>
          </cell>
        </row>
        <row r="1587">
          <cell r="A1587" t="str">
            <v/>
          </cell>
          <cell r="B1587" t="str">
            <v/>
          </cell>
        </row>
        <row r="1588">
          <cell r="A1588" t="str">
            <v/>
          </cell>
          <cell r="B1588" t="str">
            <v/>
          </cell>
        </row>
        <row r="1589">
          <cell r="A1589" t="str">
            <v/>
          </cell>
          <cell r="B1589" t="str">
            <v/>
          </cell>
        </row>
        <row r="1590">
          <cell r="A1590" t="str">
            <v/>
          </cell>
          <cell r="B1590" t="str">
            <v/>
          </cell>
        </row>
        <row r="1591">
          <cell r="A1591" t="str">
            <v/>
          </cell>
          <cell r="B1591" t="str">
            <v/>
          </cell>
        </row>
        <row r="1592">
          <cell r="A1592" t="str">
            <v/>
          </cell>
          <cell r="B1592" t="str">
            <v/>
          </cell>
        </row>
        <row r="1593">
          <cell r="A1593" t="str">
            <v/>
          </cell>
          <cell r="B1593" t="str">
            <v/>
          </cell>
        </row>
        <row r="1594">
          <cell r="A1594" t="str">
            <v/>
          </cell>
          <cell r="B1594" t="str">
            <v/>
          </cell>
        </row>
        <row r="1595">
          <cell r="A1595" t="str">
            <v/>
          </cell>
          <cell r="B1595" t="str">
            <v/>
          </cell>
        </row>
        <row r="1596">
          <cell r="A1596" t="str">
            <v/>
          </cell>
          <cell r="B1596" t="str">
            <v/>
          </cell>
        </row>
        <row r="1597">
          <cell r="A1597" t="str">
            <v/>
          </cell>
          <cell r="B1597" t="str">
            <v/>
          </cell>
        </row>
        <row r="1598">
          <cell r="A1598" t="str">
            <v/>
          </cell>
          <cell r="B1598" t="str">
            <v/>
          </cell>
        </row>
        <row r="1599">
          <cell r="A1599" t="str">
            <v/>
          </cell>
          <cell r="B1599" t="str">
            <v/>
          </cell>
        </row>
        <row r="1600">
          <cell r="A1600" t="str">
            <v/>
          </cell>
          <cell r="B1600" t="str">
            <v/>
          </cell>
        </row>
        <row r="1601">
          <cell r="A1601" t="str">
            <v/>
          </cell>
          <cell r="B1601" t="str">
            <v/>
          </cell>
        </row>
        <row r="1602">
          <cell r="A1602" t="str">
            <v/>
          </cell>
          <cell r="B1602" t="str">
            <v/>
          </cell>
        </row>
        <row r="1603">
          <cell r="A1603" t="str">
            <v/>
          </cell>
          <cell r="B1603" t="str">
            <v/>
          </cell>
        </row>
        <row r="1604">
          <cell r="A1604" t="str">
            <v/>
          </cell>
          <cell r="B1604" t="str">
            <v/>
          </cell>
        </row>
        <row r="1605">
          <cell r="A1605" t="str">
            <v/>
          </cell>
          <cell r="B1605" t="str">
            <v/>
          </cell>
        </row>
        <row r="1606">
          <cell r="A1606" t="str">
            <v/>
          </cell>
          <cell r="B1606" t="str">
            <v/>
          </cell>
        </row>
        <row r="1607">
          <cell r="A1607" t="str">
            <v/>
          </cell>
          <cell r="B1607" t="str">
            <v/>
          </cell>
        </row>
        <row r="1608">
          <cell r="A1608" t="str">
            <v/>
          </cell>
          <cell r="B1608" t="str">
            <v/>
          </cell>
        </row>
        <row r="1609">
          <cell r="A1609" t="str">
            <v/>
          </cell>
          <cell r="B1609" t="str">
            <v/>
          </cell>
        </row>
        <row r="1610">
          <cell r="A1610" t="str">
            <v/>
          </cell>
          <cell r="B1610" t="str">
            <v/>
          </cell>
        </row>
        <row r="1611">
          <cell r="A1611" t="str">
            <v/>
          </cell>
          <cell r="B1611" t="str">
            <v/>
          </cell>
        </row>
        <row r="1612">
          <cell r="A1612" t="str">
            <v/>
          </cell>
          <cell r="B1612" t="str">
            <v/>
          </cell>
        </row>
        <row r="1613">
          <cell r="A1613" t="str">
            <v/>
          </cell>
          <cell r="B1613" t="str">
            <v/>
          </cell>
        </row>
        <row r="1614">
          <cell r="A1614" t="str">
            <v/>
          </cell>
          <cell r="B1614" t="str">
            <v/>
          </cell>
        </row>
        <row r="1615">
          <cell r="A1615" t="str">
            <v/>
          </cell>
          <cell r="B1615" t="str">
            <v/>
          </cell>
        </row>
        <row r="1616">
          <cell r="A1616" t="str">
            <v/>
          </cell>
          <cell r="B1616" t="str">
            <v/>
          </cell>
        </row>
        <row r="1617">
          <cell r="A1617" t="str">
            <v/>
          </cell>
          <cell r="B1617" t="str">
            <v/>
          </cell>
        </row>
        <row r="1618">
          <cell r="A1618" t="str">
            <v/>
          </cell>
          <cell r="B1618" t="str">
            <v/>
          </cell>
        </row>
        <row r="1619">
          <cell r="A1619" t="str">
            <v/>
          </cell>
          <cell r="B1619" t="str">
            <v/>
          </cell>
        </row>
        <row r="1620">
          <cell r="A1620" t="str">
            <v/>
          </cell>
          <cell r="B1620" t="str">
            <v/>
          </cell>
        </row>
        <row r="1621">
          <cell r="A1621" t="str">
            <v/>
          </cell>
          <cell r="B1621" t="str">
            <v/>
          </cell>
        </row>
        <row r="1622">
          <cell r="A1622" t="str">
            <v/>
          </cell>
          <cell r="B1622" t="str">
            <v/>
          </cell>
        </row>
        <row r="1623">
          <cell r="A1623" t="str">
            <v/>
          </cell>
          <cell r="B1623" t="str">
            <v/>
          </cell>
        </row>
        <row r="1624">
          <cell r="A1624" t="str">
            <v/>
          </cell>
          <cell r="B1624" t="str">
            <v/>
          </cell>
        </row>
        <row r="1625">
          <cell r="A1625" t="str">
            <v/>
          </cell>
          <cell r="B1625" t="str">
            <v/>
          </cell>
        </row>
        <row r="1626">
          <cell r="A1626" t="str">
            <v/>
          </cell>
          <cell r="B1626" t="str">
            <v/>
          </cell>
        </row>
        <row r="1627">
          <cell r="A1627" t="str">
            <v/>
          </cell>
          <cell r="B1627" t="str">
            <v/>
          </cell>
        </row>
        <row r="1628">
          <cell r="A1628" t="str">
            <v/>
          </cell>
          <cell r="B1628" t="str">
            <v/>
          </cell>
        </row>
        <row r="1629">
          <cell r="A1629" t="str">
            <v/>
          </cell>
          <cell r="B1629" t="str">
            <v/>
          </cell>
        </row>
        <row r="1630">
          <cell r="A1630" t="str">
            <v/>
          </cell>
          <cell r="B1630" t="str">
            <v/>
          </cell>
        </row>
        <row r="1631">
          <cell r="A1631" t="str">
            <v/>
          </cell>
          <cell r="B1631" t="str">
            <v/>
          </cell>
        </row>
        <row r="1632">
          <cell r="A1632" t="str">
            <v/>
          </cell>
          <cell r="B1632" t="str">
            <v/>
          </cell>
        </row>
        <row r="1633">
          <cell r="A1633" t="str">
            <v/>
          </cell>
          <cell r="B1633" t="str">
            <v/>
          </cell>
        </row>
        <row r="1634">
          <cell r="A1634" t="str">
            <v/>
          </cell>
          <cell r="B1634" t="str">
            <v/>
          </cell>
        </row>
        <row r="1635">
          <cell r="A1635" t="str">
            <v/>
          </cell>
          <cell r="B1635" t="str">
            <v/>
          </cell>
        </row>
        <row r="1636">
          <cell r="A1636" t="str">
            <v/>
          </cell>
          <cell r="B1636" t="str">
            <v/>
          </cell>
        </row>
        <row r="1637">
          <cell r="A1637" t="str">
            <v/>
          </cell>
          <cell r="B1637" t="str">
            <v/>
          </cell>
        </row>
        <row r="1638">
          <cell r="A1638" t="str">
            <v/>
          </cell>
          <cell r="B1638" t="str">
            <v/>
          </cell>
        </row>
        <row r="1639">
          <cell r="A1639" t="str">
            <v/>
          </cell>
          <cell r="B1639" t="str">
            <v/>
          </cell>
        </row>
        <row r="1640">
          <cell r="A1640" t="str">
            <v/>
          </cell>
          <cell r="B1640" t="str">
            <v/>
          </cell>
        </row>
        <row r="1641">
          <cell r="A1641" t="str">
            <v/>
          </cell>
          <cell r="B1641" t="str">
            <v/>
          </cell>
        </row>
        <row r="1642">
          <cell r="A1642" t="str">
            <v/>
          </cell>
          <cell r="B1642" t="str">
            <v/>
          </cell>
        </row>
        <row r="1643">
          <cell r="A1643" t="str">
            <v/>
          </cell>
          <cell r="B1643" t="str">
            <v/>
          </cell>
        </row>
        <row r="1644">
          <cell r="A1644" t="str">
            <v/>
          </cell>
          <cell r="B1644" t="str">
            <v/>
          </cell>
        </row>
        <row r="1645">
          <cell r="A1645" t="str">
            <v/>
          </cell>
          <cell r="B1645" t="str">
            <v/>
          </cell>
        </row>
        <row r="1646">
          <cell r="A1646" t="str">
            <v/>
          </cell>
          <cell r="B1646" t="str">
            <v/>
          </cell>
        </row>
        <row r="1647">
          <cell r="A1647" t="str">
            <v/>
          </cell>
          <cell r="B1647" t="str">
            <v/>
          </cell>
        </row>
        <row r="1648">
          <cell r="A1648" t="str">
            <v/>
          </cell>
          <cell r="B1648" t="str">
            <v/>
          </cell>
        </row>
        <row r="1649">
          <cell r="A1649" t="str">
            <v/>
          </cell>
          <cell r="B1649" t="str">
            <v/>
          </cell>
        </row>
        <row r="1650">
          <cell r="A1650" t="str">
            <v/>
          </cell>
          <cell r="B1650" t="str">
            <v/>
          </cell>
        </row>
        <row r="1651">
          <cell r="A1651" t="str">
            <v/>
          </cell>
          <cell r="B1651" t="str">
            <v/>
          </cell>
        </row>
        <row r="1652">
          <cell r="A1652" t="str">
            <v/>
          </cell>
          <cell r="B1652" t="str">
            <v/>
          </cell>
        </row>
        <row r="1653">
          <cell r="A1653" t="str">
            <v/>
          </cell>
          <cell r="B1653" t="str">
            <v/>
          </cell>
        </row>
        <row r="1654">
          <cell r="A1654" t="str">
            <v/>
          </cell>
          <cell r="B1654" t="str">
            <v/>
          </cell>
        </row>
        <row r="1655">
          <cell r="A1655" t="str">
            <v/>
          </cell>
          <cell r="B1655" t="str">
            <v/>
          </cell>
        </row>
        <row r="1656">
          <cell r="A1656" t="str">
            <v/>
          </cell>
          <cell r="B1656" t="str">
            <v/>
          </cell>
        </row>
        <row r="1657">
          <cell r="A1657" t="str">
            <v/>
          </cell>
          <cell r="B1657" t="str">
            <v/>
          </cell>
        </row>
        <row r="1658">
          <cell r="A1658" t="str">
            <v/>
          </cell>
          <cell r="B1658" t="str">
            <v/>
          </cell>
        </row>
        <row r="1659">
          <cell r="A1659" t="str">
            <v/>
          </cell>
          <cell r="B1659" t="str">
            <v/>
          </cell>
        </row>
        <row r="1660">
          <cell r="A1660" t="str">
            <v/>
          </cell>
          <cell r="B1660" t="str">
            <v/>
          </cell>
        </row>
        <row r="1661">
          <cell r="A1661" t="str">
            <v/>
          </cell>
          <cell r="B1661" t="str">
            <v/>
          </cell>
        </row>
        <row r="1662">
          <cell r="A1662" t="str">
            <v/>
          </cell>
          <cell r="B1662" t="str">
            <v/>
          </cell>
        </row>
        <row r="1663">
          <cell r="A1663" t="str">
            <v/>
          </cell>
          <cell r="B1663" t="str">
            <v/>
          </cell>
        </row>
        <row r="1664">
          <cell r="A1664" t="str">
            <v/>
          </cell>
          <cell r="B1664" t="str">
            <v/>
          </cell>
        </row>
        <row r="1665">
          <cell r="A1665" t="str">
            <v/>
          </cell>
          <cell r="B1665" t="str">
            <v/>
          </cell>
        </row>
        <row r="1666">
          <cell r="A1666" t="str">
            <v/>
          </cell>
          <cell r="B1666" t="str">
            <v/>
          </cell>
        </row>
        <row r="1667">
          <cell r="A1667" t="str">
            <v/>
          </cell>
          <cell r="B1667" t="str">
            <v/>
          </cell>
        </row>
        <row r="1668">
          <cell r="A1668" t="str">
            <v/>
          </cell>
          <cell r="B1668" t="str">
            <v/>
          </cell>
        </row>
        <row r="1669">
          <cell r="A1669" t="str">
            <v/>
          </cell>
          <cell r="B1669" t="str">
            <v/>
          </cell>
        </row>
        <row r="1670">
          <cell r="A1670" t="str">
            <v/>
          </cell>
          <cell r="B1670" t="str">
            <v/>
          </cell>
        </row>
        <row r="1671">
          <cell r="A1671" t="str">
            <v/>
          </cell>
          <cell r="B1671" t="str">
            <v/>
          </cell>
        </row>
        <row r="1672">
          <cell r="A1672" t="str">
            <v/>
          </cell>
          <cell r="B1672" t="str">
            <v/>
          </cell>
        </row>
        <row r="1673">
          <cell r="A1673" t="str">
            <v/>
          </cell>
          <cell r="B1673" t="str">
            <v/>
          </cell>
        </row>
        <row r="1674">
          <cell r="A1674" t="str">
            <v/>
          </cell>
          <cell r="B1674" t="str">
            <v/>
          </cell>
        </row>
        <row r="1675">
          <cell r="A1675" t="str">
            <v/>
          </cell>
          <cell r="B1675" t="str">
            <v/>
          </cell>
        </row>
        <row r="1676">
          <cell r="A1676" t="str">
            <v/>
          </cell>
          <cell r="B1676" t="str">
            <v/>
          </cell>
        </row>
        <row r="1677">
          <cell r="A1677" t="str">
            <v/>
          </cell>
          <cell r="B1677" t="str">
            <v/>
          </cell>
        </row>
        <row r="1678">
          <cell r="A1678" t="str">
            <v/>
          </cell>
          <cell r="B1678" t="str">
            <v/>
          </cell>
        </row>
        <row r="1679">
          <cell r="A1679" t="str">
            <v/>
          </cell>
          <cell r="B1679" t="str">
            <v/>
          </cell>
        </row>
        <row r="1680">
          <cell r="A1680" t="str">
            <v/>
          </cell>
          <cell r="B1680" t="str">
            <v/>
          </cell>
        </row>
        <row r="1681">
          <cell r="A1681" t="str">
            <v/>
          </cell>
          <cell r="B1681" t="str">
            <v/>
          </cell>
        </row>
        <row r="1682">
          <cell r="A1682" t="str">
            <v/>
          </cell>
          <cell r="B1682" t="str">
            <v/>
          </cell>
        </row>
        <row r="1683">
          <cell r="A1683" t="str">
            <v/>
          </cell>
          <cell r="B1683" t="str">
            <v/>
          </cell>
        </row>
        <row r="1684">
          <cell r="A1684" t="str">
            <v/>
          </cell>
          <cell r="B1684" t="str">
            <v/>
          </cell>
        </row>
        <row r="1685">
          <cell r="A1685" t="str">
            <v/>
          </cell>
          <cell r="B1685" t="str">
            <v/>
          </cell>
        </row>
        <row r="1686">
          <cell r="A1686" t="str">
            <v/>
          </cell>
          <cell r="B1686" t="str">
            <v/>
          </cell>
        </row>
        <row r="1687">
          <cell r="A1687" t="str">
            <v/>
          </cell>
          <cell r="B1687" t="str">
            <v/>
          </cell>
        </row>
        <row r="1688">
          <cell r="A1688" t="str">
            <v/>
          </cell>
          <cell r="B1688" t="str">
            <v/>
          </cell>
        </row>
        <row r="1689">
          <cell r="A1689" t="str">
            <v/>
          </cell>
          <cell r="B1689" t="str">
            <v/>
          </cell>
        </row>
        <row r="1690">
          <cell r="A1690" t="str">
            <v/>
          </cell>
          <cell r="B1690" t="str">
            <v/>
          </cell>
        </row>
        <row r="1691">
          <cell r="A1691" t="str">
            <v/>
          </cell>
          <cell r="B1691" t="str">
            <v/>
          </cell>
        </row>
        <row r="1692">
          <cell r="A1692" t="str">
            <v/>
          </cell>
          <cell r="B1692" t="str">
            <v/>
          </cell>
        </row>
        <row r="1693">
          <cell r="A1693" t="str">
            <v/>
          </cell>
          <cell r="B1693" t="str">
            <v/>
          </cell>
        </row>
        <row r="1694">
          <cell r="A1694" t="str">
            <v/>
          </cell>
          <cell r="B1694" t="str">
            <v/>
          </cell>
        </row>
        <row r="1695">
          <cell r="A1695" t="str">
            <v/>
          </cell>
          <cell r="B1695" t="str">
            <v/>
          </cell>
        </row>
        <row r="1696">
          <cell r="A1696" t="str">
            <v/>
          </cell>
          <cell r="B1696" t="str">
            <v/>
          </cell>
        </row>
        <row r="1697">
          <cell r="A1697" t="str">
            <v/>
          </cell>
          <cell r="B1697" t="str">
            <v/>
          </cell>
        </row>
        <row r="1698">
          <cell r="A1698" t="str">
            <v/>
          </cell>
          <cell r="B1698" t="str">
            <v/>
          </cell>
        </row>
        <row r="1699">
          <cell r="A1699" t="str">
            <v/>
          </cell>
          <cell r="B1699" t="str">
            <v/>
          </cell>
        </row>
        <row r="1700">
          <cell r="A1700" t="str">
            <v/>
          </cell>
          <cell r="B1700" t="str">
            <v/>
          </cell>
        </row>
        <row r="1701">
          <cell r="A1701" t="str">
            <v/>
          </cell>
          <cell r="B1701" t="str">
            <v/>
          </cell>
        </row>
        <row r="1702">
          <cell r="A1702" t="str">
            <v/>
          </cell>
          <cell r="B1702" t="str">
            <v/>
          </cell>
        </row>
        <row r="1703">
          <cell r="A1703" t="str">
            <v/>
          </cell>
          <cell r="B1703" t="str">
            <v/>
          </cell>
        </row>
        <row r="1704">
          <cell r="A1704" t="str">
            <v/>
          </cell>
          <cell r="B1704" t="str">
            <v/>
          </cell>
        </row>
        <row r="1705">
          <cell r="A1705" t="str">
            <v/>
          </cell>
          <cell r="B1705" t="str">
            <v/>
          </cell>
        </row>
        <row r="1706">
          <cell r="A1706" t="str">
            <v/>
          </cell>
          <cell r="B1706" t="str">
            <v/>
          </cell>
        </row>
        <row r="1707">
          <cell r="A1707" t="str">
            <v/>
          </cell>
          <cell r="B1707" t="str">
            <v/>
          </cell>
        </row>
        <row r="1708">
          <cell r="A1708" t="str">
            <v/>
          </cell>
          <cell r="B1708" t="str">
            <v/>
          </cell>
        </row>
        <row r="1709">
          <cell r="A1709" t="str">
            <v/>
          </cell>
          <cell r="B1709" t="str">
            <v/>
          </cell>
        </row>
        <row r="1710">
          <cell r="A1710" t="str">
            <v/>
          </cell>
          <cell r="B1710" t="str">
            <v/>
          </cell>
        </row>
        <row r="1711">
          <cell r="A1711" t="str">
            <v/>
          </cell>
          <cell r="B1711" t="str">
            <v/>
          </cell>
        </row>
        <row r="1712">
          <cell r="A1712" t="str">
            <v/>
          </cell>
          <cell r="B1712" t="str">
            <v/>
          </cell>
        </row>
        <row r="1713">
          <cell r="A1713" t="str">
            <v/>
          </cell>
          <cell r="B1713" t="str">
            <v/>
          </cell>
        </row>
        <row r="1714">
          <cell r="A1714" t="str">
            <v/>
          </cell>
          <cell r="B1714" t="str">
            <v/>
          </cell>
        </row>
        <row r="1715">
          <cell r="A1715" t="str">
            <v/>
          </cell>
          <cell r="B1715" t="str">
            <v/>
          </cell>
        </row>
        <row r="1716">
          <cell r="A1716" t="str">
            <v/>
          </cell>
          <cell r="B1716" t="str">
            <v/>
          </cell>
        </row>
        <row r="1717">
          <cell r="A1717" t="str">
            <v/>
          </cell>
          <cell r="B1717" t="str">
            <v/>
          </cell>
        </row>
        <row r="1718">
          <cell r="A1718" t="str">
            <v/>
          </cell>
          <cell r="B1718" t="str">
            <v/>
          </cell>
        </row>
        <row r="1719">
          <cell r="A1719" t="str">
            <v/>
          </cell>
          <cell r="B1719" t="str">
            <v/>
          </cell>
        </row>
        <row r="1720">
          <cell r="A1720" t="str">
            <v/>
          </cell>
          <cell r="B1720" t="str">
            <v/>
          </cell>
        </row>
        <row r="1721">
          <cell r="A1721" t="str">
            <v/>
          </cell>
          <cell r="B1721" t="str">
            <v/>
          </cell>
        </row>
        <row r="1722">
          <cell r="A1722" t="str">
            <v/>
          </cell>
          <cell r="B1722" t="str">
            <v/>
          </cell>
        </row>
        <row r="1723">
          <cell r="A1723" t="str">
            <v/>
          </cell>
          <cell r="B1723" t="str">
            <v/>
          </cell>
        </row>
        <row r="1724">
          <cell r="A1724" t="str">
            <v/>
          </cell>
          <cell r="B1724" t="str">
            <v/>
          </cell>
        </row>
        <row r="1725">
          <cell r="A1725" t="str">
            <v/>
          </cell>
          <cell r="B1725" t="str">
            <v/>
          </cell>
        </row>
        <row r="1726">
          <cell r="A1726" t="str">
            <v/>
          </cell>
          <cell r="B1726" t="str">
            <v/>
          </cell>
        </row>
        <row r="1727">
          <cell r="A1727" t="str">
            <v/>
          </cell>
          <cell r="B1727" t="str">
            <v/>
          </cell>
        </row>
        <row r="1728">
          <cell r="A1728" t="str">
            <v/>
          </cell>
          <cell r="B1728" t="str">
            <v/>
          </cell>
        </row>
        <row r="1729">
          <cell r="A1729" t="str">
            <v/>
          </cell>
          <cell r="B1729" t="str">
            <v/>
          </cell>
        </row>
        <row r="1730">
          <cell r="A1730" t="str">
            <v/>
          </cell>
          <cell r="B1730" t="str">
            <v/>
          </cell>
        </row>
        <row r="1731">
          <cell r="A1731" t="str">
            <v/>
          </cell>
          <cell r="B1731" t="str">
            <v/>
          </cell>
        </row>
        <row r="1732">
          <cell r="A1732" t="str">
            <v/>
          </cell>
          <cell r="B1732" t="str">
            <v/>
          </cell>
        </row>
        <row r="1733">
          <cell r="A1733" t="str">
            <v/>
          </cell>
          <cell r="B1733" t="str">
            <v/>
          </cell>
        </row>
        <row r="1734">
          <cell r="A1734" t="str">
            <v/>
          </cell>
          <cell r="B1734" t="str">
            <v/>
          </cell>
        </row>
        <row r="1735">
          <cell r="A1735" t="str">
            <v/>
          </cell>
          <cell r="B1735" t="str">
            <v/>
          </cell>
        </row>
        <row r="1736">
          <cell r="A1736" t="str">
            <v/>
          </cell>
          <cell r="B1736" t="str">
            <v/>
          </cell>
        </row>
        <row r="1737">
          <cell r="A1737" t="str">
            <v/>
          </cell>
          <cell r="B1737" t="str">
            <v/>
          </cell>
        </row>
        <row r="1738">
          <cell r="A1738" t="str">
            <v/>
          </cell>
          <cell r="B1738" t="str">
            <v/>
          </cell>
        </row>
        <row r="1739">
          <cell r="A1739" t="str">
            <v/>
          </cell>
          <cell r="B1739" t="str">
            <v/>
          </cell>
        </row>
        <row r="1740">
          <cell r="A1740" t="str">
            <v/>
          </cell>
          <cell r="B1740" t="str">
            <v/>
          </cell>
        </row>
        <row r="1741">
          <cell r="A1741" t="str">
            <v/>
          </cell>
          <cell r="B1741" t="str">
            <v/>
          </cell>
        </row>
        <row r="1742">
          <cell r="A1742" t="str">
            <v/>
          </cell>
          <cell r="B1742" t="str">
            <v/>
          </cell>
        </row>
        <row r="1743">
          <cell r="A1743" t="str">
            <v/>
          </cell>
          <cell r="B1743" t="str">
            <v/>
          </cell>
        </row>
        <row r="1744">
          <cell r="A1744" t="str">
            <v/>
          </cell>
          <cell r="B1744" t="str">
            <v/>
          </cell>
        </row>
        <row r="1745">
          <cell r="A1745" t="str">
            <v/>
          </cell>
          <cell r="B1745" t="str">
            <v/>
          </cell>
        </row>
        <row r="1746">
          <cell r="A1746" t="str">
            <v/>
          </cell>
          <cell r="B1746" t="str">
            <v/>
          </cell>
        </row>
        <row r="1747">
          <cell r="A1747" t="str">
            <v/>
          </cell>
          <cell r="B1747" t="str">
            <v/>
          </cell>
        </row>
        <row r="1748">
          <cell r="A1748" t="str">
            <v/>
          </cell>
          <cell r="B1748" t="str">
            <v/>
          </cell>
        </row>
        <row r="1749">
          <cell r="A1749" t="str">
            <v/>
          </cell>
          <cell r="B1749" t="str">
            <v/>
          </cell>
        </row>
        <row r="1750">
          <cell r="A1750" t="str">
            <v/>
          </cell>
          <cell r="B1750" t="str">
            <v/>
          </cell>
        </row>
        <row r="1751">
          <cell r="A1751" t="str">
            <v/>
          </cell>
          <cell r="B1751" t="str">
            <v/>
          </cell>
        </row>
        <row r="1752">
          <cell r="A1752" t="str">
            <v/>
          </cell>
          <cell r="B1752" t="str">
            <v/>
          </cell>
        </row>
        <row r="1753">
          <cell r="A1753" t="str">
            <v/>
          </cell>
          <cell r="B1753" t="str">
            <v/>
          </cell>
        </row>
        <row r="1754">
          <cell r="A1754" t="str">
            <v/>
          </cell>
          <cell r="B1754" t="str">
            <v/>
          </cell>
        </row>
        <row r="1755">
          <cell r="A1755" t="str">
            <v/>
          </cell>
          <cell r="B1755" t="str">
            <v/>
          </cell>
        </row>
        <row r="1756">
          <cell r="A1756" t="str">
            <v/>
          </cell>
          <cell r="B1756" t="str">
            <v/>
          </cell>
        </row>
        <row r="1757">
          <cell r="A1757" t="str">
            <v/>
          </cell>
          <cell r="B1757" t="str">
            <v/>
          </cell>
        </row>
        <row r="1758">
          <cell r="A1758" t="str">
            <v/>
          </cell>
          <cell r="B1758" t="str">
            <v/>
          </cell>
        </row>
        <row r="1759">
          <cell r="A1759" t="str">
            <v/>
          </cell>
          <cell r="B1759" t="str">
            <v/>
          </cell>
        </row>
        <row r="1760">
          <cell r="A1760" t="str">
            <v/>
          </cell>
          <cell r="B1760" t="str">
            <v/>
          </cell>
        </row>
        <row r="1761">
          <cell r="A1761" t="str">
            <v/>
          </cell>
          <cell r="B1761" t="str">
            <v/>
          </cell>
        </row>
        <row r="1762">
          <cell r="A1762" t="str">
            <v/>
          </cell>
          <cell r="B1762" t="str">
            <v/>
          </cell>
        </row>
        <row r="1763">
          <cell r="A1763" t="str">
            <v/>
          </cell>
          <cell r="B1763" t="str">
            <v/>
          </cell>
        </row>
        <row r="1764">
          <cell r="A1764" t="str">
            <v/>
          </cell>
          <cell r="B1764" t="str">
            <v/>
          </cell>
        </row>
        <row r="1765">
          <cell r="A1765" t="str">
            <v/>
          </cell>
          <cell r="B1765" t="str">
            <v/>
          </cell>
        </row>
        <row r="1766">
          <cell r="A1766" t="str">
            <v/>
          </cell>
          <cell r="B1766" t="str">
            <v/>
          </cell>
        </row>
        <row r="1767">
          <cell r="A1767" t="str">
            <v/>
          </cell>
          <cell r="B1767" t="str">
            <v/>
          </cell>
        </row>
        <row r="1768">
          <cell r="A1768" t="str">
            <v/>
          </cell>
          <cell r="B1768" t="str">
            <v/>
          </cell>
        </row>
        <row r="1769">
          <cell r="A1769" t="str">
            <v/>
          </cell>
          <cell r="B1769" t="str">
            <v/>
          </cell>
        </row>
        <row r="1770">
          <cell r="A1770" t="str">
            <v/>
          </cell>
          <cell r="B1770" t="str">
            <v/>
          </cell>
        </row>
        <row r="1771">
          <cell r="A1771" t="str">
            <v/>
          </cell>
          <cell r="B1771" t="str">
            <v/>
          </cell>
        </row>
        <row r="1772">
          <cell r="A1772" t="str">
            <v/>
          </cell>
          <cell r="B1772" t="str">
            <v/>
          </cell>
        </row>
        <row r="1773">
          <cell r="A1773" t="str">
            <v/>
          </cell>
          <cell r="B1773" t="str">
            <v/>
          </cell>
        </row>
        <row r="1774">
          <cell r="A1774" t="str">
            <v/>
          </cell>
          <cell r="B1774" t="str">
            <v/>
          </cell>
        </row>
        <row r="1775">
          <cell r="A1775" t="str">
            <v/>
          </cell>
          <cell r="B1775" t="str">
            <v/>
          </cell>
        </row>
        <row r="1776">
          <cell r="A1776" t="str">
            <v/>
          </cell>
          <cell r="B1776" t="str">
            <v/>
          </cell>
        </row>
        <row r="1777">
          <cell r="A1777" t="str">
            <v/>
          </cell>
          <cell r="B1777" t="str">
            <v/>
          </cell>
        </row>
        <row r="1778">
          <cell r="A1778" t="str">
            <v/>
          </cell>
          <cell r="B1778" t="str">
            <v/>
          </cell>
        </row>
        <row r="1779">
          <cell r="A1779" t="str">
            <v/>
          </cell>
          <cell r="B1779" t="str">
            <v/>
          </cell>
        </row>
        <row r="1780">
          <cell r="A1780" t="str">
            <v/>
          </cell>
          <cell r="B1780" t="str">
            <v/>
          </cell>
        </row>
        <row r="1781">
          <cell r="A1781" t="str">
            <v/>
          </cell>
          <cell r="B1781" t="str">
            <v/>
          </cell>
        </row>
        <row r="1782">
          <cell r="A1782" t="str">
            <v/>
          </cell>
          <cell r="B1782" t="str">
            <v/>
          </cell>
        </row>
        <row r="1783">
          <cell r="A1783" t="str">
            <v/>
          </cell>
          <cell r="B1783" t="str">
            <v/>
          </cell>
        </row>
        <row r="1784">
          <cell r="A1784" t="str">
            <v/>
          </cell>
          <cell r="B1784" t="str">
            <v/>
          </cell>
        </row>
        <row r="1785">
          <cell r="A1785" t="str">
            <v/>
          </cell>
          <cell r="B1785" t="str">
            <v/>
          </cell>
        </row>
        <row r="1786">
          <cell r="A1786" t="str">
            <v/>
          </cell>
          <cell r="B1786" t="str">
            <v/>
          </cell>
        </row>
        <row r="1787">
          <cell r="A1787" t="str">
            <v/>
          </cell>
          <cell r="B1787" t="str">
            <v/>
          </cell>
        </row>
        <row r="1788">
          <cell r="A1788" t="str">
            <v/>
          </cell>
          <cell r="B1788" t="str">
            <v/>
          </cell>
        </row>
        <row r="1789">
          <cell r="A1789" t="str">
            <v/>
          </cell>
          <cell r="B1789" t="str">
            <v/>
          </cell>
        </row>
        <row r="1790">
          <cell r="A1790" t="str">
            <v/>
          </cell>
          <cell r="B1790" t="str">
            <v/>
          </cell>
        </row>
        <row r="1791">
          <cell r="A1791" t="str">
            <v/>
          </cell>
          <cell r="B1791" t="str">
            <v/>
          </cell>
        </row>
        <row r="1792">
          <cell r="A1792" t="str">
            <v/>
          </cell>
          <cell r="B1792" t="str">
            <v/>
          </cell>
        </row>
        <row r="1793">
          <cell r="A1793" t="str">
            <v/>
          </cell>
          <cell r="B1793" t="str">
            <v/>
          </cell>
        </row>
        <row r="1794">
          <cell r="A1794" t="str">
            <v/>
          </cell>
          <cell r="B1794" t="str">
            <v/>
          </cell>
        </row>
        <row r="1795">
          <cell r="A1795" t="str">
            <v/>
          </cell>
          <cell r="B1795" t="str">
            <v/>
          </cell>
        </row>
        <row r="1796">
          <cell r="A1796" t="str">
            <v/>
          </cell>
          <cell r="B1796" t="str">
            <v/>
          </cell>
        </row>
        <row r="1797">
          <cell r="A1797" t="str">
            <v/>
          </cell>
          <cell r="B1797" t="str">
            <v/>
          </cell>
        </row>
        <row r="1798">
          <cell r="A1798" t="str">
            <v/>
          </cell>
          <cell r="B1798" t="str">
            <v/>
          </cell>
        </row>
        <row r="1799">
          <cell r="A1799" t="str">
            <v/>
          </cell>
          <cell r="B1799" t="str">
            <v/>
          </cell>
        </row>
        <row r="1800">
          <cell r="A1800" t="str">
            <v/>
          </cell>
          <cell r="B1800" t="str">
            <v/>
          </cell>
        </row>
        <row r="1801">
          <cell r="A1801" t="str">
            <v/>
          </cell>
          <cell r="B1801" t="str">
            <v/>
          </cell>
        </row>
        <row r="1802">
          <cell r="A1802" t="str">
            <v/>
          </cell>
          <cell r="B1802" t="str">
            <v/>
          </cell>
        </row>
        <row r="1803">
          <cell r="A1803" t="str">
            <v/>
          </cell>
          <cell r="B1803" t="str">
            <v/>
          </cell>
        </row>
        <row r="1804">
          <cell r="A1804" t="str">
            <v/>
          </cell>
          <cell r="B1804" t="str">
            <v/>
          </cell>
        </row>
        <row r="1805">
          <cell r="A1805" t="str">
            <v/>
          </cell>
          <cell r="B1805" t="str">
            <v/>
          </cell>
        </row>
        <row r="1806">
          <cell r="A1806" t="str">
            <v/>
          </cell>
          <cell r="B1806" t="str">
            <v/>
          </cell>
        </row>
        <row r="1807">
          <cell r="A1807" t="str">
            <v/>
          </cell>
          <cell r="B1807" t="str">
            <v/>
          </cell>
        </row>
        <row r="1808">
          <cell r="A1808" t="str">
            <v/>
          </cell>
          <cell r="B1808" t="str">
            <v/>
          </cell>
        </row>
        <row r="1809">
          <cell r="A1809" t="str">
            <v/>
          </cell>
          <cell r="B1809" t="str">
            <v/>
          </cell>
        </row>
        <row r="1810">
          <cell r="A1810" t="str">
            <v/>
          </cell>
          <cell r="B1810" t="str">
            <v/>
          </cell>
        </row>
        <row r="1811">
          <cell r="A1811" t="str">
            <v/>
          </cell>
          <cell r="B1811" t="str">
            <v/>
          </cell>
        </row>
        <row r="1812">
          <cell r="A1812" t="str">
            <v/>
          </cell>
          <cell r="B1812" t="str">
            <v/>
          </cell>
        </row>
        <row r="1813">
          <cell r="A1813" t="str">
            <v/>
          </cell>
          <cell r="B1813" t="str">
            <v/>
          </cell>
        </row>
        <row r="1814">
          <cell r="A1814" t="str">
            <v/>
          </cell>
          <cell r="B1814" t="str">
            <v/>
          </cell>
        </row>
        <row r="1815">
          <cell r="A1815" t="str">
            <v/>
          </cell>
          <cell r="B1815" t="str">
            <v/>
          </cell>
        </row>
        <row r="1816">
          <cell r="A1816" t="str">
            <v/>
          </cell>
          <cell r="B1816" t="str">
            <v/>
          </cell>
        </row>
        <row r="1817">
          <cell r="A1817" t="str">
            <v/>
          </cell>
          <cell r="B1817" t="str">
            <v/>
          </cell>
        </row>
        <row r="1818">
          <cell r="A1818" t="str">
            <v/>
          </cell>
          <cell r="B1818" t="str">
            <v/>
          </cell>
        </row>
        <row r="1819">
          <cell r="A1819" t="str">
            <v/>
          </cell>
          <cell r="B1819" t="str">
            <v/>
          </cell>
        </row>
        <row r="1820">
          <cell r="A1820" t="str">
            <v/>
          </cell>
          <cell r="B1820" t="str">
            <v/>
          </cell>
        </row>
        <row r="1821">
          <cell r="A1821" t="str">
            <v/>
          </cell>
          <cell r="B1821" t="str">
            <v/>
          </cell>
        </row>
        <row r="1822">
          <cell r="A1822" t="str">
            <v/>
          </cell>
          <cell r="B1822" t="str">
            <v/>
          </cell>
        </row>
        <row r="1823">
          <cell r="A1823" t="str">
            <v/>
          </cell>
          <cell r="B1823" t="str">
            <v/>
          </cell>
        </row>
        <row r="1824">
          <cell r="A1824" t="str">
            <v/>
          </cell>
          <cell r="B1824" t="str">
            <v/>
          </cell>
        </row>
        <row r="1825">
          <cell r="A1825" t="str">
            <v/>
          </cell>
          <cell r="B1825" t="str">
            <v/>
          </cell>
        </row>
        <row r="1826">
          <cell r="A1826" t="str">
            <v/>
          </cell>
          <cell r="B1826" t="str">
            <v/>
          </cell>
        </row>
        <row r="1827">
          <cell r="A1827" t="str">
            <v/>
          </cell>
          <cell r="B1827" t="str">
            <v/>
          </cell>
        </row>
        <row r="1828">
          <cell r="A1828" t="str">
            <v/>
          </cell>
          <cell r="B1828" t="str">
            <v/>
          </cell>
        </row>
        <row r="1829">
          <cell r="A1829" t="str">
            <v/>
          </cell>
          <cell r="B1829" t="str">
            <v/>
          </cell>
        </row>
        <row r="1830">
          <cell r="A1830" t="str">
            <v/>
          </cell>
          <cell r="B1830" t="str">
            <v/>
          </cell>
        </row>
        <row r="1831">
          <cell r="A1831" t="str">
            <v/>
          </cell>
          <cell r="B1831" t="str">
            <v/>
          </cell>
        </row>
        <row r="1832">
          <cell r="A1832" t="str">
            <v/>
          </cell>
          <cell r="B1832" t="str">
            <v/>
          </cell>
        </row>
        <row r="1833">
          <cell r="A1833" t="str">
            <v/>
          </cell>
          <cell r="B1833" t="str">
            <v/>
          </cell>
        </row>
        <row r="1834">
          <cell r="A1834" t="str">
            <v/>
          </cell>
          <cell r="B1834" t="str">
            <v/>
          </cell>
        </row>
        <row r="1835">
          <cell r="A1835" t="str">
            <v/>
          </cell>
          <cell r="B1835" t="str">
            <v/>
          </cell>
        </row>
        <row r="1836">
          <cell r="A1836" t="str">
            <v/>
          </cell>
          <cell r="B1836" t="str">
            <v/>
          </cell>
        </row>
        <row r="1837">
          <cell r="A1837" t="str">
            <v/>
          </cell>
          <cell r="B1837" t="str">
            <v/>
          </cell>
        </row>
        <row r="1838">
          <cell r="A1838" t="str">
            <v/>
          </cell>
          <cell r="B1838" t="str">
            <v/>
          </cell>
        </row>
        <row r="1839">
          <cell r="A1839" t="str">
            <v/>
          </cell>
          <cell r="B1839" t="str">
            <v/>
          </cell>
        </row>
        <row r="1840">
          <cell r="A1840" t="str">
            <v/>
          </cell>
          <cell r="B1840" t="str">
            <v/>
          </cell>
        </row>
        <row r="1841">
          <cell r="A1841" t="str">
            <v/>
          </cell>
          <cell r="B1841" t="str">
            <v/>
          </cell>
        </row>
        <row r="1842">
          <cell r="A1842" t="str">
            <v/>
          </cell>
          <cell r="B1842" t="str">
            <v/>
          </cell>
        </row>
        <row r="1843">
          <cell r="A1843" t="str">
            <v/>
          </cell>
          <cell r="B1843" t="str">
            <v/>
          </cell>
        </row>
        <row r="1844">
          <cell r="A1844" t="str">
            <v/>
          </cell>
          <cell r="B1844" t="str">
            <v/>
          </cell>
        </row>
        <row r="1845">
          <cell r="A1845" t="str">
            <v/>
          </cell>
          <cell r="B1845" t="str">
            <v/>
          </cell>
        </row>
        <row r="1846">
          <cell r="A1846" t="str">
            <v/>
          </cell>
          <cell r="B1846" t="str">
            <v/>
          </cell>
        </row>
        <row r="1847">
          <cell r="A1847" t="str">
            <v/>
          </cell>
          <cell r="B1847" t="str">
            <v/>
          </cell>
        </row>
        <row r="1848">
          <cell r="A1848" t="str">
            <v/>
          </cell>
          <cell r="B1848" t="str">
            <v/>
          </cell>
        </row>
        <row r="1849">
          <cell r="A1849" t="str">
            <v/>
          </cell>
          <cell r="B1849" t="str">
            <v/>
          </cell>
        </row>
        <row r="1850">
          <cell r="A1850" t="str">
            <v/>
          </cell>
          <cell r="B1850" t="str">
            <v/>
          </cell>
        </row>
        <row r="1851">
          <cell r="A1851" t="str">
            <v/>
          </cell>
          <cell r="B1851" t="str">
            <v/>
          </cell>
        </row>
        <row r="1852">
          <cell r="A1852" t="str">
            <v/>
          </cell>
          <cell r="B1852" t="str">
            <v/>
          </cell>
        </row>
        <row r="1853">
          <cell r="A1853" t="str">
            <v/>
          </cell>
          <cell r="B1853" t="str">
            <v/>
          </cell>
        </row>
        <row r="1854">
          <cell r="A1854" t="str">
            <v/>
          </cell>
          <cell r="B1854" t="str">
            <v/>
          </cell>
        </row>
        <row r="1855">
          <cell r="A1855" t="str">
            <v/>
          </cell>
          <cell r="B1855" t="str">
            <v/>
          </cell>
        </row>
        <row r="1856">
          <cell r="A1856" t="str">
            <v/>
          </cell>
          <cell r="B1856" t="str">
            <v/>
          </cell>
        </row>
        <row r="1857">
          <cell r="A1857" t="str">
            <v/>
          </cell>
          <cell r="B1857" t="str">
            <v/>
          </cell>
        </row>
        <row r="1858">
          <cell r="A1858" t="str">
            <v/>
          </cell>
          <cell r="B1858" t="str">
            <v/>
          </cell>
        </row>
        <row r="1859">
          <cell r="A1859" t="str">
            <v/>
          </cell>
          <cell r="B1859" t="str">
            <v/>
          </cell>
        </row>
        <row r="1860">
          <cell r="A1860" t="str">
            <v/>
          </cell>
          <cell r="B1860" t="str">
            <v/>
          </cell>
        </row>
        <row r="1861">
          <cell r="A1861" t="str">
            <v/>
          </cell>
          <cell r="B1861" t="str">
            <v/>
          </cell>
        </row>
        <row r="1862">
          <cell r="A1862" t="str">
            <v/>
          </cell>
          <cell r="B1862" t="str">
            <v/>
          </cell>
        </row>
        <row r="1863">
          <cell r="A1863" t="str">
            <v/>
          </cell>
          <cell r="B1863" t="str">
            <v/>
          </cell>
        </row>
        <row r="1864">
          <cell r="A1864" t="str">
            <v/>
          </cell>
          <cell r="B1864" t="str">
            <v/>
          </cell>
        </row>
        <row r="1865">
          <cell r="A1865" t="str">
            <v/>
          </cell>
          <cell r="B1865" t="str">
            <v/>
          </cell>
        </row>
        <row r="1866">
          <cell r="A1866" t="str">
            <v/>
          </cell>
          <cell r="B1866" t="str">
            <v/>
          </cell>
        </row>
        <row r="1867">
          <cell r="A1867" t="str">
            <v/>
          </cell>
          <cell r="B1867" t="str">
            <v/>
          </cell>
        </row>
        <row r="1868">
          <cell r="A1868" t="str">
            <v/>
          </cell>
          <cell r="B1868" t="str">
            <v/>
          </cell>
        </row>
        <row r="1869">
          <cell r="A1869" t="str">
            <v/>
          </cell>
          <cell r="B1869" t="str">
            <v/>
          </cell>
        </row>
        <row r="1870">
          <cell r="A1870" t="str">
            <v/>
          </cell>
          <cell r="B1870" t="str">
            <v/>
          </cell>
        </row>
        <row r="1871">
          <cell r="A1871" t="str">
            <v/>
          </cell>
          <cell r="B1871" t="str">
            <v/>
          </cell>
        </row>
        <row r="1872">
          <cell r="A1872" t="str">
            <v/>
          </cell>
          <cell r="B1872" t="str">
            <v/>
          </cell>
        </row>
        <row r="1873">
          <cell r="A1873" t="str">
            <v/>
          </cell>
          <cell r="B1873" t="str">
            <v/>
          </cell>
        </row>
        <row r="1874">
          <cell r="A1874" t="str">
            <v/>
          </cell>
          <cell r="B1874" t="str">
            <v/>
          </cell>
        </row>
        <row r="1875">
          <cell r="A1875" t="str">
            <v/>
          </cell>
          <cell r="B1875" t="str">
            <v/>
          </cell>
        </row>
        <row r="1876">
          <cell r="A1876" t="str">
            <v/>
          </cell>
          <cell r="B1876" t="str">
            <v/>
          </cell>
        </row>
        <row r="1877">
          <cell r="A1877" t="str">
            <v/>
          </cell>
          <cell r="B1877" t="str">
            <v/>
          </cell>
        </row>
        <row r="1878">
          <cell r="A1878" t="str">
            <v/>
          </cell>
          <cell r="B1878" t="str">
            <v/>
          </cell>
        </row>
        <row r="1879">
          <cell r="A1879" t="str">
            <v/>
          </cell>
          <cell r="B1879" t="str">
            <v/>
          </cell>
        </row>
        <row r="1880">
          <cell r="A1880" t="str">
            <v/>
          </cell>
          <cell r="B1880" t="str">
            <v/>
          </cell>
        </row>
        <row r="1881">
          <cell r="A1881" t="str">
            <v/>
          </cell>
          <cell r="B1881" t="str">
            <v/>
          </cell>
        </row>
        <row r="1882">
          <cell r="A1882" t="str">
            <v/>
          </cell>
          <cell r="B1882" t="str">
            <v/>
          </cell>
        </row>
        <row r="1883">
          <cell r="A1883" t="str">
            <v/>
          </cell>
          <cell r="B1883" t="str">
            <v/>
          </cell>
        </row>
        <row r="1884">
          <cell r="A1884" t="str">
            <v/>
          </cell>
          <cell r="B1884" t="str">
            <v/>
          </cell>
        </row>
        <row r="1885">
          <cell r="A1885" t="str">
            <v/>
          </cell>
          <cell r="B1885" t="str">
            <v/>
          </cell>
        </row>
        <row r="1886">
          <cell r="A1886" t="str">
            <v/>
          </cell>
          <cell r="B1886" t="str">
            <v/>
          </cell>
        </row>
        <row r="1887">
          <cell r="A1887" t="str">
            <v/>
          </cell>
          <cell r="B1887" t="str">
            <v/>
          </cell>
        </row>
        <row r="1888">
          <cell r="A1888" t="str">
            <v/>
          </cell>
          <cell r="B1888" t="str">
            <v/>
          </cell>
        </row>
        <row r="1889">
          <cell r="A1889" t="str">
            <v/>
          </cell>
          <cell r="B1889" t="str">
            <v/>
          </cell>
        </row>
        <row r="1890">
          <cell r="A1890" t="str">
            <v/>
          </cell>
          <cell r="B1890" t="str">
            <v/>
          </cell>
        </row>
        <row r="1891">
          <cell r="A1891" t="str">
            <v/>
          </cell>
          <cell r="B1891" t="str">
            <v/>
          </cell>
        </row>
        <row r="1892">
          <cell r="A1892" t="str">
            <v/>
          </cell>
          <cell r="B1892" t="str">
            <v/>
          </cell>
        </row>
        <row r="1893">
          <cell r="A1893" t="str">
            <v/>
          </cell>
          <cell r="B1893" t="str">
            <v/>
          </cell>
        </row>
        <row r="1894">
          <cell r="A1894" t="str">
            <v/>
          </cell>
          <cell r="B1894" t="str">
            <v/>
          </cell>
        </row>
        <row r="1895">
          <cell r="A1895" t="str">
            <v/>
          </cell>
          <cell r="B1895" t="str">
            <v/>
          </cell>
        </row>
        <row r="1896">
          <cell r="A1896" t="str">
            <v/>
          </cell>
          <cell r="B1896" t="str">
            <v/>
          </cell>
        </row>
        <row r="1897">
          <cell r="A1897" t="str">
            <v/>
          </cell>
          <cell r="B1897" t="str">
            <v/>
          </cell>
        </row>
        <row r="1898">
          <cell r="A1898" t="str">
            <v/>
          </cell>
          <cell r="B1898" t="str">
            <v/>
          </cell>
        </row>
        <row r="1899">
          <cell r="A1899" t="str">
            <v/>
          </cell>
          <cell r="B1899" t="str">
            <v/>
          </cell>
        </row>
        <row r="1900">
          <cell r="A1900" t="str">
            <v/>
          </cell>
          <cell r="B1900" t="str">
            <v/>
          </cell>
        </row>
        <row r="1901">
          <cell r="A1901" t="str">
            <v/>
          </cell>
          <cell r="B1901" t="str">
            <v/>
          </cell>
        </row>
        <row r="1902">
          <cell r="A1902" t="str">
            <v/>
          </cell>
          <cell r="B1902" t="str">
            <v/>
          </cell>
        </row>
        <row r="1903">
          <cell r="A1903" t="str">
            <v/>
          </cell>
          <cell r="B1903" t="str">
            <v/>
          </cell>
        </row>
        <row r="1904">
          <cell r="A1904" t="str">
            <v/>
          </cell>
          <cell r="B1904" t="str">
            <v/>
          </cell>
        </row>
        <row r="1905">
          <cell r="A1905" t="str">
            <v/>
          </cell>
          <cell r="B1905" t="str">
            <v/>
          </cell>
        </row>
        <row r="1906">
          <cell r="A1906" t="str">
            <v/>
          </cell>
          <cell r="B1906" t="str">
            <v/>
          </cell>
        </row>
        <row r="1907">
          <cell r="A1907" t="str">
            <v/>
          </cell>
          <cell r="B1907" t="str">
            <v/>
          </cell>
        </row>
        <row r="1908">
          <cell r="A1908" t="str">
            <v/>
          </cell>
          <cell r="B1908" t="str">
            <v/>
          </cell>
        </row>
        <row r="1909">
          <cell r="A1909" t="str">
            <v/>
          </cell>
          <cell r="B1909" t="str">
            <v/>
          </cell>
        </row>
        <row r="1910">
          <cell r="A1910" t="str">
            <v/>
          </cell>
          <cell r="B1910" t="str">
            <v/>
          </cell>
        </row>
        <row r="1911">
          <cell r="A1911" t="str">
            <v/>
          </cell>
          <cell r="B1911" t="str">
            <v/>
          </cell>
        </row>
        <row r="1912">
          <cell r="A1912" t="str">
            <v/>
          </cell>
          <cell r="B1912" t="str">
            <v/>
          </cell>
        </row>
        <row r="1913">
          <cell r="A1913" t="str">
            <v/>
          </cell>
          <cell r="B1913" t="str">
            <v/>
          </cell>
        </row>
        <row r="1914">
          <cell r="A1914" t="str">
            <v/>
          </cell>
          <cell r="B1914" t="str">
            <v/>
          </cell>
        </row>
        <row r="1915">
          <cell r="A1915" t="str">
            <v/>
          </cell>
          <cell r="B1915" t="str">
            <v/>
          </cell>
        </row>
        <row r="1916">
          <cell r="A1916" t="str">
            <v/>
          </cell>
          <cell r="B1916" t="str">
            <v/>
          </cell>
        </row>
        <row r="1917">
          <cell r="A1917" t="str">
            <v/>
          </cell>
          <cell r="B1917" t="str">
            <v/>
          </cell>
        </row>
        <row r="1918">
          <cell r="A1918" t="str">
            <v/>
          </cell>
          <cell r="B1918" t="str">
            <v/>
          </cell>
        </row>
        <row r="1919">
          <cell r="A1919" t="str">
            <v/>
          </cell>
          <cell r="B1919" t="str">
            <v/>
          </cell>
        </row>
        <row r="1920">
          <cell r="A1920" t="str">
            <v/>
          </cell>
          <cell r="B1920" t="str">
            <v/>
          </cell>
        </row>
        <row r="1921">
          <cell r="A1921" t="str">
            <v/>
          </cell>
          <cell r="B1921" t="str">
            <v/>
          </cell>
        </row>
        <row r="1922">
          <cell r="A1922" t="str">
            <v/>
          </cell>
          <cell r="B1922" t="str">
            <v/>
          </cell>
        </row>
        <row r="1923">
          <cell r="A1923" t="str">
            <v/>
          </cell>
          <cell r="B1923" t="str">
            <v/>
          </cell>
        </row>
        <row r="1924">
          <cell r="A1924" t="str">
            <v/>
          </cell>
          <cell r="B1924" t="str">
            <v/>
          </cell>
        </row>
        <row r="1925">
          <cell r="A1925" t="str">
            <v/>
          </cell>
          <cell r="B1925" t="str">
            <v/>
          </cell>
        </row>
        <row r="1926">
          <cell r="A1926" t="str">
            <v/>
          </cell>
          <cell r="B1926" t="str">
            <v/>
          </cell>
        </row>
        <row r="1927">
          <cell r="A1927" t="str">
            <v/>
          </cell>
          <cell r="B1927" t="str">
            <v/>
          </cell>
        </row>
        <row r="1928">
          <cell r="A1928" t="str">
            <v/>
          </cell>
          <cell r="B1928" t="str">
            <v/>
          </cell>
        </row>
        <row r="1929">
          <cell r="A1929" t="str">
            <v/>
          </cell>
          <cell r="B1929" t="str">
            <v/>
          </cell>
        </row>
        <row r="1930">
          <cell r="A1930" t="str">
            <v/>
          </cell>
          <cell r="B1930" t="str">
            <v/>
          </cell>
        </row>
        <row r="1931">
          <cell r="A1931" t="str">
            <v/>
          </cell>
          <cell r="B1931" t="str">
            <v/>
          </cell>
        </row>
        <row r="1932">
          <cell r="A1932" t="str">
            <v/>
          </cell>
          <cell r="B1932" t="str">
            <v/>
          </cell>
        </row>
        <row r="1933">
          <cell r="A1933" t="str">
            <v/>
          </cell>
          <cell r="B1933" t="str">
            <v/>
          </cell>
        </row>
        <row r="1934">
          <cell r="A1934" t="str">
            <v/>
          </cell>
          <cell r="B1934" t="str">
            <v/>
          </cell>
        </row>
        <row r="1935">
          <cell r="A1935" t="str">
            <v/>
          </cell>
          <cell r="B1935" t="str">
            <v/>
          </cell>
        </row>
        <row r="1936">
          <cell r="A1936" t="str">
            <v/>
          </cell>
          <cell r="B1936" t="str">
            <v/>
          </cell>
        </row>
        <row r="1937">
          <cell r="A1937" t="str">
            <v/>
          </cell>
          <cell r="B1937" t="str">
            <v/>
          </cell>
        </row>
        <row r="1938">
          <cell r="A1938" t="str">
            <v/>
          </cell>
          <cell r="B1938" t="str">
            <v/>
          </cell>
        </row>
        <row r="1939">
          <cell r="A1939" t="str">
            <v/>
          </cell>
          <cell r="B1939" t="str">
            <v/>
          </cell>
        </row>
        <row r="1940">
          <cell r="A1940" t="str">
            <v/>
          </cell>
          <cell r="B1940" t="str">
            <v/>
          </cell>
        </row>
        <row r="1941">
          <cell r="A1941" t="str">
            <v/>
          </cell>
          <cell r="B1941" t="str">
            <v/>
          </cell>
        </row>
        <row r="1942">
          <cell r="A1942" t="str">
            <v/>
          </cell>
          <cell r="B1942" t="str">
            <v/>
          </cell>
        </row>
        <row r="1943">
          <cell r="A1943" t="str">
            <v/>
          </cell>
          <cell r="B1943" t="str">
            <v/>
          </cell>
        </row>
        <row r="1944">
          <cell r="A1944" t="str">
            <v/>
          </cell>
          <cell r="B1944" t="str">
            <v/>
          </cell>
        </row>
        <row r="1945">
          <cell r="A1945" t="str">
            <v/>
          </cell>
          <cell r="B1945" t="str">
            <v/>
          </cell>
        </row>
        <row r="1946">
          <cell r="A1946" t="str">
            <v/>
          </cell>
          <cell r="B1946" t="str">
            <v/>
          </cell>
        </row>
        <row r="1947">
          <cell r="A1947" t="str">
            <v/>
          </cell>
          <cell r="B1947" t="str">
            <v/>
          </cell>
        </row>
        <row r="1948">
          <cell r="A1948" t="str">
            <v/>
          </cell>
          <cell r="B1948" t="str">
            <v/>
          </cell>
        </row>
        <row r="1949">
          <cell r="A1949" t="str">
            <v/>
          </cell>
          <cell r="B1949" t="str">
            <v/>
          </cell>
        </row>
        <row r="1950">
          <cell r="A1950" t="str">
            <v/>
          </cell>
          <cell r="B1950" t="str">
            <v/>
          </cell>
        </row>
        <row r="1951">
          <cell r="A1951" t="str">
            <v/>
          </cell>
          <cell r="B1951" t="str">
            <v/>
          </cell>
        </row>
        <row r="1952">
          <cell r="A1952" t="str">
            <v/>
          </cell>
          <cell r="B1952" t="str">
            <v/>
          </cell>
        </row>
        <row r="1953">
          <cell r="A1953" t="str">
            <v/>
          </cell>
          <cell r="B1953" t="str">
            <v/>
          </cell>
        </row>
        <row r="1954">
          <cell r="A1954" t="str">
            <v/>
          </cell>
          <cell r="B1954" t="str">
            <v/>
          </cell>
        </row>
        <row r="1955">
          <cell r="A1955" t="str">
            <v/>
          </cell>
          <cell r="B1955" t="str">
            <v/>
          </cell>
        </row>
        <row r="1956">
          <cell r="A1956" t="str">
            <v/>
          </cell>
          <cell r="B1956" t="str">
            <v/>
          </cell>
        </row>
        <row r="1957">
          <cell r="A1957" t="str">
            <v/>
          </cell>
          <cell r="B1957" t="str">
            <v/>
          </cell>
        </row>
        <row r="1958">
          <cell r="A1958" t="str">
            <v/>
          </cell>
          <cell r="B1958" t="str">
            <v/>
          </cell>
        </row>
        <row r="1959">
          <cell r="A1959" t="str">
            <v/>
          </cell>
          <cell r="B1959" t="str">
            <v/>
          </cell>
        </row>
        <row r="1960">
          <cell r="A1960" t="str">
            <v/>
          </cell>
          <cell r="B1960" t="str">
            <v/>
          </cell>
        </row>
        <row r="1961">
          <cell r="A1961" t="str">
            <v/>
          </cell>
          <cell r="B1961" t="str">
            <v/>
          </cell>
        </row>
        <row r="1962">
          <cell r="A1962" t="str">
            <v/>
          </cell>
          <cell r="B1962" t="str">
            <v/>
          </cell>
        </row>
        <row r="1963">
          <cell r="A1963" t="str">
            <v/>
          </cell>
          <cell r="B1963" t="str">
            <v/>
          </cell>
        </row>
        <row r="1964">
          <cell r="A1964" t="str">
            <v/>
          </cell>
          <cell r="B1964" t="str">
            <v/>
          </cell>
        </row>
        <row r="1965">
          <cell r="A1965" t="str">
            <v/>
          </cell>
          <cell r="B1965" t="str">
            <v/>
          </cell>
        </row>
        <row r="1966">
          <cell r="A1966" t="str">
            <v/>
          </cell>
          <cell r="B1966" t="str">
            <v/>
          </cell>
        </row>
        <row r="1967">
          <cell r="A1967" t="str">
            <v/>
          </cell>
          <cell r="B1967" t="str">
            <v/>
          </cell>
        </row>
        <row r="1968">
          <cell r="A1968" t="str">
            <v/>
          </cell>
          <cell r="B1968" t="str">
            <v/>
          </cell>
        </row>
        <row r="1969">
          <cell r="A1969" t="str">
            <v/>
          </cell>
          <cell r="B1969" t="str">
            <v/>
          </cell>
        </row>
        <row r="1970">
          <cell r="A1970" t="str">
            <v/>
          </cell>
          <cell r="B1970" t="str">
            <v/>
          </cell>
        </row>
        <row r="1971">
          <cell r="A1971" t="str">
            <v/>
          </cell>
          <cell r="B1971" t="str">
            <v/>
          </cell>
        </row>
        <row r="1972">
          <cell r="A1972" t="str">
            <v/>
          </cell>
          <cell r="B1972" t="str">
            <v/>
          </cell>
        </row>
        <row r="1973">
          <cell r="A1973" t="str">
            <v/>
          </cell>
          <cell r="B1973" t="str">
            <v/>
          </cell>
        </row>
        <row r="1974">
          <cell r="A1974" t="str">
            <v/>
          </cell>
          <cell r="B1974" t="str">
            <v/>
          </cell>
        </row>
        <row r="1975">
          <cell r="A1975" t="str">
            <v/>
          </cell>
          <cell r="B1975" t="str">
            <v/>
          </cell>
        </row>
        <row r="1976">
          <cell r="A1976" t="str">
            <v/>
          </cell>
          <cell r="B1976" t="str">
            <v/>
          </cell>
        </row>
        <row r="1977">
          <cell r="A1977" t="str">
            <v/>
          </cell>
          <cell r="B1977" t="str">
            <v/>
          </cell>
        </row>
        <row r="1978">
          <cell r="A1978" t="str">
            <v/>
          </cell>
          <cell r="B1978" t="str">
            <v/>
          </cell>
        </row>
        <row r="1979">
          <cell r="A1979" t="str">
            <v/>
          </cell>
          <cell r="B1979" t="str">
            <v/>
          </cell>
        </row>
        <row r="1980">
          <cell r="A1980" t="str">
            <v/>
          </cell>
          <cell r="B1980" t="str">
            <v/>
          </cell>
        </row>
        <row r="1981">
          <cell r="A1981" t="str">
            <v/>
          </cell>
          <cell r="B1981" t="str">
            <v/>
          </cell>
        </row>
        <row r="1982">
          <cell r="A1982" t="str">
            <v/>
          </cell>
          <cell r="B1982" t="str">
            <v/>
          </cell>
        </row>
        <row r="1983">
          <cell r="A1983" t="str">
            <v/>
          </cell>
          <cell r="B1983" t="str">
            <v/>
          </cell>
        </row>
        <row r="1984">
          <cell r="A1984" t="str">
            <v/>
          </cell>
          <cell r="B1984" t="str">
            <v/>
          </cell>
        </row>
        <row r="1985">
          <cell r="A1985" t="str">
            <v/>
          </cell>
          <cell r="B1985" t="str">
            <v/>
          </cell>
        </row>
        <row r="1986">
          <cell r="A1986" t="str">
            <v/>
          </cell>
          <cell r="B1986" t="str">
            <v/>
          </cell>
        </row>
        <row r="1987">
          <cell r="A1987" t="str">
            <v/>
          </cell>
          <cell r="B1987" t="str">
            <v/>
          </cell>
        </row>
        <row r="1988">
          <cell r="A1988" t="str">
            <v/>
          </cell>
          <cell r="B1988" t="str">
            <v/>
          </cell>
        </row>
        <row r="1989">
          <cell r="A1989" t="str">
            <v/>
          </cell>
          <cell r="B1989" t="str">
            <v/>
          </cell>
        </row>
        <row r="1990">
          <cell r="A1990" t="str">
            <v/>
          </cell>
          <cell r="B1990" t="str">
            <v/>
          </cell>
        </row>
        <row r="1991">
          <cell r="A1991" t="str">
            <v/>
          </cell>
          <cell r="B1991" t="str">
            <v/>
          </cell>
        </row>
        <row r="1992">
          <cell r="A1992" t="str">
            <v/>
          </cell>
          <cell r="B1992" t="str">
            <v/>
          </cell>
        </row>
        <row r="1993">
          <cell r="A1993" t="str">
            <v/>
          </cell>
          <cell r="B1993" t="str">
            <v/>
          </cell>
        </row>
        <row r="1994">
          <cell r="A1994" t="str">
            <v/>
          </cell>
          <cell r="B1994" t="str">
            <v/>
          </cell>
        </row>
        <row r="1995">
          <cell r="A1995" t="str">
            <v/>
          </cell>
          <cell r="B1995" t="str">
            <v/>
          </cell>
        </row>
        <row r="1996">
          <cell r="A1996" t="str">
            <v/>
          </cell>
          <cell r="B1996" t="str">
            <v/>
          </cell>
        </row>
        <row r="1997">
          <cell r="A1997" t="str">
            <v/>
          </cell>
          <cell r="B1997" t="str">
            <v/>
          </cell>
        </row>
        <row r="1998">
          <cell r="A1998" t="str">
            <v/>
          </cell>
          <cell r="B1998" t="str">
            <v/>
          </cell>
        </row>
        <row r="1999">
          <cell r="A1999" t="str">
            <v/>
          </cell>
          <cell r="B1999" t="str">
            <v/>
          </cell>
        </row>
        <row r="2000">
          <cell r="A2000" t="str">
            <v/>
          </cell>
          <cell r="B2000" t="str">
            <v/>
          </cell>
        </row>
        <row r="2001">
          <cell r="A2001" t="str">
            <v/>
          </cell>
          <cell r="B2001" t="str">
            <v/>
          </cell>
        </row>
        <row r="2002">
          <cell r="A2002" t="str">
            <v/>
          </cell>
          <cell r="B2002" t="str">
            <v/>
          </cell>
        </row>
        <row r="2003">
          <cell r="A2003" t="str">
            <v/>
          </cell>
          <cell r="B2003" t="str">
            <v/>
          </cell>
        </row>
        <row r="2004">
          <cell r="A2004" t="str">
            <v/>
          </cell>
          <cell r="B2004" t="str">
            <v/>
          </cell>
        </row>
        <row r="2005">
          <cell r="A2005" t="str">
            <v/>
          </cell>
          <cell r="B2005" t="str">
            <v/>
          </cell>
        </row>
        <row r="2006">
          <cell r="A2006" t="str">
            <v/>
          </cell>
          <cell r="B2006" t="str">
            <v/>
          </cell>
        </row>
        <row r="2007">
          <cell r="A2007" t="str">
            <v/>
          </cell>
          <cell r="B2007" t="str">
            <v/>
          </cell>
        </row>
        <row r="2008">
          <cell r="A2008" t="str">
            <v/>
          </cell>
          <cell r="B2008" t="str">
            <v/>
          </cell>
        </row>
        <row r="2009">
          <cell r="A2009" t="str">
            <v/>
          </cell>
          <cell r="B2009" t="str">
            <v/>
          </cell>
        </row>
        <row r="2010">
          <cell r="A2010" t="str">
            <v/>
          </cell>
          <cell r="B2010" t="str">
            <v/>
          </cell>
        </row>
        <row r="2011">
          <cell r="A2011" t="str">
            <v/>
          </cell>
          <cell r="B2011" t="str">
            <v/>
          </cell>
        </row>
        <row r="2012">
          <cell r="A2012" t="str">
            <v/>
          </cell>
          <cell r="B2012" t="str">
            <v/>
          </cell>
        </row>
        <row r="2013">
          <cell r="A2013" t="str">
            <v/>
          </cell>
          <cell r="B2013" t="str">
            <v/>
          </cell>
        </row>
        <row r="2014">
          <cell r="A2014" t="str">
            <v/>
          </cell>
          <cell r="B2014" t="str">
            <v/>
          </cell>
        </row>
        <row r="2015">
          <cell r="A2015" t="str">
            <v/>
          </cell>
          <cell r="B2015" t="str">
            <v/>
          </cell>
        </row>
        <row r="2016">
          <cell r="A2016" t="str">
            <v/>
          </cell>
          <cell r="B2016" t="str">
            <v/>
          </cell>
        </row>
        <row r="2017">
          <cell r="A2017" t="str">
            <v/>
          </cell>
          <cell r="B2017" t="str">
            <v/>
          </cell>
        </row>
        <row r="2018">
          <cell r="A2018" t="str">
            <v/>
          </cell>
          <cell r="B2018" t="str">
            <v/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ritt Carlsen" id="{3577532D-8FE3-4BC2-B3B5-67547A517027}" userId="S::CarlsenB@CalACES.org::74ef3845-6f9f-430e-942e-3bc0a2aeb2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11" dT="2021-01-27T17:53:30.92" personId="{3577532D-8FE3-4BC2-B3B5-67547A517027}" id="{AB0DE203-B07F-4D5D-8160-9C07AAB4CB3C}">
    <text>El Dorado has not opted in to GA/GR</text>
  </threadedComment>
  <threadedComment ref="AE38" dT="2021-01-27T17:53:30.92" personId="{3577532D-8FE3-4BC2-B3B5-67547A517027}" id="{BBF597D0-EBA7-4C92-979D-9DBE9DC41CAA}">
    <text>San Bernardino has not opted in to GA/GR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2" dT="2022-01-28T23:18:20.90" personId="{3577532D-8FE3-4BC2-B3B5-67547A517027}" id="{96552FA6-0BBC-4866-AB90-8C73E2602859}">
    <text>Requires updating each year. Column H and I on CW Sharing Tables tab are updated based on new Persons Count and impact Column J %'s. Work with Tracy.</text>
  </threadedComment>
  <threadedComment ref="AE11" dT="2021-01-27T17:53:30.92" personId="{3577532D-8FE3-4BC2-B3B5-67547A517027}" id="{B5A979A7-F824-4848-A30A-47676B09206A}">
    <text>El Dorado has not opted in to GA/GR</text>
  </threadedComment>
  <threadedComment ref="AE38" dT="2021-01-27T17:53:30.92" personId="{3577532D-8FE3-4BC2-B3B5-67547A517027}" id="{4665BCF6-AF6B-4152-93E8-2C1F3A4FD307}">
    <text>San Bernardino has not opted in to GA/GR</text>
  </threadedComment>
  <threadedComment ref="H62" dT="2022-01-28T01:08:22.09" personId="{3577532D-8FE3-4BC2-B3B5-67547A517027}" id="{2DAFBA53-04B6-48D2-9C13-7D388F870EEF}">
    <text>Roundup not working; added 0.0001 to match OSI's calcuation on the Source Data tab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DAE1-67D7-4ACA-BE38-65F99EE2C4C1}">
  <sheetPr>
    <tabColor rgb="FF9EE7F8"/>
  </sheetPr>
  <dimension ref="A1:F24"/>
  <sheetViews>
    <sheetView tabSelected="1" zoomScaleNormal="100" workbookViewId="0"/>
  </sheetViews>
  <sheetFormatPr defaultRowHeight="15" x14ac:dyDescent="0.25"/>
  <cols>
    <col min="1" max="1" width="9.140625" style="154"/>
    <col min="2" max="2" width="46.85546875" style="155" customWidth="1"/>
    <col min="3" max="3" width="97" style="156" customWidth="1"/>
    <col min="4" max="16384" width="9.140625" style="145"/>
  </cols>
  <sheetData>
    <row r="1" spans="1:3" x14ac:dyDescent="0.25">
      <c r="A1" s="142" t="s">
        <v>0</v>
      </c>
      <c r="B1" s="143" t="s">
        <v>1</v>
      </c>
      <c r="C1" s="144" t="s">
        <v>2</v>
      </c>
    </row>
    <row r="2" spans="1:3" x14ac:dyDescent="0.25">
      <c r="A2" s="146" t="s">
        <v>3</v>
      </c>
      <c r="B2" s="147" t="s">
        <v>245</v>
      </c>
      <c r="C2" s="148" t="s">
        <v>4</v>
      </c>
    </row>
    <row r="3" spans="1:3" x14ac:dyDescent="0.25">
      <c r="A3" s="146" t="s">
        <v>3</v>
      </c>
      <c r="B3" s="147" t="s">
        <v>246</v>
      </c>
      <c r="C3" s="148" t="s">
        <v>5</v>
      </c>
    </row>
    <row r="4" spans="1:3" ht="17.25" customHeight="1" x14ac:dyDescent="0.25">
      <c r="A4" s="146" t="s">
        <v>3</v>
      </c>
      <c r="B4" s="147" t="s">
        <v>247</v>
      </c>
      <c r="C4" s="148" t="s">
        <v>6</v>
      </c>
    </row>
    <row r="5" spans="1:3" x14ac:dyDescent="0.25">
      <c r="A5" s="149" t="s">
        <v>7</v>
      </c>
      <c r="B5" s="147" t="s">
        <v>248</v>
      </c>
      <c r="C5" s="282" t="s">
        <v>218</v>
      </c>
    </row>
    <row r="6" spans="1:3" x14ac:dyDescent="0.25">
      <c r="A6" s="150" t="s">
        <v>8</v>
      </c>
      <c r="B6" s="147" t="s">
        <v>249</v>
      </c>
      <c r="C6" s="148" t="s">
        <v>219</v>
      </c>
    </row>
    <row r="7" spans="1:3" x14ac:dyDescent="0.25">
      <c r="A7" s="150" t="s">
        <v>9</v>
      </c>
      <c r="B7" s="147" t="s">
        <v>250</v>
      </c>
      <c r="C7" s="148" t="s">
        <v>220</v>
      </c>
    </row>
    <row r="8" spans="1:3" x14ac:dyDescent="0.25">
      <c r="A8" s="151" t="s">
        <v>10</v>
      </c>
      <c r="B8" s="147" t="s">
        <v>251</v>
      </c>
      <c r="C8" s="148" t="s">
        <v>221</v>
      </c>
    </row>
    <row r="9" spans="1:3" x14ac:dyDescent="0.25">
      <c r="A9" s="151" t="s">
        <v>11</v>
      </c>
      <c r="B9" s="147" t="s">
        <v>252</v>
      </c>
      <c r="C9" s="148" t="s">
        <v>222</v>
      </c>
    </row>
    <row r="10" spans="1:3" x14ac:dyDescent="0.25">
      <c r="A10" s="152" t="s">
        <v>12</v>
      </c>
      <c r="B10" s="147" t="s">
        <v>253</v>
      </c>
      <c r="C10" s="148" t="s">
        <v>13</v>
      </c>
    </row>
    <row r="11" spans="1:3" x14ac:dyDescent="0.25">
      <c r="A11" s="152" t="s">
        <v>14</v>
      </c>
      <c r="B11" s="147" t="s">
        <v>254</v>
      </c>
      <c r="C11" s="148" t="s">
        <v>15</v>
      </c>
    </row>
    <row r="12" spans="1:3" x14ac:dyDescent="0.25">
      <c r="A12" s="153" t="s">
        <v>16</v>
      </c>
      <c r="B12" s="147" t="s">
        <v>255</v>
      </c>
      <c r="C12" s="148" t="s">
        <v>257</v>
      </c>
    </row>
    <row r="13" spans="1:3" x14ac:dyDescent="0.25">
      <c r="A13" s="153" t="s">
        <v>213</v>
      </c>
      <c r="B13" s="147" t="s">
        <v>256</v>
      </c>
      <c r="C13" s="148" t="s">
        <v>258</v>
      </c>
    </row>
    <row r="15" spans="1:3" x14ac:dyDescent="0.25">
      <c r="A15" s="145"/>
      <c r="B15" s="145"/>
      <c r="C15" s="145"/>
    </row>
    <row r="16" spans="1:3" x14ac:dyDescent="0.25">
      <c r="A16" s="145"/>
      <c r="B16"/>
      <c r="C16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</sheetData>
  <phoneticPr fontId="60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F1515-E88E-4870-8A27-AC325F1664B6}">
  <sheetPr>
    <tabColor theme="2" tint="-0.249977111117893"/>
  </sheetPr>
  <dimension ref="A1:AX83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5.75" outlineLevelCol="1" x14ac:dyDescent="0.25"/>
  <cols>
    <col min="1" max="1" width="9.140625" style="145"/>
    <col min="2" max="2" width="26.7109375" style="145" customWidth="1"/>
    <col min="3" max="14" width="13.7109375" style="205" customWidth="1" outlineLevel="1"/>
    <col min="15" max="15" width="13.7109375" style="205" customWidth="1"/>
    <col min="16" max="16" width="9.140625" style="145"/>
    <col min="17" max="17" width="12.140625" style="145" bestFit="1" customWidth="1"/>
    <col min="18" max="18" width="12.140625" style="145" customWidth="1"/>
    <col min="19" max="19" width="12.140625" style="145" bestFit="1" customWidth="1"/>
    <col min="20" max="20" width="10.5703125" style="145" bestFit="1" customWidth="1"/>
    <col min="21" max="21" width="9.140625" style="145"/>
    <col min="22" max="22" width="12.140625" style="145" bestFit="1" customWidth="1"/>
    <col min="23" max="23" width="12.140625" style="145" customWidth="1"/>
    <col min="24" max="24" width="11.7109375" style="145" customWidth="1"/>
    <col min="25" max="25" width="11.5703125" style="145" customWidth="1"/>
    <col min="26" max="26" width="13.7109375" style="145" customWidth="1"/>
    <col min="27" max="27" width="11.5703125" style="145" customWidth="1"/>
    <col min="28" max="28" width="9.140625" style="145"/>
    <col min="29" max="29" width="12.7109375" style="145" bestFit="1" customWidth="1"/>
    <col min="30" max="30" width="12.140625" style="145" customWidth="1"/>
    <col min="31" max="31" width="12.140625" style="145" bestFit="1" customWidth="1"/>
    <col min="32" max="32" width="10.5703125" style="145" bestFit="1" customWidth="1"/>
    <col min="33" max="33" width="9.140625" style="145"/>
    <col min="34" max="34" width="15.42578125" style="145" customWidth="1"/>
    <col min="35" max="35" width="14.28515625" style="145" customWidth="1"/>
    <col min="36" max="36" width="12.7109375" style="145" bestFit="1" customWidth="1"/>
    <col min="37" max="37" width="12.140625" style="145" customWidth="1"/>
    <col min="38" max="38" width="12.140625" style="145" bestFit="1" customWidth="1"/>
    <col min="39" max="39" width="10.28515625" style="145" bestFit="1" customWidth="1"/>
    <col min="40" max="40" width="8.42578125" style="145" customWidth="1"/>
    <col min="41" max="41" width="13.5703125" style="145" customWidth="1"/>
    <col min="42" max="42" width="11.5703125" style="145" customWidth="1"/>
    <col min="43" max="43" width="8" style="145" customWidth="1"/>
    <col min="44" max="44" width="12.7109375" style="145" bestFit="1" customWidth="1"/>
    <col min="45" max="45" width="12.140625" style="145" customWidth="1"/>
    <col min="46" max="46" width="13.28515625" style="145" customWidth="1"/>
    <col min="47" max="47" width="10.28515625" style="145" bestFit="1" customWidth="1"/>
    <col min="48" max="48" width="9.140625" style="145"/>
    <col min="49" max="49" width="10.7109375" style="145" bestFit="1" customWidth="1"/>
    <col min="50" max="16384" width="9.140625" style="145"/>
  </cols>
  <sheetData>
    <row r="1" spans="1:50" ht="17.25" x14ac:dyDescent="0.3">
      <c r="B1" s="157" t="s">
        <v>138</v>
      </c>
      <c r="C1" s="157"/>
      <c r="D1" s="157"/>
      <c r="E1" s="376" t="s">
        <v>20</v>
      </c>
      <c r="F1" s="377"/>
      <c r="G1" s="157"/>
      <c r="H1" s="157"/>
      <c r="I1" s="157"/>
      <c r="J1" s="157"/>
      <c r="K1" s="157"/>
      <c r="L1" s="157"/>
      <c r="M1" s="157"/>
      <c r="N1" s="157"/>
      <c r="O1" s="157"/>
      <c r="P1" s="158"/>
      <c r="Q1" s="158" t="s">
        <v>139</v>
      </c>
      <c r="R1" s="158"/>
      <c r="S1" s="158" t="s">
        <v>139</v>
      </c>
      <c r="T1" s="158"/>
      <c r="U1" s="158"/>
      <c r="V1" s="158" t="s">
        <v>140</v>
      </c>
      <c r="W1" s="158"/>
      <c r="X1" s="158" t="s">
        <v>140</v>
      </c>
      <c r="Y1" s="158"/>
      <c r="Z1" s="158" t="s">
        <v>140</v>
      </c>
      <c r="AA1" s="158"/>
      <c r="AB1" s="158"/>
      <c r="AC1" s="158" t="s">
        <v>141</v>
      </c>
      <c r="AD1" s="158"/>
      <c r="AE1" s="158" t="s">
        <v>141</v>
      </c>
      <c r="AF1" s="158"/>
      <c r="AG1" s="158"/>
      <c r="AH1" s="158" t="s">
        <v>142</v>
      </c>
      <c r="AI1" s="158"/>
      <c r="AJ1" s="158" t="s">
        <v>142</v>
      </c>
      <c r="AK1" s="158"/>
      <c r="AL1" s="158" t="s">
        <v>142</v>
      </c>
      <c r="AM1" s="158"/>
      <c r="AN1" s="158"/>
      <c r="AO1" s="158" t="s">
        <v>143</v>
      </c>
      <c r="AP1" s="158"/>
      <c r="AQ1" s="158"/>
      <c r="AR1" s="158" t="s">
        <v>144</v>
      </c>
      <c r="AS1" s="158"/>
      <c r="AT1" s="158" t="s">
        <v>144</v>
      </c>
      <c r="AU1" s="158"/>
    </row>
    <row r="2" spans="1:50" ht="72.75" customHeight="1" x14ac:dyDescent="0.3">
      <c r="B2" s="159" t="s">
        <v>18</v>
      </c>
      <c r="C2" s="160" t="s">
        <v>19</v>
      </c>
      <c r="D2" s="160" t="s">
        <v>145</v>
      </c>
      <c r="E2" s="160" t="s">
        <v>146</v>
      </c>
      <c r="F2" s="160" t="s">
        <v>147</v>
      </c>
      <c r="G2" s="160" t="s">
        <v>21</v>
      </c>
      <c r="H2" s="160" t="s">
        <v>22</v>
      </c>
      <c r="I2" s="161" t="s">
        <v>148</v>
      </c>
      <c r="J2" s="160" t="s">
        <v>149</v>
      </c>
      <c r="K2" s="160" t="s">
        <v>26</v>
      </c>
      <c r="L2" s="160" t="s">
        <v>27</v>
      </c>
      <c r="M2" s="160" t="s">
        <v>130</v>
      </c>
      <c r="N2" s="160" t="s">
        <v>96</v>
      </c>
      <c r="O2" s="160" t="s">
        <v>112</v>
      </c>
      <c r="P2" s="158"/>
      <c r="Q2" s="364" t="s">
        <v>150</v>
      </c>
      <c r="R2" s="365"/>
      <c r="S2" s="364" t="s">
        <v>151</v>
      </c>
      <c r="T2" s="365"/>
      <c r="U2" s="158"/>
      <c r="V2" s="364" t="s">
        <v>152</v>
      </c>
      <c r="W2" s="365"/>
      <c r="X2" s="366" t="s">
        <v>153</v>
      </c>
      <c r="Y2" s="375"/>
      <c r="Z2" s="366" t="s">
        <v>154</v>
      </c>
      <c r="AA2" s="375"/>
      <c r="AB2" s="158"/>
      <c r="AC2" s="364" t="s">
        <v>150</v>
      </c>
      <c r="AD2" s="365"/>
      <c r="AE2" s="364" t="s">
        <v>151</v>
      </c>
      <c r="AF2" s="365"/>
      <c r="AG2" s="158"/>
      <c r="AH2" s="371" t="s">
        <v>155</v>
      </c>
      <c r="AI2" s="372"/>
      <c r="AJ2" s="371" t="s">
        <v>154</v>
      </c>
      <c r="AK2" s="372"/>
      <c r="AL2" s="371" t="s">
        <v>153</v>
      </c>
      <c r="AM2" s="372"/>
      <c r="AN2" s="162"/>
      <c r="AO2" s="373" t="s">
        <v>156</v>
      </c>
      <c r="AP2" s="374"/>
      <c r="AQ2" s="158"/>
      <c r="AR2" s="364" t="s">
        <v>157</v>
      </c>
      <c r="AS2" s="365"/>
      <c r="AT2" s="366" t="s">
        <v>158</v>
      </c>
      <c r="AU2" s="367"/>
      <c r="AW2" s="368" t="s">
        <v>159</v>
      </c>
      <c r="AX2" s="368"/>
    </row>
    <row r="3" spans="1:50" ht="17.25" x14ac:dyDescent="0.3">
      <c r="A3" s="163" t="s">
        <v>160</v>
      </c>
      <c r="B3" s="164" t="s">
        <v>30</v>
      </c>
      <c r="C3" s="165">
        <v>12132</v>
      </c>
      <c r="D3" s="165">
        <v>727</v>
      </c>
      <c r="E3" s="165">
        <v>78329</v>
      </c>
      <c r="F3" s="165">
        <v>9089</v>
      </c>
      <c r="G3" s="165">
        <v>2239</v>
      </c>
      <c r="H3" s="165">
        <v>388985</v>
      </c>
      <c r="I3" s="165">
        <v>18249</v>
      </c>
      <c r="J3" s="165">
        <v>98</v>
      </c>
      <c r="K3" s="165">
        <v>1081</v>
      </c>
      <c r="L3" s="165">
        <v>898</v>
      </c>
      <c r="M3" s="165">
        <v>0</v>
      </c>
      <c r="N3" s="165">
        <v>9123</v>
      </c>
      <c r="O3" s="165">
        <f>SUM(C3:N3)</f>
        <v>520950</v>
      </c>
      <c r="P3" s="158"/>
      <c r="Q3" s="166">
        <v>0</v>
      </c>
      <c r="R3" s="167">
        <f>ROUND(Q3/Q$61,4)</f>
        <v>0</v>
      </c>
      <c r="S3" s="166">
        <v>0</v>
      </c>
      <c r="T3" s="167">
        <f>ROUND(S3/S$61,4)</f>
        <v>0</v>
      </c>
      <c r="U3" s="158"/>
      <c r="V3" s="166">
        <f>SUMIF($A3,"CW",C3)+SUMIF($A3,"CW",D3)+SUMIF($A3,"CW",E3)+SUMIF($A3,"CW",F3)+SUMIF($A3,"CW",G3)+SUMIF($A3,"CW",H3)+SUMIF($A3,"CW",I3)+SUMIF($A3,"CW",J3)+SUMIF($A3,"CW",K3)+SUMIF($A3,"CW",L3)+SUMIF($A3,"CW",M3)+SUMIF($A3,"CW",N3)</f>
        <v>520950</v>
      </c>
      <c r="W3" s="167">
        <v>9.2799999999999994E-2</v>
      </c>
      <c r="X3" s="166">
        <f t="shared" ref="X3:X60" si="0">SUMIF($A3,"CW",E3)+SUMIF($A3,"CW",F3)</f>
        <v>87418</v>
      </c>
      <c r="Y3" s="167">
        <f>ROUND(X3/X$61,4)</f>
        <v>6.3200000000000006E-2</v>
      </c>
      <c r="Z3" s="166">
        <f t="shared" ref="Z3:Z60" si="1">SUMIF($A3,"CW",C3)+SUMIF($A3,"CW",E3)+SUMIF($A3,"CW",F3)+SUMIF($A3,"CW",K3)+SUMIF($A3,"CW",H3)+SUMIF($A3,"CW",I3)+SUMIF($A3,"CW",J3)+SUMIF($A3,"CW",N3)</f>
        <v>517086</v>
      </c>
      <c r="AA3" s="167">
        <f>ROUND(Z3/Z$61,4)</f>
        <v>7.6300000000000007E-2</v>
      </c>
      <c r="AB3" s="158"/>
      <c r="AC3" s="166">
        <f t="shared" ref="AC3:AC20" si="2">SUMIF($A3,"CA",C3)+SUMIF($A3,"CA",D3)+SUMIF($A3,"CA",E3)+SUMIF($A3,"CA",F3)+SUMIF($A3,"CA",G3)+SUMIF($A3,"CA",H3)+SUMIF($A3,"CA",I3)+SUMIF($A3,"CA",J3)+SUMIF($A3,"CA",K3)+SUMIF($A3,"CA",L3)+SUMIF($A3,"CA",M3)</f>
        <v>0</v>
      </c>
      <c r="AD3" s="167">
        <f>ROUND(AC3/AC$61,4)</f>
        <v>0</v>
      </c>
      <c r="AE3" s="166">
        <f t="shared" ref="AE3:AE10" si="3">SUMIF($A3,"CA",N3)</f>
        <v>0</v>
      </c>
      <c r="AF3" s="167">
        <f>ROUND(AE3/AE$61,4)</f>
        <v>0</v>
      </c>
      <c r="AG3" s="158"/>
      <c r="AH3" s="166">
        <f>SUMIF($A3,"CA",O3)</f>
        <v>0</v>
      </c>
      <c r="AI3" s="167">
        <f>ROUND(AH3/AH$61,4)</f>
        <v>0</v>
      </c>
      <c r="AJ3" s="166">
        <f t="shared" ref="AJ3:AJ60" si="4">SUMIF($A3,"CA",C3)+SUMIF($A3,"CA",E3)+SUMIF($A3,"CA",F3)+SUMIF($A3,"CA",H3)+SUMIF($A3,"CA",I3)+SUMIF($A3,"CA",J3)+SUMIF($A3,"CA",K3)+SUMIF($A3,"CA",N3)</f>
        <v>0</v>
      </c>
      <c r="AK3" s="167">
        <f>ROUND(AJ3/AJ$61,4)</f>
        <v>0</v>
      </c>
      <c r="AL3" s="166">
        <f t="shared" ref="AL3:AL60" si="5">SUMIF($A3,"CA",E3)+SUMIF($A3,"CA",F3)</f>
        <v>0</v>
      </c>
      <c r="AM3" s="167">
        <f>ROUND(AL3/AL$61,4)</f>
        <v>0</v>
      </c>
      <c r="AN3" s="168"/>
      <c r="AO3" s="166">
        <f>AR3</f>
        <v>520950</v>
      </c>
      <c r="AP3" s="167">
        <f>ROUND(AO3/AO$61,4)</f>
        <v>4.3400000000000001E-2</v>
      </c>
      <c r="AQ3" s="169"/>
      <c r="AR3" s="166">
        <f t="shared" ref="AR3:AR60" si="6">O3</f>
        <v>520950</v>
      </c>
      <c r="AS3" s="170">
        <f>ROUNDDOWN(AR3/AR$61,4)</f>
        <v>3.0499999999999999E-2</v>
      </c>
      <c r="AT3" s="166">
        <f t="shared" ref="AT3:AT60" si="7">SUM(C3:M3)</f>
        <v>511827</v>
      </c>
      <c r="AU3" s="167">
        <f>ROUND(AT3/AT$61,4)</f>
        <v>3.0200000000000001E-2</v>
      </c>
      <c r="AW3" s="171">
        <v>520950</v>
      </c>
      <c r="AX3" s="171">
        <f t="shared" ref="AX3:AX60" si="8">AW3-O3</f>
        <v>0</v>
      </c>
    </row>
    <row r="4" spans="1:50" ht="17.25" x14ac:dyDescent="0.3">
      <c r="A4" s="163" t="s">
        <v>161</v>
      </c>
      <c r="B4" s="164" t="s">
        <v>31</v>
      </c>
      <c r="C4" s="165">
        <v>1</v>
      </c>
      <c r="D4" s="165">
        <v>0</v>
      </c>
      <c r="E4" s="165">
        <v>110</v>
      </c>
      <c r="F4" s="165">
        <v>1</v>
      </c>
      <c r="G4" s="165">
        <v>0</v>
      </c>
      <c r="H4" s="165">
        <v>287</v>
      </c>
      <c r="I4" s="165">
        <v>13</v>
      </c>
      <c r="J4" s="165">
        <v>0</v>
      </c>
      <c r="K4" s="165">
        <v>0</v>
      </c>
      <c r="L4" s="165">
        <v>0</v>
      </c>
      <c r="M4" s="165">
        <v>0</v>
      </c>
      <c r="N4" s="165">
        <v>0</v>
      </c>
      <c r="O4" s="165">
        <f t="shared" ref="O4:O60" si="9">SUM(C4:N4)</f>
        <v>412</v>
      </c>
      <c r="P4" s="158"/>
      <c r="Q4" s="166">
        <v>0</v>
      </c>
      <c r="R4" s="167">
        <f t="shared" ref="R4:R60" si="10">ROUND(Q4/Q$61,4)</f>
        <v>0</v>
      </c>
      <c r="S4" s="166">
        <v>0</v>
      </c>
      <c r="T4" s="167">
        <f t="shared" ref="T4:T60" si="11">ROUND(S4/S$61,4)</f>
        <v>0</v>
      </c>
      <c r="U4" s="158"/>
      <c r="V4" s="166">
        <f t="shared" ref="V4:V60" si="12">SUMIF($A4,"CW",C4)+SUMIF($A4,"CW",D4)+SUMIF($A4,"CW",E4)+SUMIF($A4,"CW",F4)+SUMIF($A4,"CW",G4)+SUMIF($A4,"CW",H4)+SUMIF($A4,"CW",I4)+SUMIF($A4,"CW",J4)+SUMIF($A4,"CW",K4)+SUMIF($A4,"CW",L4)+SUMIF($A4,"CW",M4)+SUMIF($A4,"CW",N4)</f>
        <v>0</v>
      </c>
      <c r="W4" s="167">
        <v>0</v>
      </c>
      <c r="X4" s="166">
        <f t="shared" si="0"/>
        <v>0</v>
      </c>
      <c r="Y4" s="167">
        <f t="shared" ref="Y4:Y60" si="13">ROUND(X4/X$61,4)</f>
        <v>0</v>
      </c>
      <c r="Z4" s="166">
        <f t="shared" si="1"/>
        <v>0</v>
      </c>
      <c r="AA4" s="167">
        <f t="shared" ref="AA4:AA60" si="14">ROUND(Z4/Z$61,4)</f>
        <v>0</v>
      </c>
      <c r="AB4" s="158"/>
      <c r="AC4" s="166">
        <f t="shared" si="2"/>
        <v>412</v>
      </c>
      <c r="AD4" s="167">
        <f t="shared" ref="AD4:AD60" si="15">ROUND(AC4/AC$61,4)</f>
        <v>1E-4</v>
      </c>
      <c r="AE4" s="166">
        <f t="shared" si="3"/>
        <v>0</v>
      </c>
      <c r="AF4" s="167">
        <f t="shared" ref="AF4:AF60" si="16">ROUND(AE4/AE$61,4)</f>
        <v>0</v>
      </c>
      <c r="AG4" s="158"/>
      <c r="AH4" s="166">
        <f t="shared" ref="AH4:AH60" si="17">SUMIF($A4,"CA",O4)</f>
        <v>412</v>
      </c>
      <c r="AI4" s="167">
        <f t="shared" ref="AI4:AI60" si="18">ROUND(AH4/AH$61,4)</f>
        <v>0</v>
      </c>
      <c r="AJ4" s="166">
        <f t="shared" si="4"/>
        <v>412</v>
      </c>
      <c r="AK4" s="167">
        <f t="shared" ref="AK4:AK60" si="19">ROUND(AJ4/AJ$61,4)</f>
        <v>0</v>
      </c>
      <c r="AL4" s="166">
        <f t="shared" si="5"/>
        <v>111</v>
      </c>
      <c r="AM4" s="167">
        <f>ROUND(AL4/AL$61,4)</f>
        <v>1E-4</v>
      </c>
      <c r="AN4" s="168"/>
      <c r="AO4" s="166">
        <f t="shared" ref="AO4:AO60" si="20">AR4</f>
        <v>412</v>
      </c>
      <c r="AP4" s="167">
        <f t="shared" ref="AP4:AP60" si="21">ROUND(AO4/AO$61,4)</f>
        <v>0</v>
      </c>
      <c r="AQ4" s="169"/>
      <c r="AR4" s="166">
        <f t="shared" si="6"/>
        <v>412</v>
      </c>
      <c r="AS4" s="167">
        <f t="shared" ref="AS4:AS60" si="22">ROUND(AR4/AR$61,4)</f>
        <v>0</v>
      </c>
      <c r="AT4" s="166">
        <f t="shared" si="7"/>
        <v>412</v>
      </c>
      <c r="AU4" s="167">
        <f t="shared" ref="AU4:AU60" si="23">ROUND(AT4/AT$61,4)</f>
        <v>0</v>
      </c>
      <c r="AW4" s="171">
        <v>412</v>
      </c>
      <c r="AX4" s="171">
        <f t="shared" si="8"/>
        <v>0</v>
      </c>
    </row>
    <row r="5" spans="1:50" ht="17.25" x14ac:dyDescent="0.3">
      <c r="A5" s="163" t="s">
        <v>161</v>
      </c>
      <c r="B5" s="164" t="s">
        <v>32</v>
      </c>
      <c r="C5" s="165">
        <v>266</v>
      </c>
      <c r="D5" s="165">
        <v>40</v>
      </c>
      <c r="E5" s="165">
        <v>2187</v>
      </c>
      <c r="F5" s="165">
        <v>211</v>
      </c>
      <c r="G5" s="165">
        <v>1</v>
      </c>
      <c r="H5" s="165">
        <v>7368</v>
      </c>
      <c r="I5" s="165">
        <v>345</v>
      </c>
      <c r="J5" s="165">
        <v>0</v>
      </c>
      <c r="K5" s="165">
        <v>0</v>
      </c>
      <c r="L5" s="165">
        <v>15</v>
      </c>
      <c r="M5" s="165">
        <v>2</v>
      </c>
      <c r="N5" s="165">
        <v>0</v>
      </c>
      <c r="O5" s="165">
        <f t="shared" si="9"/>
        <v>10435</v>
      </c>
      <c r="P5" s="158"/>
      <c r="Q5" s="166">
        <v>0</v>
      </c>
      <c r="R5" s="167">
        <f t="shared" si="10"/>
        <v>0</v>
      </c>
      <c r="S5" s="166">
        <v>0</v>
      </c>
      <c r="T5" s="167">
        <f t="shared" si="11"/>
        <v>0</v>
      </c>
      <c r="U5" s="158"/>
      <c r="V5" s="166">
        <f t="shared" si="12"/>
        <v>0</v>
      </c>
      <c r="W5" s="167">
        <v>0</v>
      </c>
      <c r="X5" s="166">
        <f t="shared" si="0"/>
        <v>0</v>
      </c>
      <c r="Y5" s="167">
        <f t="shared" si="13"/>
        <v>0</v>
      </c>
      <c r="Z5" s="166">
        <f t="shared" si="1"/>
        <v>0</v>
      </c>
      <c r="AA5" s="167">
        <f t="shared" si="14"/>
        <v>0</v>
      </c>
      <c r="AB5" s="158"/>
      <c r="AC5" s="166">
        <f t="shared" si="2"/>
        <v>10435</v>
      </c>
      <c r="AD5" s="167">
        <f t="shared" si="15"/>
        <v>2E-3</v>
      </c>
      <c r="AE5" s="166">
        <f t="shared" si="3"/>
        <v>0</v>
      </c>
      <c r="AF5" s="167">
        <f t="shared" si="16"/>
        <v>0</v>
      </c>
      <c r="AG5" s="158"/>
      <c r="AH5" s="166">
        <f t="shared" si="17"/>
        <v>10435</v>
      </c>
      <c r="AI5" s="167">
        <f t="shared" si="18"/>
        <v>1E-3</v>
      </c>
      <c r="AJ5" s="166">
        <f t="shared" si="4"/>
        <v>10377</v>
      </c>
      <c r="AK5" s="167">
        <f t="shared" si="19"/>
        <v>1E-3</v>
      </c>
      <c r="AL5" s="166">
        <f t="shared" si="5"/>
        <v>2398</v>
      </c>
      <c r="AM5" s="167">
        <f t="shared" ref="AM5:AM60" si="24">ROUND(AL5/AL$61,4)</f>
        <v>1.1000000000000001E-3</v>
      </c>
      <c r="AN5" s="168"/>
      <c r="AO5" s="166">
        <f t="shared" si="20"/>
        <v>10435</v>
      </c>
      <c r="AP5" s="167">
        <f t="shared" si="21"/>
        <v>8.9999999999999998E-4</v>
      </c>
      <c r="AQ5" s="169"/>
      <c r="AR5" s="166">
        <f t="shared" si="6"/>
        <v>10435</v>
      </c>
      <c r="AS5" s="167">
        <f t="shared" si="22"/>
        <v>5.9999999999999995E-4</v>
      </c>
      <c r="AT5" s="166">
        <f t="shared" si="7"/>
        <v>10435</v>
      </c>
      <c r="AU5" s="167">
        <f t="shared" si="23"/>
        <v>5.9999999999999995E-4</v>
      </c>
      <c r="AW5" s="171">
        <v>10435</v>
      </c>
      <c r="AX5" s="171">
        <f t="shared" si="8"/>
        <v>0</v>
      </c>
    </row>
    <row r="6" spans="1:50" ht="17.25" x14ac:dyDescent="0.3">
      <c r="A6" s="163" t="s">
        <v>161</v>
      </c>
      <c r="B6" s="164" t="s">
        <v>33</v>
      </c>
      <c r="C6" s="165">
        <v>3340</v>
      </c>
      <c r="D6" s="165">
        <v>378</v>
      </c>
      <c r="E6" s="165">
        <v>24054</v>
      </c>
      <c r="F6" s="165">
        <v>3183</v>
      </c>
      <c r="G6" s="165">
        <v>76</v>
      </c>
      <c r="H6" s="165">
        <v>73602</v>
      </c>
      <c r="I6" s="165">
        <v>3452</v>
      </c>
      <c r="J6" s="165">
        <v>0</v>
      </c>
      <c r="K6" s="165">
        <v>3</v>
      </c>
      <c r="L6" s="165">
        <v>107</v>
      </c>
      <c r="M6" s="165">
        <v>38</v>
      </c>
      <c r="N6" s="165">
        <v>406</v>
      </c>
      <c r="O6" s="165">
        <f t="shared" si="9"/>
        <v>108639</v>
      </c>
      <c r="P6" s="158"/>
      <c r="Q6" s="166">
        <v>0</v>
      </c>
      <c r="R6" s="167">
        <f>ROUND(Q6/Q$61,4)</f>
        <v>0</v>
      </c>
      <c r="S6" s="166">
        <v>0</v>
      </c>
      <c r="T6" s="167">
        <f t="shared" si="11"/>
        <v>0</v>
      </c>
      <c r="U6" s="158"/>
      <c r="V6" s="166">
        <f t="shared" si="12"/>
        <v>0</v>
      </c>
      <c r="W6" s="167">
        <v>0</v>
      </c>
      <c r="X6" s="166">
        <f t="shared" si="0"/>
        <v>0</v>
      </c>
      <c r="Y6" s="167">
        <f t="shared" si="13"/>
        <v>0</v>
      </c>
      <c r="Z6" s="166">
        <f t="shared" si="1"/>
        <v>0</v>
      </c>
      <c r="AA6" s="167">
        <f t="shared" si="14"/>
        <v>0</v>
      </c>
      <c r="AB6" s="158"/>
      <c r="AC6" s="166">
        <f t="shared" si="2"/>
        <v>108233</v>
      </c>
      <c r="AD6" s="170">
        <f>ROUNDDOWN(AC6/AC$61,4)</f>
        <v>2.0799999999999999E-2</v>
      </c>
      <c r="AE6" s="166">
        <f t="shared" si="3"/>
        <v>406</v>
      </c>
      <c r="AF6" s="170">
        <f>ROUNDDOWN(AE6/AE$61,4)</f>
        <v>3.3599999999999998E-2</v>
      </c>
      <c r="AG6" s="158"/>
      <c r="AH6" s="166">
        <f t="shared" si="17"/>
        <v>108639</v>
      </c>
      <c r="AI6" s="167">
        <f t="shared" si="18"/>
        <v>1.06E-2</v>
      </c>
      <c r="AJ6" s="166">
        <f t="shared" si="4"/>
        <v>108040</v>
      </c>
      <c r="AK6" s="167">
        <f t="shared" si="19"/>
        <v>1.06E-2</v>
      </c>
      <c r="AL6" s="166">
        <f t="shared" si="5"/>
        <v>27237</v>
      </c>
      <c r="AM6" s="167">
        <f t="shared" si="24"/>
        <v>1.2800000000000001E-2</v>
      </c>
      <c r="AN6" s="168"/>
      <c r="AO6" s="166">
        <f t="shared" si="20"/>
        <v>108639</v>
      </c>
      <c r="AP6" s="167">
        <f t="shared" si="21"/>
        <v>8.9999999999999993E-3</v>
      </c>
      <c r="AQ6" s="169"/>
      <c r="AR6" s="166">
        <f t="shared" si="6"/>
        <v>108639</v>
      </c>
      <c r="AS6" s="167">
        <f t="shared" si="22"/>
        <v>6.4000000000000003E-3</v>
      </c>
      <c r="AT6" s="166">
        <f t="shared" si="7"/>
        <v>108233</v>
      </c>
      <c r="AU6" s="167">
        <f t="shared" si="23"/>
        <v>6.4000000000000003E-3</v>
      </c>
      <c r="AW6" s="171">
        <v>108639</v>
      </c>
      <c r="AX6" s="171">
        <f t="shared" si="8"/>
        <v>0</v>
      </c>
    </row>
    <row r="7" spans="1:50" ht="17.25" x14ac:dyDescent="0.3">
      <c r="A7" s="163" t="s">
        <v>161</v>
      </c>
      <c r="B7" s="164" t="s">
        <v>34</v>
      </c>
      <c r="C7" s="165">
        <v>480</v>
      </c>
      <c r="D7" s="165">
        <v>44</v>
      </c>
      <c r="E7" s="165">
        <v>3943</v>
      </c>
      <c r="F7" s="165">
        <v>366</v>
      </c>
      <c r="G7" s="165">
        <v>7</v>
      </c>
      <c r="H7" s="165">
        <v>11329</v>
      </c>
      <c r="I7" s="165">
        <v>531</v>
      </c>
      <c r="J7" s="165">
        <v>0</v>
      </c>
      <c r="K7" s="165">
        <v>0</v>
      </c>
      <c r="L7" s="165">
        <v>8</v>
      </c>
      <c r="M7" s="165">
        <v>3</v>
      </c>
      <c r="N7" s="165">
        <v>7</v>
      </c>
      <c r="O7" s="165">
        <f t="shared" si="9"/>
        <v>16718</v>
      </c>
      <c r="P7" s="158"/>
      <c r="Q7" s="166">
        <v>0</v>
      </c>
      <c r="R7" s="167">
        <f t="shared" si="10"/>
        <v>0</v>
      </c>
      <c r="S7" s="166">
        <v>0</v>
      </c>
      <c r="T7" s="167">
        <f t="shared" si="11"/>
        <v>0</v>
      </c>
      <c r="U7" s="158"/>
      <c r="V7" s="166">
        <f t="shared" si="12"/>
        <v>0</v>
      </c>
      <c r="W7" s="167">
        <v>0</v>
      </c>
      <c r="X7" s="166">
        <f t="shared" si="0"/>
        <v>0</v>
      </c>
      <c r="Y7" s="167">
        <f t="shared" si="13"/>
        <v>0</v>
      </c>
      <c r="Z7" s="166">
        <f t="shared" si="1"/>
        <v>0</v>
      </c>
      <c r="AA7" s="167">
        <f t="shared" si="14"/>
        <v>0</v>
      </c>
      <c r="AB7" s="158"/>
      <c r="AC7" s="166">
        <f t="shared" si="2"/>
        <v>16711</v>
      </c>
      <c r="AD7" s="167">
        <f t="shared" si="15"/>
        <v>3.2000000000000002E-3</v>
      </c>
      <c r="AE7" s="166">
        <f t="shared" si="3"/>
        <v>7</v>
      </c>
      <c r="AF7" s="167">
        <f t="shared" si="16"/>
        <v>5.9999999999999995E-4</v>
      </c>
      <c r="AG7" s="158"/>
      <c r="AH7" s="166">
        <f t="shared" si="17"/>
        <v>16718</v>
      </c>
      <c r="AI7" s="167">
        <f t="shared" si="18"/>
        <v>1.6000000000000001E-3</v>
      </c>
      <c r="AJ7" s="166">
        <f t="shared" si="4"/>
        <v>16656</v>
      </c>
      <c r="AK7" s="167">
        <f t="shared" si="19"/>
        <v>1.6000000000000001E-3</v>
      </c>
      <c r="AL7" s="166">
        <f t="shared" si="5"/>
        <v>4309</v>
      </c>
      <c r="AM7" s="167">
        <f t="shared" si="24"/>
        <v>2E-3</v>
      </c>
      <c r="AN7" s="168"/>
      <c r="AO7" s="166">
        <f t="shared" si="20"/>
        <v>16718</v>
      </c>
      <c r="AP7" s="167">
        <f t="shared" si="21"/>
        <v>1.4E-3</v>
      </c>
      <c r="AQ7" s="169"/>
      <c r="AR7" s="166">
        <f t="shared" si="6"/>
        <v>16718</v>
      </c>
      <c r="AS7" s="167">
        <f t="shared" si="22"/>
        <v>1E-3</v>
      </c>
      <c r="AT7" s="166">
        <f t="shared" si="7"/>
        <v>16711</v>
      </c>
      <c r="AU7" s="167">
        <f t="shared" si="23"/>
        <v>1E-3</v>
      </c>
      <c r="AW7" s="171">
        <v>16718</v>
      </c>
      <c r="AX7" s="171">
        <f t="shared" si="8"/>
        <v>0</v>
      </c>
    </row>
    <row r="8" spans="1:50" ht="17.25" x14ac:dyDescent="0.3">
      <c r="A8" s="163" t="s">
        <v>161</v>
      </c>
      <c r="B8" s="164" t="s">
        <v>35</v>
      </c>
      <c r="C8" s="165">
        <v>187</v>
      </c>
      <c r="D8" s="165">
        <v>33</v>
      </c>
      <c r="E8" s="165">
        <v>1124</v>
      </c>
      <c r="F8" s="165">
        <v>142</v>
      </c>
      <c r="G8" s="165">
        <v>5</v>
      </c>
      <c r="H8" s="165">
        <v>9334</v>
      </c>
      <c r="I8" s="165">
        <v>437</v>
      </c>
      <c r="J8" s="165">
        <v>0</v>
      </c>
      <c r="K8" s="165">
        <v>4</v>
      </c>
      <c r="L8" s="165">
        <v>7</v>
      </c>
      <c r="M8" s="165">
        <v>29</v>
      </c>
      <c r="N8" s="165">
        <v>4</v>
      </c>
      <c r="O8" s="165">
        <f t="shared" si="9"/>
        <v>11306</v>
      </c>
      <c r="P8" s="158"/>
      <c r="Q8" s="166">
        <v>0</v>
      </c>
      <c r="R8" s="172">
        <f>ROUND(Q8/Q$61,4)</f>
        <v>0</v>
      </c>
      <c r="S8" s="166">
        <v>0</v>
      </c>
      <c r="T8" s="167">
        <f t="shared" si="11"/>
        <v>0</v>
      </c>
      <c r="U8" s="158"/>
      <c r="V8" s="166">
        <f t="shared" si="12"/>
        <v>0</v>
      </c>
      <c r="W8" s="172">
        <v>0</v>
      </c>
      <c r="X8" s="166">
        <f t="shared" si="0"/>
        <v>0</v>
      </c>
      <c r="Y8" s="167">
        <f t="shared" si="13"/>
        <v>0</v>
      </c>
      <c r="Z8" s="166">
        <f t="shared" si="1"/>
        <v>0</v>
      </c>
      <c r="AA8" s="167">
        <f t="shared" si="14"/>
        <v>0</v>
      </c>
      <c r="AB8" s="158"/>
      <c r="AC8" s="166">
        <f t="shared" si="2"/>
        <v>11302</v>
      </c>
      <c r="AD8" s="172">
        <f>ROUND(AC8/AC$61,4)</f>
        <v>2.2000000000000001E-3</v>
      </c>
      <c r="AE8" s="166">
        <f t="shared" si="3"/>
        <v>4</v>
      </c>
      <c r="AF8" s="167">
        <f t="shared" si="16"/>
        <v>2.9999999999999997E-4</v>
      </c>
      <c r="AG8" s="158"/>
      <c r="AH8" s="166">
        <f t="shared" si="17"/>
        <v>11306</v>
      </c>
      <c r="AI8" s="167">
        <f t="shared" si="18"/>
        <v>1.1000000000000001E-3</v>
      </c>
      <c r="AJ8" s="166">
        <f t="shared" si="4"/>
        <v>11232</v>
      </c>
      <c r="AK8" s="167">
        <f t="shared" si="19"/>
        <v>1.1000000000000001E-3</v>
      </c>
      <c r="AL8" s="166">
        <f t="shared" si="5"/>
        <v>1266</v>
      </c>
      <c r="AM8" s="167">
        <f t="shared" si="24"/>
        <v>5.9999999999999995E-4</v>
      </c>
      <c r="AN8" s="168"/>
      <c r="AO8" s="166">
        <f t="shared" si="20"/>
        <v>11306</v>
      </c>
      <c r="AP8" s="167">
        <f t="shared" si="21"/>
        <v>8.9999999999999998E-4</v>
      </c>
      <c r="AQ8" s="169"/>
      <c r="AR8" s="166">
        <f t="shared" si="6"/>
        <v>11306</v>
      </c>
      <c r="AS8" s="167">
        <f t="shared" si="22"/>
        <v>6.9999999999999999E-4</v>
      </c>
      <c r="AT8" s="166">
        <f t="shared" si="7"/>
        <v>11302</v>
      </c>
      <c r="AU8" s="167">
        <f t="shared" si="23"/>
        <v>6.9999999999999999E-4</v>
      </c>
      <c r="AW8" s="171">
        <v>11306</v>
      </c>
      <c r="AX8" s="171">
        <f t="shared" si="8"/>
        <v>0</v>
      </c>
    </row>
    <row r="9" spans="1:50" ht="17.25" x14ac:dyDescent="0.3">
      <c r="A9" s="163" t="s">
        <v>160</v>
      </c>
      <c r="B9" s="164" t="s">
        <v>36</v>
      </c>
      <c r="C9" s="165">
        <v>9067</v>
      </c>
      <c r="D9" s="165">
        <v>612</v>
      </c>
      <c r="E9" s="165">
        <v>46079</v>
      </c>
      <c r="F9" s="165">
        <v>6565</v>
      </c>
      <c r="G9" s="165">
        <v>682</v>
      </c>
      <c r="H9" s="165">
        <v>247343</v>
      </c>
      <c r="I9" s="165">
        <v>11604</v>
      </c>
      <c r="J9" s="165">
        <v>24</v>
      </c>
      <c r="K9" s="165">
        <v>377</v>
      </c>
      <c r="L9" s="165">
        <v>304</v>
      </c>
      <c r="M9" s="165">
        <v>0</v>
      </c>
      <c r="N9" s="165">
        <v>795</v>
      </c>
      <c r="O9" s="165">
        <f t="shared" si="9"/>
        <v>323452</v>
      </c>
      <c r="P9" s="158"/>
      <c r="Q9" s="166">
        <v>0</v>
      </c>
      <c r="R9" s="167">
        <f t="shared" si="10"/>
        <v>0</v>
      </c>
      <c r="S9" s="166">
        <v>0</v>
      </c>
      <c r="T9" s="167">
        <f t="shared" si="11"/>
        <v>0</v>
      </c>
      <c r="U9" s="158"/>
      <c r="V9" s="166">
        <f t="shared" si="12"/>
        <v>323452</v>
      </c>
      <c r="W9" s="167">
        <v>4.5999999999999999E-2</v>
      </c>
      <c r="X9" s="166">
        <f t="shared" si="0"/>
        <v>52644</v>
      </c>
      <c r="Y9" s="167">
        <f t="shared" si="13"/>
        <v>3.8100000000000002E-2</v>
      </c>
      <c r="Z9" s="166">
        <f t="shared" si="1"/>
        <v>321854</v>
      </c>
      <c r="AA9" s="167">
        <f t="shared" si="14"/>
        <v>4.7500000000000001E-2</v>
      </c>
      <c r="AB9" s="158"/>
      <c r="AC9" s="166">
        <f t="shared" si="2"/>
        <v>0</v>
      </c>
      <c r="AD9" s="167">
        <f t="shared" si="15"/>
        <v>0</v>
      </c>
      <c r="AE9" s="166">
        <f t="shared" si="3"/>
        <v>0</v>
      </c>
      <c r="AF9" s="167">
        <f t="shared" si="16"/>
        <v>0</v>
      </c>
      <c r="AG9" s="158"/>
      <c r="AH9" s="166">
        <f t="shared" si="17"/>
        <v>0</v>
      </c>
      <c r="AI9" s="167">
        <f t="shared" si="18"/>
        <v>0</v>
      </c>
      <c r="AJ9" s="166">
        <f t="shared" si="4"/>
        <v>0</v>
      </c>
      <c r="AK9" s="167">
        <f t="shared" si="19"/>
        <v>0</v>
      </c>
      <c r="AL9" s="166">
        <f t="shared" si="5"/>
        <v>0</v>
      </c>
      <c r="AM9" s="167">
        <f t="shared" si="24"/>
        <v>0</v>
      </c>
      <c r="AN9" s="168"/>
      <c r="AO9" s="166">
        <f t="shared" si="20"/>
        <v>323452</v>
      </c>
      <c r="AP9" s="170">
        <f>ROUNDUP(AO9/AO$61,4)</f>
        <v>2.7E-2</v>
      </c>
      <c r="AQ9" s="169"/>
      <c r="AR9" s="166">
        <f t="shared" si="6"/>
        <v>323452</v>
      </c>
      <c r="AS9" s="167">
        <f t="shared" si="22"/>
        <v>1.89E-2</v>
      </c>
      <c r="AT9" s="166">
        <f t="shared" si="7"/>
        <v>322657</v>
      </c>
      <c r="AU9" s="167">
        <f>ROUND(AT9/AT$61,4)</f>
        <v>1.9099999999999999E-2</v>
      </c>
      <c r="AW9" s="171">
        <v>323452</v>
      </c>
      <c r="AX9" s="171">
        <f t="shared" si="8"/>
        <v>0</v>
      </c>
    </row>
    <row r="10" spans="1:50" ht="17.25" x14ac:dyDescent="0.3">
      <c r="A10" s="163" t="s">
        <v>161</v>
      </c>
      <c r="B10" s="164" t="s">
        <v>37</v>
      </c>
      <c r="C10" s="165">
        <v>918</v>
      </c>
      <c r="D10" s="165">
        <v>111</v>
      </c>
      <c r="E10" s="165">
        <v>3707</v>
      </c>
      <c r="F10" s="165">
        <v>815</v>
      </c>
      <c r="G10" s="165">
        <v>2</v>
      </c>
      <c r="H10" s="165">
        <v>11145</v>
      </c>
      <c r="I10" s="165">
        <v>522</v>
      </c>
      <c r="J10" s="165">
        <v>0</v>
      </c>
      <c r="K10" s="165">
        <v>1</v>
      </c>
      <c r="L10" s="165">
        <v>27</v>
      </c>
      <c r="M10" s="165">
        <v>6</v>
      </c>
      <c r="N10" s="165">
        <v>76</v>
      </c>
      <c r="O10" s="165">
        <f t="shared" si="9"/>
        <v>17330</v>
      </c>
      <c r="P10" s="158"/>
      <c r="Q10" s="166">
        <v>0</v>
      </c>
      <c r="R10" s="167">
        <f t="shared" si="10"/>
        <v>0</v>
      </c>
      <c r="S10" s="166">
        <v>0</v>
      </c>
      <c r="T10" s="167">
        <f t="shared" si="11"/>
        <v>0</v>
      </c>
      <c r="U10" s="158"/>
      <c r="V10" s="166">
        <f t="shared" si="12"/>
        <v>0</v>
      </c>
      <c r="W10" s="167">
        <v>0</v>
      </c>
      <c r="X10" s="166">
        <f t="shared" si="0"/>
        <v>0</v>
      </c>
      <c r="Y10" s="167">
        <f t="shared" si="13"/>
        <v>0</v>
      </c>
      <c r="Z10" s="166">
        <f t="shared" si="1"/>
        <v>0</v>
      </c>
      <c r="AA10" s="167">
        <f t="shared" si="14"/>
        <v>0</v>
      </c>
      <c r="AB10" s="158"/>
      <c r="AC10" s="166">
        <f t="shared" si="2"/>
        <v>17254</v>
      </c>
      <c r="AD10" s="167">
        <f t="shared" si="15"/>
        <v>3.3E-3</v>
      </c>
      <c r="AE10" s="166">
        <f t="shared" si="3"/>
        <v>76</v>
      </c>
      <c r="AF10" s="167">
        <f t="shared" si="16"/>
        <v>6.3E-3</v>
      </c>
      <c r="AG10" s="158"/>
      <c r="AH10" s="166">
        <f t="shared" si="17"/>
        <v>17330</v>
      </c>
      <c r="AI10" s="167">
        <f t="shared" si="18"/>
        <v>1.6999999999999999E-3</v>
      </c>
      <c r="AJ10" s="166">
        <f t="shared" si="4"/>
        <v>17184</v>
      </c>
      <c r="AK10" s="167">
        <f t="shared" si="19"/>
        <v>1.6999999999999999E-3</v>
      </c>
      <c r="AL10" s="166">
        <f t="shared" si="5"/>
        <v>4522</v>
      </c>
      <c r="AM10" s="167">
        <f t="shared" si="24"/>
        <v>2.0999999999999999E-3</v>
      </c>
      <c r="AN10" s="168"/>
      <c r="AO10" s="166">
        <f t="shared" si="20"/>
        <v>17330</v>
      </c>
      <c r="AP10" s="167">
        <f t="shared" si="21"/>
        <v>1.4E-3</v>
      </c>
      <c r="AQ10" s="169"/>
      <c r="AR10" s="166">
        <f t="shared" si="6"/>
        <v>17330</v>
      </c>
      <c r="AS10" s="167">
        <f t="shared" si="22"/>
        <v>1E-3</v>
      </c>
      <c r="AT10" s="166">
        <f t="shared" si="7"/>
        <v>17254</v>
      </c>
      <c r="AU10" s="167">
        <f t="shared" si="23"/>
        <v>1E-3</v>
      </c>
      <c r="AW10" s="171">
        <v>17330</v>
      </c>
      <c r="AX10" s="171">
        <f t="shared" si="8"/>
        <v>0</v>
      </c>
    </row>
    <row r="11" spans="1:50" ht="17.25" x14ac:dyDescent="0.3">
      <c r="A11" s="163" t="s">
        <v>161</v>
      </c>
      <c r="B11" s="164" t="s">
        <v>38</v>
      </c>
      <c r="C11" s="165">
        <v>1355</v>
      </c>
      <c r="D11" s="165">
        <v>164</v>
      </c>
      <c r="E11" s="165">
        <v>8913</v>
      </c>
      <c r="F11" s="165">
        <v>1000</v>
      </c>
      <c r="G11" s="165">
        <v>28</v>
      </c>
      <c r="H11" s="165">
        <v>34766</v>
      </c>
      <c r="I11" s="165">
        <v>1630</v>
      </c>
      <c r="J11" s="165">
        <v>0</v>
      </c>
      <c r="K11" s="165">
        <v>3</v>
      </c>
      <c r="L11" s="165">
        <v>52</v>
      </c>
      <c r="M11" s="165">
        <v>32</v>
      </c>
      <c r="N11" s="165">
        <v>94</v>
      </c>
      <c r="O11" s="165">
        <f t="shared" si="9"/>
        <v>48037</v>
      </c>
      <c r="P11" s="158"/>
      <c r="Q11" s="166">
        <v>0</v>
      </c>
      <c r="R11" s="167">
        <f t="shared" si="10"/>
        <v>0</v>
      </c>
      <c r="S11" s="166">
        <v>0</v>
      </c>
      <c r="T11" s="167">
        <f t="shared" si="11"/>
        <v>0</v>
      </c>
      <c r="U11" s="158"/>
      <c r="V11" s="166">
        <f t="shared" si="12"/>
        <v>0</v>
      </c>
      <c r="W11" s="167">
        <v>0</v>
      </c>
      <c r="X11" s="166">
        <f t="shared" si="0"/>
        <v>0</v>
      </c>
      <c r="Y11" s="167">
        <f t="shared" si="13"/>
        <v>0</v>
      </c>
      <c r="Z11" s="166">
        <f t="shared" si="1"/>
        <v>0</v>
      </c>
      <c r="AA11" s="167">
        <f t="shared" si="14"/>
        <v>0</v>
      </c>
      <c r="AB11" s="158"/>
      <c r="AC11" s="166">
        <f t="shared" si="2"/>
        <v>47943</v>
      </c>
      <c r="AD11" s="167">
        <f t="shared" si="15"/>
        <v>9.1999999999999998E-3</v>
      </c>
      <c r="AE11" s="166">
        <v>0</v>
      </c>
      <c r="AF11" s="173">
        <f t="shared" si="16"/>
        <v>0</v>
      </c>
      <c r="AG11" s="158"/>
      <c r="AH11" s="166">
        <f t="shared" si="17"/>
        <v>48037</v>
      </c>
      <c r="AI11" s="167">
        <f t="shared" si="18"/>
        <v>4.7000000000000002E-3</v>
      </c>
      <c r="AJ11" s="166">
        <f t="shared" si="4"/>
        <v>47761</v>
      </c>
      <c r="AK11" s="167">
        <f t="shared" si="19"/>
        <v>4.7000000000000002E-3</v>
      </c>
      <c r="AL11" s="166">
        <f t="shared" si="5"/>
        <v>9913</v>
      </c>
      <c r="AM11" s="167">
        <f t="shared" si="24"/>
        <v>4.5999999999999999E-3</v>
      </c>
      <c r="AN11" s="168"/>
      <c r="AO11" s="166">
        <f t="shared" si="20"/>
        <v>48037</v>
      </c>
      <c r="AP11" s="167">
        <f t="shared" si="21"/>
        <v>4.0000000000000001E-3</v>
      </c>
      <c r="AQ11" s="169"/>
      <c r="AR11" s="166">
        <f t="shared" si="6"/>
        <v>48037</v>
      </c>
      <c r="AS11" s="167">
        <f t="shared" si="22"/>
        <v>2.8E-3</v>
      </c>
      <c r="AT11" s="166">
        <f t="shared" si="7"/>
        <v>47943</v>
      </c>
      <c r="AU11" s="167">
        <f t="shared" si="23"/>
        <v>2.8E-3</v>
      </c>
      <c r="AW11" s="171">
        <v>48037</v>
      </c>
      <c r="AX11" s="171">
        <f t="shared" si="8"/>
        <v>0</v>
      </c>
    </row>
    <row r="12" spans="1:50" ht="17.25" x14ac:dyDescent="0.3">
      <c r="A12" s="163" t="s">
        <v>160</v>
      </c>
      <c r="B12" s="164" t="s">
        <v>39</v>
      </c>
      <c r="C12" s="165">
        <v>32328</v>
      </c>
      <c r="D12" s="165">
        <v>1501</v>
      </c>
      <c r="E12" s="165">
        <v>173504</v>
      </c>
      <c r="F12" s="165">
        <v>29549</v>
      </c>
      <c r="G12" s="165">
        <v>1227</v>
      </c>
      <c r="H12" s="165">
        <v>450234</v>
      </c>
      <c r="I12" s="165">
        <v>21122</v>
      </c>
      <c r="J12" s="165">
        <v>6</v>
      </c>
      <c r="K12" s="165">
        <v>97</v>
      </c>
      <c r="L12" s="165">
        <v>569</v>
      </c>
      <c r="M12" s="165">
        <v>0</v>
      </c>
      <c r="N12" s="165">
        <v>2804</v>
      </c>
      <c r="O12" s="165">
        <f t="shared" si="9"/>
        <v>712941</v>
      </c>
      <c r="P12" s="158"/>
      <c r="Q12" s="166">
        <v>0</v>
      </c>
      <c r="R12" s="167">
        <f t="shared" si="10"/>
        <v>0</v>
      </c>
      <c r="S12" s="166">
        <v>0</v>
      </c>
      <c r="T12" s="167">
        <f t="shared" si="11"/>
        <v>0</v>
      </c>
      <c r="U12" s="158"/>
      <c r="V12" s="166">
        <f t="shared" si="12"/>
        <v>712941</v>
      </c>
      <c r="W12" s="167">
        <v>8.8499999999999995E-2</v>
      </c>
      <c r="X12" s="166">
        <f t="shared" si="0"/>
        <v>203053</v>
      </c>
      <c r="Y12" s="167">
        <f t="shared" si="13"/>
        <v>0.14680000000000001</v>
      </c>
      <c r="Z12" s="166">
        <f t="shared" si="1"/>
        <v>709644</v>
      </c>
      <c r="AA12" s="167">
        <f t="shared" si="14"/>
        <v>0.1047</v>
      </c>
      <c r="AB12" s="158"/>
      <c r="AC12" s="166">
        <f t="shared" si="2"/>
        <v>0</v>
      </c>
      <c r="AD12" s="167">
        <f t="shared" si="15"/>
        <v>0</v>
      </c>
      <c r="AE12" s="166">
        <f t="shared" ref="AE12:AE20" si="25">SUMIF($A12,"CA",N12)</f>
        <v>0</v>
      </c>
      <c r="AF12" s="167">
        <f t="shared" si="16"/>
        <v>0</v>
      </c>
      <c r="AG12" s="158"/>
      <c r="AH12" s="166">
        <f t="shared" si="17"/>
        <v>0</v>
      </c>
      <c r="AI12" s="167">
        <f t="shared" si="18"/>
        <v>0</v>
      </c>
      <c r="AJ12" s="166">
        <f t="shared" si="4"/>
        <v>0</v>
      </c>
      <c r="AK12" s="167">
        <f t="shared" si="19"/>
        <v>0</v>
      </c>
      <c r="AL12" s="166">
        <f t="shared" si="5"/>
        <v>0</v>
      </c>
      <c r="AM12" s="167">
        <f t="shared" si="24"/>
        <v>0</v>
      </c>
      <c r="AN12" s="168"/>
      <c r="AO12" s="166">
        <f t="shared" si="20"/>
        <v>712941</v>
      </c>
      <c r="AP12" s="167">
        <f t="shared" si="21"/>
        <v>5.9299999999999999E-2</v>
      </c>
      <c r="AQ12" s="169"/>
      <c r="AR12" s="166">
        <f t="shared" si="6"/>
        <v>712941</v>
      </c>
      <c r="AS12" s="167">
        <f t="shared" si="22"/>
        <v>4.1799999999999997E-2</v>
      </c>
      <c r="AT12" s="166">
        <f t="shared" si="7"/>
        <v>710137</v>
      </c>
      <c r="AU12" s="167">
        <f t="shared" si="23"/>
        <v>4.19E-2</v>
      </c>
      <c r="AW12" s="171">
        <v>712941</v>
      </c>
      <c r="AX12" s="171">
        <f t="shared" si="8"/>
        <v>0</v>
      </c>
    </row>
    <row r="13" spans="1:50" ht="17.25" x14ac:dyDescent="0.3">
      <c r="A13" s="163" t="s">
        <v>161</v>
      </c>
      <c r="B13" s="164" t="s">
        <v>40</v>
      </c>
      <c r="C13" s="165">
        <v>586</v>
      </c>
      <c r="D13" s="165">
        <v>48</v>
      </c>
      <c r="E13" s="165">
        <v>2492</v>
      </c>
      <c r="F13" s="165">
        <v>481</v>
      </c>
      <c r="G13" s="165">
        <v>11</v>
      </c>
      <c r="H13" s="165">
        <v>11896</v>
      </c>
      <c r="I13" s="165">
        <v>558</v>
      </c>
      <c r="J13" s="165">
        <v>0</v>
      </c>
      <c r="K13" s="165">
        <v>3</v>
      </c>
      <c r="L13" s="165">
        <v>5</v>
      </c>
      <c r="M13" s="165">
        <v>12</v>
      </c>
      <c r="N13" s="165">
        <v>37</v>
      </c>
      <c r="O13" s="165">
        <f t="shared" si="9"/>
        <v>16129</v>
      </c>
      <c r="P13" s="158"/>
      <c r="Q13" s="166">
        <v>0</v>
      </c>
      <c r="R13" s="167">
        <f t="shared" si="10"/>
        <v>0</v>
      </c>
      <c r="S13" s="166">
        <v>0</v>
      </c>
      <c r="T13" s="167">
        <f t="shared" si="11"/>
        <v>0</v>
      </c>
      <c r="U13" s="158"/>
      <c r="V13" s="166">
        <f t="shared" si="12"/>
        <v>0</v>
      </c>
      <c r="W13" s="167">
        <v>0</v>
      </c>
      <c r="X13" s="166">
        <f t="shared" si="0"/>
        <v>0</v>
      </c>
      <c r="Y13" s="167">
        <f t="shared" si="13"/>
        <v>0</v>
      </c>
      <c r="Z13" s="166">
        <f t="shared" si="1"/>
        <v>0</v>
      </c>
      <c r="AA13" s="167">
        <f t="shared" si="14"/>
        <v>0</v>
      </c>
      <c r="AB13" s="158"/>
      <c r="AC13" s="166">
        <f t="shared" si="2"/>
        <v>16092</v>
      </c>
      <c r="AD13" s="167">
        <f t="shared" si="15"/>
        <v>3.0999999999999999E-3</v>
      </c>
      <c r="AE13" s="166">
        <f t="shared" si="25"/>
        <v>37</v>
      </c>
      <c r="AF13" s="167">
        <f t="shared" si="16"/>
        <v>3.0999999999999999E-3</v>
      </c>
      <c r="AG13" s="158"/>
      <c r="AH13" s="166">
        <f t="shared" si="17"/>
        <v>16129</v>
      </c>
      <c r="AI13" s="167">
        <f t="shared" si="18"/>
        <v>1.6000000000000001E-3</v>
      </c>
      <c r="AJ13" s="166">
        <f t="shared" si="4"/>
        <v>16053</v>
      </c>
      <c r="AK13" s="167">
        <f t="shared" si="19"/>
        <v>1.6000000000000001E-3</v>
      </c>
      <c r="AL13" s="166">
        <f t="shared" si="5"/>
        <v>2973</v>
      </c>
      <c r="AM13" s="167">
        <f t="shared" si="24"/>
        <v>1.4E-3</v>
      </c>
      <c r="AN13" s="168"/>
      <c r="AO13" s="166">
        <f t="shared" si="20"/>
        <v>16129</v>
      </c>
      <c r="AP13" s="167">
        <f t="shared" si="21"/>
        <v>1.2999999999999999E-3</v>
      </c>
      <c r="AQ13" s="169"/>
      <c r="AR13" s="166">
        <f t="shared" si="6"/>
        <v>16129</v>
      </c>
      <c r="AS13" s="167">
        <f t="shared" si="22"/>
        <v>8.9999999999999998E-4</v>
      </c>
      <c r="AT13" s="166">
        <f t="shared" si="7"/>
        <v>16092</v>
      </c>
      <c r="AU13" s="167">
        <f t="shared" si="23"/>
        <v>1E-3</v>
      </c>
      <c r="AW13" s="171">
        <v>16129</v>
      </c>
      <c r="AX13" s="171">
        <f t="shared" si="8"/>
        <v>0</v>
      </c>
    </row>
    <row r="14" spans="1:50" ht="17.25" x14ac:dyDescent="0.3">
      <c r="A14" s="163" t="s">
        <v>161</v>
      </c>
      <c r="B14" s="164" t="s">
        <v>41</v>
      </c>
      <c r="C14" s="165">
        <v>2104</v>
      </c>
      <c r="D14" s="165">
        <v>360</v>
      </c>
      <c r="E14" s="165">
        <v>16313</v>
      </c>
      <c r="F14" s="165">
        <v>1953</v>
      </c>
      <c r="G14" s="165">
        <v>38</v>
      </c>
      <c r="H14" s="165">
        <v>52801</v>
      </c>
      <c r="I14" s="165">
        <v>2477</v>
      </c>
      <c r="J14" s="165">
        <v>2</v>
      </c>
      <c r="K14" s="165">
        <v>3</v>
      </c>
      <c r="L14" s="165">
        <v>128</v>
      </c>
      <c r="M14" s="165">
        <v>24</v>
      </c>
      <c r="N14" s="165">
        <v>221</v>
      </c>
      <c r="O14" s="165">
        <f t="shared" si="9"/>
        <v>76424</v>
      </c>
      <c r="P14" s="158"/>
      <c r="Q14" s="166">
        <v>0</v>
      </c>
      <c r="R14" s="167">
        <f t="shared" si="10"/>
        <v>0</v>
      </c>
      <c r="S14" s="166">
        <v>0</v>
      </c>
      <c r="T14" s="167">
        <f>ROUND(S14/S$61,4)</f>
        <v>0</v>
      </c>
      <c r="U14" s="158"/>
      <c r="V14" s="166">
        <f t="shared" si="12"/>
        <v>0</v>
      </c>
      <c r="W14" s="167">
        <v>0</v>
      </c>
      <c r="X14" s="166">
        <f t="shared" si="0"/>
        <v>0</v>
      </c>
      <c r="Y14" s="167">
        <f t="shared" si="13"/>
        <v>0</v>
      </c>
      <c r="Z14" s="166">
        <f t="shared" si="1"/>
        <v>0</v>
      </c>
      <c r="AA14" s="167">
        <f t="shared" si="14"/>
        <v>0</v>
      </c>
      <c r="AB14" s="158"/>
      <c r="AC14" s="166">
        <f t="shared" si="2"/>
        <v>76203</v>
      </c>
      <c r="AD14" s="167">
        <f t="shared" si="15"/>
        <v>1.47E-2</v>
      </c>
      <c r="AE14" s="166">
        <f t="shared" si="25"/>
        <v>221</v>
      </c>
      <c r="AF14" s="170">
        <f>ROUNDDOWN(AE14/AE$61,4)</f>
        <v>1.83E-2</v>
      </c>
      <c r="AG14" s="158"/>
      <c r="AH14" s="166">
        <f t="shared" si="17"/>
        <v>76424</v>
      </c>
      <c r="AI14" s="167">
        <f t="shared" si="18"/>
        <v>7.4999999999999997E-3</v>
      </c>
      <c r="AJ14" s="166">
        <f t="shared" si="4"/>
        <v>75874</v>
      </c>
      <c r="AK14" s="167">
        <f t="shared" si="19"/>
        <v>7.4000000000000003E-3</v>
      </c>
      <c r="AL14" s="166">
        <f t="shared" si="5"/>
        <v>18266</v>
      </c>
      <c r="AM14" s="167">
        <f t="shared" si="24"/>
        <v>8.6E-3</v>
      </c>
      <c r="AN14" s="168"/>
      <c r="AO14" s="166">
        <f t="shared" si="20"/>
        <v>76424</v>
      </c>
      <c r="AP14" s="167">
        <f t="shared" si="21"/>
        <v>6.4000000000000003E-3</v>
      </c>
      <c r="AQ14" s="169"/>
      <c r="AR14" s="166">
        <f t="shared" si="6"/>
        <v>76424</v>
      </c>
      <c r="AS14" s="167">
        <f t="shared" si="22"/>
        <v>4.4999999999999997E-3</v>
      </c>
      <c r="AT14" s="166">
        <f t="shared" si="7"/>
        <v>76203</v>
      </c>
      <c r="AU14" s="167">
        <f t="shared" si="23"/>
        <v>4.4999999999999997E-3</v>
      </c>
      <c r="AW14" s="171">
        <v>76424</v>
      </c>
      <c r="AX14" s="171">
        <f t="shared" si="8"/>
        <v>0</v>
      </c>
    </row>
    <row r="15" spans="1:50" ht="17.25" x14ac:dyDescent="0.3">
      <c r="A15" s="163" t="s">
        <v>161</v>
      </c>
      <c r="B15" s="164" t="s">
        <v>42</v>
      </c>
      <c r="C15" s="165">
        <v>6262</v>
      </c>
      <c r="D15" s="165">
        <v>251</v>
      </c>
      <c r="E15" s="165">
        <v>30850</v>
      </c>
      <c r="F15" s="165">
        <v>5282</v>
      </c>
      <c r="G15" s="165">
        <v>288</v>
      </c>
      <c r="H15" s="165">
        <v>88146</v>
      </c>
      <c r="I15" s="165">
        <v>4135</v>
      </c>
      <c r="J15" s="165">
        <v>1</v>
      </c>
      <c r="K15" s="165">
        <v>23</v>
      </c>
      <c r="L15" s="165">
        <v>147</v>
      </c>
      <c r="M15" s="165">
        <v>30</v>
      </c>
      <c r="N15" s="165">
        <v>100</v>
      </c>
      <c r="O15" s="165">
        <f t="shared" si="9"/>
        <v>135515</v>
      </c>
      <c r="P15" s="158"/>
      <c r="Q15" s="166">
        <v>0</v>
      </c>
      <c r="R15" s="167">
        <f>ROUND(Q15/Q$61,4)</f>
        <v>0</v>
      </c>
      <c r="S15" s="166">
        <v>0</v>
      </c>
      <c r="T15" s="167">
        <f t="shared" si="11"/>
        <v>0</v>
      </c>
      <c r="U15" s="158"/>
      <c r="V15" s="166">
        <f t="shared" si="12"/>
        <v>0</v>
      </c>
      <c r="W15" s="167">
        <v>0</v>
      </c>
      <c r="X15" s="166">
        <f t="shared" si="0"/>
        <v>0</v>
      </c>
      <c r="Y15" s="167">
        <f t="shared" si="13"/>
        <v>0</v>
      </c>
      <c r="Z15" s="166">
        <f t="shared" si="1"/>
        <v>0</v>
      </c>
      <c r="AA15" s="167">
        <f t="shared" si="14"/>
        <v>0</v>
      </c>
      <c r="AB15" s="158"/>
      <c r="AC15" s="166">
        <f t="shared" si="2"/>
        <v>135415</v>
      </c>
      <c r="AD15" s="167">
        <f>ROUND(AC15/AC$61,4)</f>
        <v>2.6100000000000002E-2</v>
      </c>
      <c r="AE15" s="166">
        <f t="shared" si="25"/>
        <v>100</v>
      </c>
      <c r="AF15" s="167">
        <f t="shared" si="16"/>
        <v>8.3000000000000001E-3</v>
      </c>
      <c r="AG15" s="158"/>
      <c r="AH15" s="166">
        <f t="shared" si="17"/>
        <v>135515</v>
      </c>
      <c r="AI15" s="167">
        <f t="shared" si="18"/>
        <v>1.32E-2</v>
      </c>
      <c r="AJ15" s="166">
        <f t="shared" si="4"/>
        <v>134799</v>
      </c>
      <c r="AK15" s="167">
        <f t="shared" si="19"/>
        <v>1.32E-2</v>
      </c>
      <c r="AL15" s="166">
        <f t="shared" si="5"/>
        <v>36132</v>
      </c>
      <c r="AM15" s="167">
        <f t="shared" si="24"/>
        <v>1.6899999999999998E-2</v>
      </c>
      <c r="AN15" s="168"/>
      <c r="AO15" s="166">
        <f t="shared" si="20"/>
        <v>135515</v>
      </c>
      <c r="AP15" s="167">
        <f t="shared" si="21"/>
        <v>1.1299999999999999E-2</v>
      </c>
      <c r="AQ15" s="169"/>
      <c r="AR15" s="166">
        <f t="shared" si="6"/>
        <v>135515</v>
      </c>
      <c r="AS15" s="167">
        <f t="shared" si="22"/>
        <v>7.9000000000000008E-3</v>
      </c>
      <c r="AT15" s="166">
        <f t="shared" si="7"/>
        <v>135415</v>
      </c>
      <c r="AU15" s="167">
        <f>ROUND(AT15/AT$61,4)</f>
        <v>8.0000000000000002E-3</v>
      </c>
      <c r="AW15" s="171">
        <v>135515</v>
      </c>
      <c r="AX15" s="171">
        <f t="shared" si="8"/>
        <v>0</v>
      </c>
    </row>
    <row r="16" spans="1:50" ht="17.25" x14ac:dyDescent="0.3">
      <c r="A16" s="163" t="s">
        <v>161</v>
      </c>
      <c r="B16" s="164" t="s">
        <v>43</v>
      </c>
      <c r="C16" s="165">
        <v>135</v>
      </c>
      <c r="D16" s="165">
        <v>9</v>
      </c>
      <c r="E16" s="165">
        <v>1484</v>
      </c>
      <c r="F16" s="165">
        <v>193</v>
      </c>
      <c r="G16" s="165">
        <v>1</v>
      </c>
      <c r="H16" s="165">
        <v>5086</v>
      </c>
      <c r="I16" s="165">
        <v>238</v>
      </c>
      <c r="J16" s="165">
        <v>0</v>
      </c>
      <c r="K16" s="165">
        <v>1</v>
      </c>
      <c r="L16" s="165">
        <v>4</v>
      </c>
      <c r="M16" s="165">
        <v>2</v>
      </c>
      <c r="N16" s="165">
        <v>26</v>
      </c>
      <c r="O16" s="165">
        <f t="shared" si="9"/>
        <v>7179</v>
      </c>
      <c r="P16" s="158"/>
      <c r="Q16" s="166">
        <v>0</v>
      </c>
      <c r="R16" s="167">
        <f t="shared" si="10"/>
        <v>0</v>
      </c>
      <c r="S16" s="166">
        <v>0</v>
      </c>
      <c r="T16" s="167">
        <f t="shared" si="11"/>
        <v>0</v>
      </c>
      <c r="U16" s="158"/>
      <c r="V16" s="166">
        <f t="shared" si="12"/>
        <v>0</v>
      </c>
      <c r="W16" s="167">
        <v>0</v>
      </c>
      <c r="X16" s="166">
        <f t="shared" si="0"/>
        <v>0</v>
      </c>
      <c r="Y16" s="167">
        <f t="shared" si="13"/>
        <v>0</v>
      </c>
      <c r="Z16" s="166">
        <f t="shared" si="1"/>
        <v>0</v>
      </c>
      <c r="AA16" s="167">
        <f t="shared" si="14"/>
        <v>0</v>
      </c>
      <c r="AB16" s="158"/>
      <c r="AC16" s="166">
        <f t="shared" si="2"/>
        <v>7153</v>
      </c>
      <c r="AD16" s="167">
        <f t="shared" si="15"/>
        <v>1.4E-3</v>
      </c>
      <c r="AE16" s="166">
        <f t="shared" si="25"/>
        <v>26</v>
      </c>
      <c r="AF16" s="167">
        <f t="shared" si="16"/>
        <v>2.2000000000000001E-3</v>
      </c>
      <c r="AG16" s="158"/>
      <c r="AH16" s="166">
        <f t="shared" si="17"/>
        <v>7179</v>
      </c>
      <c r="AI16" s="167">
        <f t="shared" si="18"/>
        <v>6.9999999999999999E-4</v>
      </c>
      <c r="AJ16" s="166">
        <f t="shared" si="4"/>
        <v>7163</v>
      </c>
      <c r="AK16" s="167">
        <f t="shared" si="19"/>
        <v>6.9999999999999999E-4</v>
      </c>
      <c r="AL16" s="166">
        <f t="shared" si="5"/>
        <v>1677</v>
      </c>
      <c r="AM16" s="167">
        <f t="shared" si="24"/>
        <v>8.0000000000000004E-4</v>
      </c>
      <c r="AN16" s="168"/>
      <c r="AO16" s="166">
        <f t="shared" si="20"/>
        <v>7179</v>
      </c>
      <c r="AP16" s="167">
        <f t="shared" si="21"/>
        <v>5.9999999999999995E-4</v>
      </c>
      <c r="AQ16" s="169"/>
      <c r="AR16" s="166">
        <f t="shared" si="6"/>
        <v>7179</v>
      </c>
      <c r="AS16" s="167">
        <f t="shared" si="22"/>
        <v>4.0000000000000002E-4</v>
      </c>
      <c r="AT16" s="166">
        <f t="shared" si="7"/>
        <v>7153</v>
      </c>
      <c r="AU16" s="167">
        <f t="shared" si="23"/>
        <v>4.0000000000000002E-4</v>
      </c>
      <c r="AW16" s="171">
        <v>7179</v>
      </c>
      <c r="AX16" s="171">
        <f t="shared" si="8"/>
        <v>0</v>
      </c>
    </row>
    <row r="17" spans="1:50" ht="17.25" x14ac:dyDescent="0.3">
      <c r="A17" s="163" t="s">
        <v>161</v>
      </c>
      <c r="B17" s="164" t="s">
        <v>44</v>
      </c>
      <c r="C17" s="165">
        <v>28917</v>
      </c>
      <c r="D17" s="165">
        <v>1157</v>
      </c>
      <c r="E17" s="165">
        <v>116279</v>
      </c>
      <c r="F17" s="165">
        <v>22318</v>
      </c>
      <c r="G17" s="165">
        <v>806</v>
      </c>
      <c r="H17" s="165">
        <v>391746</v>
      </c>
      <c r="I17" s="165">
        <v>18378</v>
      </c>
      <c r="J17" s="165">
        <v>0</v>
      </c>
      <c r="K17" s="165">
        <v>60</v>
      </c>
      <c r="L17" s="165">
        <v>495</v>
      </c>
      <c r="M17" s="165">
        <v>0</v>
      </c>
      <c r="N17" s="165">
        <v>1572</v>
      </c>
      <c r="O17" s="165">
        <f t="shared" si="9"/>
        <v>581728</v>
      </c>
      <c r="P17" s="158"/>
      <c r="Q17" s="166">
        <v>0</v>
      </c>
      <c r="R17" s="172">
        <f>ROUND(Q17/Q$61,4)</f>
        <v>0</v>
      </c>
      <c r="S17" s="166">
        <v>0</v>
      </c>
      <c r="T17" s="167">
        <f t="shared" si="11"/>
        <v>0</v>
      </c>
      <c r="U17" s="158"/>
      <c r="V17" s="166">
        <f t="shared" si="12"/>
        <v>0</v>
      </c>
      <c r="W17" s="167">
        <v>0</v>
      </c>
      <c r="X17" s="166">
        <f t="shared" si="0"/>
        <v>0</v>
      </c>
      <c r="Y17" s="167">
        <f t="shared" si="13"/>
        <v>0</v>
      </c>
      <c r="Z17" s="166">
        <f t="shared" si="1"/>
        <v>0</v>
      </c>
      <c r="AA17" s="167">
        <f t="shared" si="14"/>
        <v>0</v>
      </c>
      <c r="AB17" s="158"/>
      <c r="AC17" s="166">
        <f t="shared" si="2"/>
        <v>580156</v>
      </c>
      <c r="AD17" s="172">
        <f>ROUND(AC17/AC$61,4)</f>
        <v>0.1119</v>
      </c>
      <c r="AE17" s="166">
        <f t="shared" si="25"/>
        <v>1572</v>
      </c>
      <c r="AF17" s="170">
        <f>ROUNDDOWN(AE17/AE$61,4)</f>
        <v>0.13020000000000001</v>
      </c>
      <c r="AG17" s="158"/>
      <c r="AH17" s="166">
        <f t="shared" si="17"/>
        <v>581728</v>
      </c>
      <c r="AI17" s="167">
        <f t="shared" si="18"/>
        <v>5.67E-2</v>
      </c>
      <c r="AJ17" s="166">
        <f t="shared" si="4"/>
        <v>579270</v>
      </c>
      <c r="AK17" s="170">
        <f>ROUNDUP(AJ17/AJ$61,4)</f>
        <v>5.6900000000000006E-2</v>
      </c>
      <c r="AL17" s="166">
        <f t="shared" si="5"/>
        <v>138597</v>
      </c>
      <c r="AM17" s="167">
        <f t="shared" si="24"/>
        <v>6.4899999999999999E-2</v>
      </c>
      <c r="AN17" s="168"/>
      <c r="AO17" s="166">
        <f t="shared" si="20"/>
        <v>581728</v>
      </c>
      <c r="AP17" s="167">
        <f t="shared" si="21"/>
        <v>4.8399999999999999E-2</v>
      </c>
      <c r="AQ17" s="169"/>
      <c r="AR17" s="166">
        <f t="shared" si="6"/>
        <v>581728</v>
      </c>
      <c r="AS17" s="167">
        <f>ROUND(AR17/AR$61,4)</f>
        <v>3.4099999999999998E-2</v>
      </c>
      <c r="AT17" s="166">
        <f t="shared" si="7"/>
        <v>580156</v>
      </c>
      <c r="AU17" s="167">
        <f t="shared" si="23"/>
        <v>3.4299999999999997E-2</v>
      </c>
      <c r="AW17" s="171">
        <v>581728</v>
      </c>
      <c r="AX17" s="171">
        <f t="shared" si="8"/>
        <v>0</v>
      </c>
    </row>
    <row r="18" spans="1:50" ht="17.25" x14ac:dyDescent="0.3">
      <c r="A18" s="163" t="s">
        <v>161</v>
      </c>
      <c r="B18" s="164" t="s">
        <v>45</v>
      </c>
      <c r="C18" s="165">
        <v>5082</v>
      </c>
      <c r="D18" s="165">
        <v>228</v>
      </c>
      <c r="E18" s="165">
        <v>17474</v>
      </c>
      <c r="F18" s="165">
        <v>3682</v>
      </c>
      <c r="G18" s="165">
        <v>164</v>
      </c>
      <c r="H18" s="165">
        <v>56182</v>
      </c>
      <c r="I18" s="165">
        <v>2635</v>
      </c>
      <c r="J18" s="165">
        <v>0</v>
      </c>
      <c r="K18" s="165">
        <v>10</v>
      </c>
      <c r="L18" s="165">
        <v>193</v>
      </c>
      <c r="M18" s="165">
        <v>10</v>
      </c>
      <c r="N18" s="165">
        <v>47</v>
      </c>
      <c r="O18" s="165">
        <f t="shared" si="9"/>
        <v>85707</v>
      </c>
      <c r="P18" s="158"/>
      <c r="Q18" s="166">
        <v>0</v>
      </c>
      <c r="R18" s="167">
        <f t="shared" si="10"/>
        <v>0</v>
      </c>
      <c r="S18" s="166">
        <v>0</v>
      </c>
      <c r="T18" s="167">
        <f t="shared" si="11"/>
        <v>0</v>
      </c>
      <c r="U18" s="158"/>
      <c r="V18" s="166">
        <f t="shared" si="12"/>
        <v>0</v>
      </c>
      <c r="W18" s="167">
        <v>0</v>
      </c>
      <c r="X18" s="166">
        <f t="shared" si="0"/>
        <v>0</v>
      </c>
      <c r="Y18" s="167">
        <f t="shared" si="13"/>
        <v>0</v>
      </c>
      <c r="Z18" s="166">
        <f t="shared" si="1"/>
        <v>0</v>
      </c>
      <c r="AA18" s="167">
        <f t="shared" si="14"/>
        <v>0</v>
      </c>
      <c r="AB18" s="158"/>
      <c r="AC18" s="166">
        <f t="shared" si="2"/>
        <v>85660</v>
      </c>
      <c r="AD18" s="167">
        <f t="shared" si="15"/>
        <v>1.6500000000000001E-2</v>
      </c>
      <c r="AE18" s="166">
        <f t="shared" si="25"/>
        <v>47</v>
      </c>
      <c r="AF18" s="167">
        <f t="shared" si="16"/>
        <v>3.8999999999999998E-3</v>
      </c>
      <c r="AG18" s="158"/>
      <c r="AH18" s="166">
        <f t="shared" si="17"/>
        <v>85707</v>
      </c>
      <c r="AI18" s="167">
        <f t="shared" si="18"/>
        <v>8.3999999999999995E-3</v>
      </c>
      <c r="AJ18" s="166">
        <f t="shared" si="4"/>
        <v>85112</v>
      </c>
      <c r="AK18" s="167">
        <f t="shared" si="19"/>
        <v>8.3000000000000001E-3</v>
      </c>
      <c r="AL18" s="166">
        <f t="shared" si="5"/>
        <v>21156</v>
      </c>
      <c r="AM18" s="167">
        <f t="shared" si="24"/>
        <v>9.9000000000000008E-3</v>
      </c>
      <c r="AN18" s="168"/>
      <c r="AO18" s="166">
        <f t="shared" si="20"/>
        <v>85707</v>
      </c>
      <c r="AP18" s="167">
        <f t="shared" si="21"/>
        <v>7.1000000000000004E-3</v>
      </c>
      <c r="AQ18" s="169"/>
      <c r="AR18" s="166">
        <f t="shared" si="6"/>
        <v>85707</v>
      </c>
      <c r="AS18" s="167">
        <f t="shared" si="22"/>
        <v>5.0000000000000001E-3</v>
      </c>
      <c r="AT18" s="166">
        <f t="shared" si="7"/>
        <v>85660</v>
      </c>
      <c r="AU18" s="167">
        <f t="shared" si="23"/>
        <v>5.1000000000000004E-3</v>
      </c>
      <c r="AW18" s="171">
        <v>85707</v>
      </c>
      <c r="AX18" s="171">
        <f t="shared" si="8"/>
        <v>0</v>
      </c>
    </row>
    <row r="19" spans="1:50" ht="17.25" x14ac:dyDescent="0.3">
      <c r="A19" s="163" t="s">
        <v>161</v>
      </c>
      <c r="B19" s="164" t="s">
        <v>46</v>
      </c>
      <c r="C19" s="165">
        <v>1497</v>
      </c>
      <c r="D19" s="165">
        <v>119</v>
      </c>
      <c r="E19" s="165">
        <v>9250</v>
      </c>
      <c r="F19" s="165">
        <v>1158</v>
      </c>
      <c r="G19" s="165">
        <v>24</v>
      </c>
      <c r="H19" s="165">
        <v>30464</v>
      </c>
      <c r="I19" s="165">
        <v>1429</v>
      </c>
      <c r="J19" s="165">
        <v>0</v>
      </c>
      <c r="K19" s="165">
        <v>2</v>
      </c>
      <c r="L19" s="165">
        <v>9</v>
      </c>
      <c r="M19" s="165">
        <v>15</v>
      </c>
      <c r="N19" s="165">
        <v>0</v>
      </c>
      <c r="O19" s="165">
        <f t="shared" si="9"/>
        <v>43967</v>
      </c>
      <c r="P19" s="158"/>
      <c r="Q19" s="166">
        <v>0</v>
      </c>
      <c r="R19" s="167">
        <f t="shared" si="10"/>
        <v>0</v>
      </c>
      <c r="S19" s="166">
        <v>0</v>
      </c>
      <c r="T19" s="167">
        <f t="shared" si="11"/>
        <v>0</v>
      </c>
      <c r="U19" s="158"/>
      <c r="V19" s="166">
        <f t="shared" si="12"/>
        <v>0</v>
      </c>
      <c r="W19" s="167">
        <v>0</v>
      </c>
      <c r="X19" s="166">
        <f t="shared" si="0"/>
        <v>0</v>
      </c>
      <c r="Y19" s="167">
        <f t="shared" si="13"/>
        <v>0</v>
      </c>
      <c r="Z19" s="166">
        <f t="shared" si="1"/>
        <v>0</v>
      </c>
      <c r="AA19" s="167">
        <f t="shared" si="14"/>
        <v>0</v>
      </c>
      <c r="AB19" s="158"/>
      <c r="AC19" s="166">
        <f t="shared" si="2"/>
        <v>43967</v>
      </c>
      <c r="AD19" s="167">
        <f t="shared" si="15"/>
        <v>8.5000000000000006E-3</v>
      </c>
      <c r="AE19" s="166">
        <f t="shared" si="25"/>
        <v>0</v>
      </c>
      <c r="AF19" s="167">
        <f t="shared" si="16"/>
        <v>0</v>
      </c>
      <c r="AG19" s="158"/>
      <c r="AH19" s="166">
        <f t="shared" si="17"/>
        <v>43967</v>
      </c>
      <c r="AI19" s="167">
        <f t="shared" si="18"/>
        <v>4.3E-3</v>
      </c>
      <c r="AJ19" s="166">
        <f t="shared" si="4"/>
        <v>43800</v>
      </c>
      <c r="AK19" s="167">
        <f t="shared" si="19"/>
        <v>4.3E-3</v>
      </c>
      <c r="AL19" s="166">
        <f t="shared" si="5"/>
        <v>10408</v>
      </c>
      <c r="AM19" s="167">
        <f t="shared" si="24"/>
        <v>4.8999999999999998E-3</v>
      </c>
      <c r="AN19" s="168"/>
      <c r="AO19" s="166">
        <f t="shared" si="20"/>
        <v>43967</v>
      </c>
      <c r="AP19" s="167">
        <f t="shared" si="21"/>
        <v>3.7000000000000002E-3</v>
      </c>
      <c r="AQ19" s="169"/>
      <c r="AR19" s="166">
        <f t="shared" si="6"/>
        <v>43967</v>
      </c>
      <c r="AS19" s="167">
        <f t="shared" si="22"/>
        <v>2.5999999999999999E-3</v>
      </c>
      <c r="AT19" s="166">
        <f t="shared" si="7"/>
        <v>43967</v>
      </c>
      <c r="AU19" s="167">
        <f t="shared" si="23"/>
        <v>2.5999999999999999E-3</v>
      </c>
      <c r="AW19" s="171">
        <v>43967</v>
      </c>
      <c r="AX19" s="171">
        <f t="shared" si="8"/>
        <v>0</v>
      </c>
    </row>
    <row r="20" spans="1:50" ht="17.25" x14ac:dyDescent="0.3">
      <c r="A20" s="163" t="s">
        <v>161</v>
      </c>
      <c r="B20" s="164" t="s">
        <v>47</v>
      </c>
      <c r="C20" s="165">
        <v>604</v>
      </c>
      <c r="D20" s="165">
        <v>46</v>
      </c>
      <c r="E20" s="165">
        <v>2175</v>
      </c>
      <c r="F20" s="165">
        <v>483</v>
      </c>
      <c r="G20" s="165">
        <v>4</v>
      </c>
      <c r="H20" s="165">
        <v>7335</v>
      </c>
      <c r="I20" s="165">
        <v>344</v>
      </c>
      <c r="J20" s="165">
        <v>0</v>
      </c>
      <c r="K20" s="165">
        <v>0</v>
      </c>
      <c r="L20" s="165">
        <v>24</v>
      </c>
      <c r="M20" s="165">
        <v>1</v>
      </c>
      <c r="N20" s="165">
        <v>2139</v>
      </c>
      <c r="O20" s="165">
        <f t="shared" si="9"/>
        <v>13155</v>
      </c>
      <c r="P20" s="158"/>
      <c r="Q20" s="166">
        <v>0</v>
      </c>
      <c r="R20" s="167">
        <f t="shared" si="10"/>
        <v>0</v>
      </c>
      <c r="S20" s="166">
        <v>0</v>
      </c>
      <c r="T20" s="167">
        <f t="shared" si="11"/>
        <v>0</v>
      </c>
      <c r="U20" s="158"/>
      <c r="V20" s="166">
        <f t="shared" si="12"/>
        <v>0</v>
      </c>
      <c r="W20" s="167">
        <v>0</v>
      </c>
      <c r="X20" s="166">
        <f t="shared" si="0"/>
        <v>0</v>
      </c>
      <c r="Y20" s="167">
        <f t="shared" si="13"/>
        <v>0</v>
      </c>
      <c r="Z20" s="166">
        <f t="shared" si="1"/>
        <v>0</v>
      </c>
      <c r="AA20" s="167">
        <f t="shared" si="14"/>
        <v>0</v>
      </c>
      <c r="AB20" s="158"/>
      <c r="AC20" s="166">
        <f t="shared" si="2"/>
        <v>11016</v>
      </c>
      <c r="AD20" s="167">
        <f t="shared" si="15"/>
        <v>2.0999999999999999E-3</v>
      </c>
      <c r="AE20" s="166">
        <f t="shared" si="25"/>
        <v>2139</v>
      </c>
      <c r="AF20" s="167">
        <f t="shared" si="16"/>
        <v>0.1772</v>
      </c>
      <c r="AG20" s="158"/>
      <c r="AH20" s="166">
        <f t="shared" si="17"/>
        <v>13155</v>
      </c>
      <c r="AI20" s="167">
        <f t="shared" si="18"/>
        <v>1.2999999999999999E-3</v>
      </c>
      <c r="AJ20" s="166">
        <f t="shared" si="4"/>
        <v>13080</v>
      </c>
      <c r="AK20" s="167">
        <f t="shared" si="19"/>
        <v>1.2999999999999999E-3</v>
      </c>
      <c r="AL20" s="166">
        <f t="shared" si="5"/>
        <v>2658</v>
      </c>
      <c r="AM20" s="167">
        <f t="shared" si="24"/>
        <v>1.1999999999999999E-3</v>
      </c>
      <c r="AN20" s="168"/>
      <c r="AO20" s="166">
        <f t="shared" si="20"/>
        <v>13155</v>
      </c>
      <c r="AP20" s="167">
        <f t="shared" si="21"/>
        <v>1.1000000000000001E-3</v>
      </c>
      <c r="AQ20" s="169"/>
      <c r="AR20" s="166">
        <f t="shared" si="6"/>
        <v>13155</v>
      </c>
      <c r="AS20" s="167">
        <f t="shared" si="22"/>
        <v>8.0000000000000004E-4</v>
      </c>
      <c r="AT20" s="166">
        <f t="shared" si="7"/>
        <v>11016</v>
      </c>
      <c r="AU20" s="167">
        <f t="shared" si="23"/>
        <v>6.9999999999999999E-4</v>
      </c>
      <c r="AW20" s="171">
        <v>13155</v>
      </c>
      <c r="AX20" s="171">
        <f t="shared" si="8"/>
        <v>0</v>
      </c>
    </row>
    <row r="21" spans="1:50" ht="17.25" x14ac:dyDescent="0.3">
      <c r="A21" s="163" t="s">
        <v>161</v>
      </c>
      <c r="B21" s="164" t="s">
        <v>48</v>
      </c>
      <c r="C21" s="165">
        <v>184988</v>
      </c>
      <c r="D21" s="165">
        <v>10983</v>
      </c>
      <c r="E21" s="165">
        <v>803814</v>
      </c>
      <c r="F21" s="165">
        <v>159723</v>
      </c>
      <c r="G21" s="165">
        <v>12721</v>
      </c>
      <c r="H21" s="165">
        <v>3606761</v>
      </c>
      <c r="I21" s="165">
        <v>169210</v>
      </c>
      <c r="J21" s="165">
        <v>139</v>
      </c>
      <c r="K21" s="165">
        <v>6651</v>
      </c>
      <c r="L21" s="165">
        <v>12451</v>
      </c>
      <c r="M21" s="165">
        <v>0</v>
      </c>
      <c r="N21" s="165">
        <v>91857</v>
      </c>
      <c r="O21" s="165">
        <f t="shared" si="9"/>
        <v>5059298</v>
      </c>
      <c r="P21" s="158"/>
      <c r="Q21" s="166">
        <f>SUM(C21:M21)</f>
        <v>4967441</v>
      </c>
      <c r="R21" s="167">
        <f t="shared" si="10"/>
        <v>1</v>
      </c>
      <c r="S21" s="166">
        <f>N21</f>
        <v>91857</v>
      </c>
      <c r="T21" s="167">
        <f t="shared" si="11"/>
        <v>1</v>
      </c>
      <c r="U21" s="158"/>
      <c r="V21" s="166">
        <f t="shared" si="12"/>
        <v>0</v>
      </c>
      <c r="W21" s="167">
        <v>0</v>
      </c>
      <c r="X21" s="166">
        <f t="shared" si="0"/>
        <v>0</v>
      </c>
      <c r="Y21" s="167">
        <f t="shared" si="13"/>
        <v>0</v>
      </c>
      <c r="Z21" s="166">
        <f t="shared" si="1"/>
        <v>0</v>
      </c>
      <c r="AA21" s="167">
        <f t="shared" si="14"/>
        <v>0</v>
      </c>
      <c r="AB21" s="158"/>
      <c r="AC21" s="166">
        <v>0</v>
      </c>
      <c r="AD21" s="167">
        <f t="shared" si="15"/>
        <v>0</v>
      </c>
      <c r="AE21" s="166">
        <v>0</v>
      </c>
      <c r="AF21" s="167">
        <f t="shared" si="16"/>
        <v>0</v>
      </c>
      <c r="AG21" s="158"/>
      <c r="AH21" s="166">
        <f t="shared" si="17"/>
        <v>5059298</v>
      </c>
      <c r="AI21" s="167">
        <f t="shared" si="18"/>
        <v>0.49320000000000003</v>
      </c>
      <c r="AJ21" s="166">
        <f t="shared" si="4"/>
        <v>5023143</v>
      </c>
      <c r="AK21" s="167">
        <f t="shared" si="19"/>
        <v>0.49259999999999998</v>
      </c>
      <c r="AL21" s="166">
        <f t="shared" si="5"/>
        <v>963537</v>
      </c>
      <c r="AM21" s="167">
        <f t="shared" si="24"/>
        <v>0.45150000000000001</v>
      </c>
      <c r="AN21" s="168"/>
      <c r="AO21" s="166">
        <v>0</v>
      </c>
      <c r="AP21" s="167">
        <f t="shared" si="21"/>
        <v>0</v>
      </c>
      <c r="AQ21" s="169"/>
      <c r="AR21" s="166">
        <f t="shared" si="6"/>
        <v>5059298</v>
      </c>
      <c r="AS21" s="167">
        <f t="shared" si="22"/>
        <v>0.2964</v>
      </c>
      <c r="AT21" s="166">
        <f t="shared" si="7"/>
        <v>4967441</v>
      </c>
      <c r="AU21" s="167">
        <f t="shared" si="23"/>
        <v>0.29339999999999999</v>
      </c>
      <c r="AW21" s="171">
        <v>5059298</v>
      </c>
      <c r="AX21" s="171">
        <f t="shared" si="8"/>
        <v>0</v>
      </c>
    </row>
    <row r="22" spans="1:50" ht="17.25" x14ac:dyDescent="0.3">
      <c r="A22" s="163" t="s">
        <v>161</v>
      </c>
      <c r="B22" s="164" t="s">
        <v>49</v>
      </c>
      <c r="C22" s="165">
        <v>4987</v>
      </c>
      <c r="D22" s="165">
        <v>222</v>
      </c>
      <c r="E22" s="165">
        <v>20008</v>
      </c>
      <c r="F22" s="165">
        <v>3845</v>
      </c>
      <c r="G22" s="165">
        <v>113</v>
      </c>
      <c r="H22" s="165">
        <v>67926</v>
      </c>
      <c r="I22" s="165">
        <v>3186</v>
      </c>
      <c r="J22" s="165">
        <v>0</v>
      </c>
      <c r="K22" s="165">
        <v>3</v>
      </c>
      <c r="L22" s="165">
        <v>67</v>
      </c>
      <c r="M22" s="165">
        <v>7</v>
      </c>
      <c r="N22" s="165">
        <v>72</v>
      </c>
      <c r="O22" s="165">
        <f t="shared" si="9"/>
        <v>100436</v>
      </c>
      <c r="P22" s="158"/>
      <c r="Q22" s="166">
        <v>0</v>
      </c>
      <c r="R22" s="167">
        <f t="shared" si="10"/>
        <v>0</v>
      </c>
      <c r="S22" s="166">
        <v>0</v>
      </c>
      <c r="T22" s="167">
        <f t="shared" si="11"/>
        <v>0</v>
      </c>
      <c r="U22" s="158"/>
      <c r="V22" s="166">
        <f t="shared" si="12"/>
        <v>0</v>
      </c>
      <c r="W22" s="167">
        <v>0</v>
      </c>
      <c r="X22" s="166">
        <f t="shared" si="0"/>
        <v>0</v>
      </c>
      <c r="Y22" s="167">
        <f t="shared" si="13"/>
        <v>0</v>
      </c>
      <c r="Z22" s="166">
        <f t="shared" si="1"/>
        <v>0</v>
      </c>
      <c r="AA22" s="167">
        <f t="shared" si="14"/>
        <v>0</v>
      </c>
      <c r="AB22" s="158"/>
      <c r="AC22" s="166">
        <f t="shared" ref="AC22:AC60" si="26">SUMIF($A22,"CA",C22)+SUMIF($A22,"CA",D22)+SUMIF($A22,"CA",E22)+SUMIF($A22,"CA",F22)+SUMIF($A22,"CA",G22)+SUMIF($A22,"CA",H22)+SUMIF($A22,"CA",I22)+SUMIF($A22,"CA",J22)+SUMIF($A22,"CA",K22)+SUMIF($A22,"CA",L22)+SUMIF($A22,"CA",M22)</f>
        <v>100364</v>
      </c>
      <c r="AD22" s="167">
        <f t="shared" si="15"/>
        <v>1.9400000000000001E-2</v>
      </c>
      <c r="AE22" s="166">
        <f t="shared" ref="AE22:AE37" si="27">SUMIF($A22,"CA",N22)</f>
        <v>72</v>
      </c>
      <c r="AF22" s="167">
        <f t="shared" si="16"/>
        <v>6.0000000000000001E-3</v>
      </c>
      <c r="AG22" s="158"/>
      <c r="AH22" s="166">
        <f t="shared" si="17"/>
        <v>100436</v>
      </c>
      <c r="AI22" s="167">
        <f t="shared" si="18"/>
        <v>9.7999999999999997E-3</v>
      </c>
      <c r="AJ22" s="166">
        <f t="shared" si="4"/>
        <v>100027</v>
      </c>
      <c r="AK22" s="167">
        <f t="shared" si="19"/>
        <v>9.7999999999999997E-3</v>
      </c>
      <c r="AL22" s="166">
        <f t="shared" si="5"/>
        <v>23853</v>
      </c>
      <c r="AM22" s="170">
        <f>ROUNDDOWN(AL22/AL$61,4)</f>
        <v>1.11E-2</v>
      </c>
      <c r="AN22" s="174"/>
      <c r="AO22" s="166">
        <f t="shared" si="20"/>
        <v>100436</v>
      </c>
      <c r="AP22" s="167">
        <f t="shared" si="21"/>
        <v>8.3999999999999995E-3</v>
      </c>
      <c r="AQ22" s="169"/>
      <c r="AR22" s="166">
        <f t="shared" si="6"/>
        <v>100436</v>
      </c>
      <c r="AS22" s="167">
        <f t="shared" si="22"/>
        <v>5.8999999999999999E-3</v>
      </c>
      <c r="AT22" s="166">
        <f t="shared" si="7"/>
        <v>100364</v>
      </c>
      <c r="AU22" s="167">
        <f t="shared" si="23"/>
        <v>5.8999999999999999E-3</v>
      </c>
      <c r="AW22" s="171">
        <v>100436</v>
      </c>
      <c r="AX22" s="171">
        <f t="shared" si="8"/>
        <v>0</v>
      </c>
    </row>
    <row r="23" spans="1:50" ht="17.25" x14ac:dyDescent="0.3">
      <c r="A23" s="163" t="s">
        <v>161</v>
      </c>
      <c r="B23" s="164" t="s">
        <v>50</v>
      </c>
      <c r="C23" s="165">
        <v>1041</v>
      </c>
      <c r="D23" s="165">
        <v>56</v>
      </c>
      <c r="E23" s="165">
        <v>7524</v>
      </c>
      <c r="F23" s="165">
        <v>936</v>
      </c>
      <c r="G23" s="165">
        <v>322</v>
      </c>
      <c r="H23" s="165">
        <v>42629</v>
      </c>
      <c r="I23" s="165">
        <v>1999</v>
      </c>
      <c r="J23" s="165">
        <v>0</v>
      </c>
      <c r="K23" s="165">
        <v>47</v>
      </c>
      <c r="L23" s="165">
        <v>14</v>
      </c>
      <c r="M23" s="165">
        <v>59</v>
      </c>
      <c r="N23" s="165">
        <v>606</v>
      </c>
      <c r="O23" s="165">
        <f t="shared" si="9"/>
        <v>55233</v>
      </c>
      <c r="P23" s="158"/>
      <c r="Q23" s="166">
        <v>0</v>
      </c>
      <c r="R23" s="167">
        <f t="shared" si="10"/>
        <v>0</v>
      </c>
      <c r="S23" s="166">
        <v>0</v>
      </c>
      <c r="T23" s="167">
        <f t="shared" si="11"/>
        <v>0</v>
      </c>
      <c r="U23" s="158"/>
      <c r="V23" s="166">
        <f t="shared" si="12"/>
        <v>0</v>
      </c>
      <c r="W23" s="167">
        <v>0</v>
      </c>
      <c r="X23" s="166">
        <f t="shared" si="0"/>
        <v>0</v>
      </c>
      <c r="Y23" s="167">
        <f t="shared" si="13"/>
        <v>0</v>
      </c>
      <c r="Z23" s="166">
        <f t="shared" si="1"/>
        <v>0</v>
      </c>
      <c r="AA23" s="167">
        <f t="shared" si="14"/>
        <v>0</v>
      </c>
      <c r="AB23" s="158"/>
      <c r="AC23" s="166">
        <f t="shared" si="26"/>
        <v>54627</v>
      </c>
      <c r="AD23" s="167">
        <f t="shared" si="15"/>
        <v>1.0500000000000001E-2</v>
      </c>
      <c r="AE23" s="166">
        <f t="shared" si="27"/>
        <v>606</v>
      </c>
      <c r="AF23" s="167">
        <f t="shared" si="16"/>
        <v>5.0200000000000002E-2</v>
      </c>
      <c r="AG23" s="158"/>
      <c r="AH23" s="166">
        <f t="shared" si="17"/>
        <v>55233</v>
      </c>
      <c r="AI23" s="167">
        <f t="shared" si="18"/>
        <v>5.4000000000000003E-3</v>
      </c>
      <c r="AJ23" s="166">
        <f t="shared" si="4"/>
        <v>54782</v>
      </c>
      <c r="AK23" s="167">
        <f t="shared" si="19"/>
        <v>5.4000000000000003E-3</v>
      </c>
      <c r="AL23" s="166">
        <f t="shared" si="5"/>
        <v>8460</v>
      </c>
      <c r="AM23" s="167">
        <f t="shared" si="24"/>
        <v>4.0000000000000001E-3</v>
      </c>
      <c r="AN23" s="168"/>
      <c r="AO23" s="166">
        <f t="shared" si="20"/>
        <v>55233</v>
      </c>
      <c r="AP23" s="167">
        <f t="shared" si="21"/>
        <v>4.5999999999999999E-3</v>
      </c>
      <c r="AQ23" s="169"/>
      <c r="AR23" s="166">
        <f t="shared" si="6"/>
        <v>55233</v>
      </c>
      <c r="AS23" s="167">
        <f t="shared" si="22"/>
        <v>3.2000000000000002E-3</v>
      </c>
      <c r="AT23" s="166">
        <f t="shared" si="7"/>
        <v>54627</v>
      </c>
      <c r="AU23" s="167">
        <f t="shared" si="23"/>
        <v>3.2000000000000002E-3</v>
      </c>
      <c r="AW23" s="171">
        <v>55233</v>
      </c>
      <c r="AX23" s="171">
        <f t="shared" si="8"/>
        <v>0</v>
      </c>
    </row>
    <row r="24" spans="1:50" ht="17.25" x14ac:dyDescent="0.3">
      <c r="A24" s="163" t="s">
        <v>161</v>
      </c>
      <c r="B24" s="164" t="s">
        <v>51</v>
      </c>
      <c r="C24" s="165">
        <v>250</v>
      </c>
      <c r="D24" s="165">
        <v>16</v>
      </c>
      <c r="E24" s="165">
        <v>1524</v>
      </c>
      <c r="F24" s="165">
        <v>201</v>
      </c>
      <c r="G24" s="165">
        <v>4</v>
      </c>
      <c r="H24" s="165">
        <v>4612</v>
      </c>
      <c r="I24" s="165">
        <v>216</v>
      </c>
      <c r="J24" s="165">
        <v>0</v>
      </c>
      <c r="K24" s="165">
        <v>0</v>
      </c>
      <c r="L24" s="165">
        <v>12</v>
      </c>
      <c r="M24" s="165">
        <v>2</v>
      </c>
      <c r="N24" s="165">
        <v>38</v>
      </c>
      <c r="O24" s="165">
        <f t="shared" si="9"/>
        <v>6875</v>
      </c>
      <c r="P24" s="158"/>
      <c r="Q24" s="166">
        <v>0</v>
      </c>
      <c r="R24" s="172">
        <f>ROUND(Q24/Q$61,4)</f>
        <v>0</v>
      </c>
      <c r="S24" s="166">
        <v>0</v>
      </c>
      <c r="T24" s="167">
        <f t="shared" si="11"/>
        <v>0</v>
      </c>
      <c r="U24" s="158"/>
      <c r="V24" s="166">
        <f t="shared" si="12"/>
        <v>0</v>
      </c>
      <c r="W24" s="167">
        <v>0</v>
      </c>
      <c r="X24" s="166">
        <f t="shared" si="0"/>
        <v>0</v>
      </c>
      <c r="Y24" s="167">
        <f t="shared" si="13"/>
        <v>0</v>
      </c>
      <c r="Z24" s="166">
        <f t="shared" si="1"/>
        <v>0</v>
      </c>
      <c r="AA24" s="167">
        <f t="shared" si="14"/>
        <v>0</v>
      </c>
      <c r="AB24" s="158"/>
      <c r="AC24" s="166">
        <f t="shared" si="26"/>
        <v>6837</v>
      </c>
      <c r="AD24" s="172">
        <f>ROUND(AC24/AC$61,4)</f>
        <v>1.2999999999999999E-3</v>
      </c>
      <c r="AE24" s="166">
        <f t="shared" si="27"/>
        <v>38</v>
      </c>
      <c r="AF24" s="167">
        <f t="shared" si="16"/>
        <v>3.0999999999999999E-3</v>
      </c>
      <c r="AG24" s="158"/>
      <c r="AH24" s="166">
        <f t="shared" si="17"/>
        <v>6875</v>
      </c>
      <c r="AI24" s="167">
        <f t="shared" si="18"/>
        <v>6.9999999999999999E-4</v>
      </c>
      <c r="AJ24" s="166">
        <f t="shared" si="4"/>
        <v>6841</v>
      </c>
      <c r="AK24" s="167">
        <f t="shared" si="19"/>
        <v>6.9999999999999999E-4</v>
      </c>
      <c r="AL24" s="166">
        <f t="shared" si="5"/>
        <v>1725</v>
      </c>
      <c r="AM24" s="167">
        <f t="shared" si="24"/>
        <v>8.0000000000000004E-4</v>
      </c>
      <c r="AN24" s="168"/>
      <c r="AO24" s="166">
        <f t="shared" si="20"/>
        <v>6875</v>
      </c>
      <c r="AP24" s="167">
        <f t="shared" si="21"/>
        <v>5.9999999999999995E-4</v>
      </c>
      <c r="AQ24" s="169"/>
      <c r="AR24" s="166">
        <f t="shared" si="6"/>
        <v>6875</v>
      </c>
      <c r="AS24" s="167">
        <f t="shared" si="22"/>
        <v>4.0000000000000002E-4</v>
      </c>
      <c r="AT24" s="166">
        <f t="shared" si="7"/>
        <v>6837</v>
      </c>
      <c r="AU24" s="167">
        <f t="shared" si="23"/>
        <v>4.0000000000000002E-4</v>
      </c>
      <c r="AW24" s="171">
        <v>6875</v>
      </c>
      <c r="AX24" s="171">
        <f t="shared" si="8"/>
        <v>0</v>
      </c>
    </row>
    <row r="25" spans="1:50" ht="17.25" x14ac:dyDescent="0.3">
      <c r="A25" s="163" t="s">
        <v>161</v>
      </c>
      <c r="B25" s="164" t="s">
        <v>52</v>
      </c>
      <c r="C25" s="165">
        <v>1169</v>
      </c>
      <c r="D25" s="165">
        <v>185</v>
      </c>
      <c r="E25" s="165">
        <v>9226</v>
      </c>
      <c r="F25" s="165">
        <v>934</v>
      </c>
      <c r="G25" s="165">
        <v>55</v>
      </c>
      <c r="H25" s="165">
        <v>38079</v>
      </c>
      <c r="I25" s="165">
        <v>1786</v>
      </c>
      <c r="J25" s="165">
        <v>0</v>
      </c>
      <c r="K25" s="165">
        <v>3</v>
      </c>
      <c r="L25" s="165">
        <v>48</v>
      </c>
      <c r="M25" s="165">
        <v>14</v>
      </c>
      <c r="N25" s="165">
        <v>41</v>
      </c>
      <c r="O25" s="165">
        <f t="shared" si="9"/>
        <v>51540</v>
      </c>
      <c r="P25" s="158"/>
      <c r="Q25" s="166">
        <v>0</v>
      </c>
      <c r="R25" s="167">
        <f t="shared" si="10"/>
        <v>0</v>
      </c>
      <c r="S25" s="166">
        <v>0</v>
      </c>
      <c r="T25" s="167">
        <f t="shared" si="11"/>
        <v>0</v>
      </c>
      <c r="U25" s="158"/>
      <c r="V25" s="166">
        <f t="shared" si="12"/>
        <v>0</v>
      </c>
      <c r="W25" s="167">
        <v>0</v>
      </c>
      <c r="X25" s="166">
        <f t="shared" si="0"/>
        <v>0</v>
      </c>
      <c r="Y25" s="167">
        <f t="shared" si="13"/>
        <v>0</v>
      </c>
      <c r="Z25" s="166">
        <f t="shared" si="1"/>
        <v>0</v>
      </c>
      <c r="AA25" s="167">
        <f t="shared" si="14"/>
        <v>0</v>
      </c>
      <c r="AB25" s="158"/>
      <c r="AC25" s="166">
        <f t="shared" si="26"/>
        <v>51499</v>
      </c>
      <c r="AD25" s="167">
        <f t="shared" si="15"/>
        <v>9.9000000000000008E-3</v>
      </c>
      <c r="AE25" s="166">
        <f t="shared" si="27"/>
        <v>41</v>
      </c>
      <c r="AF25" s="167">
        <f t="shared" si="16"/>
        <v>3.3999999999999998E-3</v>
      </c>
      <c r="AG25" s="158"/>
      <c r="AH25" s="166">
        <f t="shared" si="17"/>
        <v>51540</v>
      </c>
      <c r="AI25" s="167">
        <f t="shared" si="18"/>
        <v>5.0000000000000001E-3</v>
      </c>
      <c r="AJ25" s="166">
        <f t="shared" si="4"/>
        <v>51238</v>
      </c>
      <c r="AK25" s="167">
        <f t="shared" si="19"/>
        <v>5.0000000000000001E-3</v>
      </c>
      <c r="AL25" s="166">
        <f t="shared" si="5"/>
        <v>10160</v>
      </c>
      <c r="AM25" s="167">
        <f>ROUND(AL25/AL$61,4)</f>
        <v>4.7999999999999996E-3</v>
      </c>
      <c r="AN25" s="174"/>
      <c r="AO25" s="166">
        <f t="shared" si="20"/>
        <v>51540</v>
      </c>
      <c r="AP25" s="167">
        <f t="shared" si="21"/>
        <v>4.3E-3</v>
      </c>
      <c r="AQ25" s="169"/>
      <c r="AR25" s="166">
        <f t="shared" si="6"/>
        <v>51540</v>
      </c>
      <c r="AS25" s="167">
        <f t="shared" si="22"/>
        <v>3.0000000000000001E-3</v>
      </c>
      <c r="AT25" s="166">
        <f t="shared" si="7"/>
        <v>51499</v>
      </c>
      <c r="AU25" s="167">
        <f t="shared" si="23"/>
        <v>3.0000000000000001E-3</v>
      </c>
      <c r="AW25" s="171">
        <v>51540</v>
      </c>
      <c r="AX25" s="171">
        <f t="shared" si="8"/>
        <v>0</v>
      </c>
    </row>
    <row r="26" spans="1:50" ht="17.25" x14ac:dyDescent="0.3">
      <c r="A26" s="163" t="s">
        <v>161</v>
      </c>
      <c r="B26" s="164" t="s">
        <v>53</v>
      </c>
      <c r="C26" s="165">
        <v>9683</v>
      </c>
      <c r="D26" s="165">
        <v>371</v>
      </c>
      <c r="E26" s="165">
        <v>39433</v>
      </c>
      <c r="F26" s="165">
        <v>7223</v>
      </c>
      <c r="G26" s="165">
        <v>112</v>
      </c>
      <c r="H26" s="165">
        <v>125365</v>
      </c>
      <c r="I26" s="165">
        <v>5881</v>
      </c>
      <c r="J26" s="165">
        <v>0</v>
      </c>
      <c r="K26" s="165">
        <v>43</v>
      </c>
      <c r="L26" s="165">
        <v>183</v>
      </c>
      <c r="M26" s="165">
        <v>0</v>
      </c>
      <c r="N26" s="165">
        <v>90</v>
      </c>
      <c r="O26" s="165">
        <f t="shared" si="9"/>
        <v>188384</v>
      </c>
      <c r="P26" s="158"/>
      <c r="Q26" s="166">
        <v>0</v>
      </c>
      <c r="R26" s="167">
        <f>ROUND(Q26/Q$61,4)</f>
        <v>0</v>
      </c>
      <c r="S26" s="166">
        <v>0</v>
      </c>
      <c r="T26" s="167">
        <f t="shared" si="11"/>
        <v>0</v>
      </c>
      <c r="U26" s="158"/>
      <c r="V26" s="166">
        <f t="shared" si="12"/>
        <v>0</v>
      </c>
      <c r="W26" s="167">
        <v>0</v>
      </c>
      <c r="X26" s="166">
        <f t="shared" si="0"/>
        <v>0</v>
      </c>
      <c r="Y26" s="167">
        <f t="shared" si="13"/>
        <v>0</v>
      </c>
      <c r="Z26" s="166">
        <f t="shared" si="1"/>
        <v>0</v>
      </c>
      <c r="AA26" s="167">
        <f t="shared" si="14"/>
        <v>0</v>
      </c>
      <c r="AB26" s="158"/>
      <c r="AC26" s="166">
        <f t="shared" si="26"/>
        <v>188294</v>
      </c>
      <c r="AD26" s="170">
        <f>ROUNDUP(AC26/AC$61,4)</f>
        <v>3.6400000000000002E-2</v>
      </c>
      <c r="AE26" s="166">
        <f t="shared" si="27"/>
        <v>90</v>
      </c>
      <c r="AF26" s="167">
        <f t="shared" si="16"/>
        <v>7.4999999999999997E-3</v>
      </c>
      <c r="AG26" s="158"/>
      <c r="AH26" s="166">
        <f t="shared" si="17"/>
        <v>188384</v>
      </c>
      <c r="AI26" s="167">
        <f t="shared" si="18"/>
        <v>1.84E-2</v>
      </c>
      <c r="AJ26" s="166">
        <f t="shared" si="4"/>
        <v>187718</v>
      </c>
      <c r="AK26" s="170">
        <f>ROUNDUP(AJ26/AJ$61,4)</f>
        <v>1.8499999999999999E-2</v>
      </c>
      <c r="AL26" s="166">
        <f t="shared" si="5"/>
        <v>46656</v>
      </c>
      <c r="AM26" s="167">
        <f t="shared" si="24"/>
        <v>2.1899999999999999E-2</v>
      </c>
      <c r="AN26" s="168"/>
      <c r="AO26" s="166">
        <f t="shared" si="20"/>
        <v>188384</v>
      </c>
      <c r="AP26" s="167">
        <f t="shared" si="21"/>
        <v>1.5699999999999999E-2</v>
      </c>
      <c r="AQ26" s="169"/>
      <c r="AR26" s="166">
        <f t="shared" si="6"/>
        <v>188384</v>
      </c>
      <c r="AS26" s="170">
        <f>ROUNDDOWN(AR26/AR$61,4)</f>
        <v>1.0999999999999999E-2</v>
      </c>
      <c r="AT26" s="166">
        <f t="shared" si="7"/>
        <v>188294</v>
      </c>
      <c r="AU26" s="167">
        <f t="shared" si="23"/>
        <v>1.11E-2</v>
      </c>
      <c r="AW26" s="171">
        <v>188384</v>
      </c>
      <c r="AX26" s="171">
        <f t="shared" si="8"/>
        <v>0</v>
      </c>
    </row>
    <row r="27" spans="1:50" ht="17.25" x14ac:dyDescent="0.3">
      <c r="A27" s="163" t="s">
        <v>161</v>
      </c>
      <c r="B27" s="164" t="s">
        <v>54</v>
      </c>
      <c r="C27" s="165">
        <v>217</v>
      </c>
      <c r="D27" s="165">
        <v>12</v>
      </c>
      <c r="E27" s="165">
        <v>972</v>
      </c>
      <c r="F27" s="165">
        <v>181</v>
      </c>
      <c r="G27" s="165">
        <v>0</v>
      </c>
      <c r="H27" s="165">
        <v>3167</v>
      </c>
      <c r="I27" s="165">
        <v>148</v>
      </c>
      <c r="J27" s="165">
        <v>0</v>
      </c>
      <c r="K27" s="165">
        <v>0</v>
      </c>
      <c r="L27" s="165">
        <v>9</v>
      </c>
      <c r="M27" s="165">
        <v>0</v>
      </c>
      <c r="N27" s="165">
        <v>41</v>
      </c>
      <c r="O27" s="165">
        <f t="shared" si="9"/>
        <v>4747</v>
      </c>
      <c r="P27" s="158"/>
      <c r="Q27" s="166">
        <v>0</v>
      </c>
      <c r="R27" s="167">
        <f t="shared" si="10"/>
        <v>0</v>
      </c>
      <c r="S27" s="166">
        <v>0</v>
      </c>
      <c r="T27" s="167">
        <f t="shared" si="11"/>
        <v>0</v>
      </c>
      <c r="U27" s="158"/>
      <c r="V27" s="166">
        <f t="shared" si="12"/>
        <v>0</v>
      </c>
      <c r="W27" s="167">
        <v>0</v>
      </c>
      <c r="X27" s="166">
        <f t="shared" si="0"/>
        <v>0</v>
      </c>
      <c r="Y27" s="167">
        <f t="shared" si="13"/>
        <v>0</v>
      </c>
      <c r="Z27" s="166">
        <f t="shared" si="1"/>
        <v>0</v>
      </c>
      <c r="AA27" s="167">
        <f t="shared" si="14"/>
        <v>0</v>
      </c>
      <c r="AB27" s="158"/>
      <c r="AC27" s="166">
        <f t="shared" si="26"/>
        <v>4706</v>
      </c>
      <c r="AD27" s="167">
        <f t="shared" si="15"/>
        <v>8.9999999999999998E-4</v>
      </c>
      <c r="AE27" s="166">
        <f t="shared" si="27"/>
        <v>41</v>
      </c>
      <c r="AF27" s="167">
        <f t="shared" si="16"/>
        <v>3.3999999999999998E-3</v>
      </c>
      <c r="AG27" s="158"/>
      <c r="AH27" s="166">
        <f t="shared" si="17"/>
        <v>4747</v>
      </c>
      <c r="AI27" s="167">
        <f t="shared" si="18"/>
        <v>5.0000000000000001E-4</v>
      </c>
      <c r="AJ27" s="166">
        <f t="shared" si="4"/>
        <v>4726</v>
      </c>
      <c r="AK27" s="167">
        <f t="shared" si="19"/>
        <v>5.0000000000000001E-4</v>
      </c>
      <c r="AL27" s="166">
        <f t="shared" si="5"/>
        <v>1153</v>
      </c>
      <c r="AM27" s="167">
        <f t="shared" si="24"/>
        <v>5.0000000000000001E-4</v>
      </c>
      <c r="AN27" s="168"/>
      <c r="AO27" s="166">
        <f t="shared" si="20"/>
        <v>4747</v>
      </c>
      <c r="AP27" s="167">
        <f t="shared" si="21"/>
        <v>4.0000000000000002E-4</v>
      </c>
      <c r="AQ27" s="169"/>
      <c r="AR27" s="166">
        <f t="shared" si="6"/>
        <v>4747</v>
      </c>
      <c r="AS27" s="167">
        <f t="shared" si="22"/>
        <v>2.9999999999999997E-4</v>
      </c>
      <c r="AT27" s="166">
        <f t="shared" si="7"/>
        <v>4706</v>
      </c>
      <c r="AU27" s="167">
        <f t="shared" si="23"/>
        <v>2.9999999999999997E-4</v>
      </c>
      <c r="AW27" s="171">
        <v>4747</v>
      </c>
      <c r="AX27" s="171">
        <f t="shared" si="8"/>
        <v>0</v>
      </c>
    </row>
    <row r="28" spans="1:50" ht="17.25" x14ac:dyDescent="0.3">
      <c r="A28" s="163" t="s">
        <v>161</v>
      </c>
      <c r="B28" s="164" t="s">
        <v>55</v>
      </c>
      <c r="C28" s="165">
        <v>33</v>
      </c>
      <c r="D28" s="165">
        <v>5</v>
      </c>
      <c r="E28" s="165">
        <v>573</v>
      </c>
      <c r="F28" s="165">
        <v>28</v>
      </c>
      <c r="G28" s="165">
        <v>1</v>
      </c>
      <c r="H28" s="165">
        <v>3168</v>
      </c>
      <c r="I28" s="165">
        <v>148</v>
      </c>
      <c r="J28" s="165">
        <v>0</v>
      </c>
      <c r="K28" s="165">
        <v>1</v>
      </c>
      <c r="L28" s="165">
        <v>0</v>
      </c>
      <c r="M28" s="165">
        <v>2</v>
      </c>
      <c r="N28" s="165">
        <v>1</v>
      </c>
      <c r="O28" s="165">
        <f t="shared" si="9"/>
        <v>3960</v>
      </c>
      <c r="P28" s="158"/>
      <c r="Q28" s="166">
        <v>0</v>
      </c>
      <c r="R28" s="167">
        <f t="shared" si="10"/>
        <v>0</v>
      </c>
      <c r="S28" s="166">
        <v>0</v>
      </c>
      <c r="T28" s="167">
        <f t="shared" si="11"/>
        <v>0</v>
      </c>
      <c r="U28" s="158"/>
      <c r="V28" s="166">
        <f t="shared" si="12"/>
        <v>0</v>
      </c>
      <c r="W28" s="167">
        <v>0</v>
      </c>
      <c r="X28" s="166">
        <f t="shared" si="0"/>
        <v>0</v>
      </c>
      <c r="Y28" s="167">
        <f t="shared" si="13"/>
        <v>0</v>
      </c>
      <c r="Z28" s="166">
        <f t="shared" si="1"/>
        <v>0</v>
      </c>
      <c r="AA28" s="167">
        <f t="shared" si="14"/>
        <v>0</v>
      </c>
      <c r="AB28" s="158"/>
      <c r="AC28" s="166">
        <f t="shared" si="26"/>
        <v>3959</v>
      </c>
      <c r="AD28" s="167">
        <f t="shared" si="15"/>
        <v>8.0000000000000004E-4</v>
      </c>
      <c r="AE28" s="166">
        <f t="shared" si="27"/>
        <v>1</v>
      </c>
      <c r="AF28" s="167">
        <f t="shared" si="16"/>
        <v>1E-4</v>
      </c>
      <c r="AG28" s="158"/>
      <c r="AH28" s="166">
        <f t="shared" si="17"/>
        <v>3960</v>
      </c>
      <c r="AI28" s="167">
        <f t="shared" si="18"/>
        <v>4.0000000000000002E-4</v>
      </c>
      <c r="AJ28" s="166">
        <f t="shared" si="4"/>
        <v>3952</v>
      </c>
      <c r="AK28" s="167">
        <f t="shared" si="19"/>
        <v>4.0000000000000002E-4</v>
      </c>
      <c r="AL28" s="166">
        <f t="shared" si="5"/>
        <v>601</v>
      </c>
      <c r="AM28" s="167">
        <f t="shared" si="24"/>
        <v>2.9999999999999997E-4</v>
      </c>
      <c r="AN28" s="168"/>
      <c r="AO28" s="166">
        <f t="shared" si="20"/>
        <v>3960</v>
      </c>
      <c r="AP28" s="167">
        <f t="shared" si="21"/>
        <v>2.9999999999999997E-4</v>
      </c>
      <c r="AQ28" s="169"/>
      <c r="AR28" s="166">
        <f t="shared" si="6"/>
        <v>3960</v>
      </c>
      <c r="AS28" s="167">
        <f t="shared" si="22"/>
        <v>2.0000000000000001E-4</v>
      </c>
      <c r="AT28" s="166">
        <f t="shared" si="7"/>
        <v>3959</v>
      </c>
      <c r="AU28" s="167">
        <f t="shared" si="23"/>
        <v>2.0000000000000001E-4</v>
      </c>
      <c r="AW28" s="171">
        <v>3960</v>
      </c>
      <c r="AX28" s="171">
        <f t="shared" si="8"/>
        <v>0</v>
      </c>
    </row>
    <row r="29" spans="1:50" ht="17.25" x14ac:dyDescent="0.3">
      <c r="A29" s="163" t="s">
        <v>161</v>
      </c>
      <c r="B29" s="164" t="s">
        <v>56</v>
      </c>
      <c r="C29" s="165">
        <v>5810</v>
      </c>
      <c r="D29" s="165">
        <v>272</v>
      </c>
      <c r="E29" s="165">
        <v>32053</v>
      </c>
      <c r="F29" s="165">
        <v>4418</v>
      </c>
      <c r="G29" s="165">
        <v>211</v>
      </c>
      <c r="H29" s="165">
        <v>170422</v>
      </c>
      <c r="I29" s="165">
        <v>7995</v>
      </c>
      <c r="J29" s="165">
        <v>1</v>
      </c>
      <c r="K29" s="165">
        <v>26</v>
      </c>
      <c r="L29" s="165">
        <v>60</v>
      </c>
      <c r="M29" s="165">
        <v>0</v>
      </c>
      <c r="N29" s="165">
        <v>393</v>
      </c>
      <c r="O29" s="165">
        <f t="shared" si="9"/>
        <v>221661</v>
      </c>
      <c r="P29" s="158"/>
      <c r="Q29" s="166">
        <v>0</v>
      </c>
      <c r="R29" s="167">
        <f t="shared" si="10"/>
        <v>0</v>
      </c>
      <c r="S29" s="166">
        <v>0</v>
      </c>
      <c r="T29" s="167">
        <f t="shared" si="11"/>
        <v>0</v>
      </c>
      <c r="U29" s="158"/>
      <c r="V29" s="166">
        <f t="shared" si="12"/>
        <v>0</v>
      </c>
      <c r="W29" s="167">
        <v>0</v>
      </c>
      <c r="X29" s="166">
        <f t="shared" si="0"/>
        <v>0</v>
      </c>
      <c r="Y29" s="167">
        <f t="shared" si="13"/>
        <v>0</v>
      </c>
      <c r="Z29" s="166">
        <f t="shared" si="1"/>
        <v>0</v>
      </c>
      <c r="AA29" s="167">
        <f t="shared" si="14"/>
        <v>0</v>
      </c>
      <c r="AB29" s="158"/>
      <c r="AC29" s="166">
        <f t="shared" si="26"/>
        <v>221268</v>
      </c>
      <c r="AD29" s="167">
        <f t="shared" si="15"/>
        <v>4.2700000000000002E-2</v>
      </c>
      <c r="AE29" s="166">
        <f t="shared" si="27"/>
        <v>393</v>
      </c>
      <c r="AF29" s="170">
        <f>ROUNDDOWN(AE29/AE$61,4)</f>
        <v>3.2500000000000001E-2</v>
      </c>
      <c r="AG29" s="158"/>
      <c r="AH29" s="166">
        <f t="shared" si="17"/>
        <v>221661</v>
      </c>
      <c r="AI29" s="167">
        <f t="shared" si="18"/>
        <v>2.1600000000000001E-2</v>
      </c>
      <c r="AJ29" s="166">
        <f t="shared" si="4"/>
        <v>221118</v>
      </c>
      <c r="AK29" s="167">
        <f t="shared" si="19"/>
        <v>2.1700000000000001E-2</v>
      </c>
      <c r="AL29" s="166">
        <f t="shared" si="5"/>
        <v>36471</v>
      </c>
      <c r="AM29" s="167">
        <f>ROUND(AL29/AL$61,4)</f>
        <v>1.7100000000000001E-2</v>
      </c>
      <c r="AN29" s="174"/>
      <c r="AO29" s="166">
        <f t="shared" si="20"/>
        <v>221661</v>
      </c>
      <c r="AP29" s="167">
        <f t="shared" si="21"/>
        <v>1.8499999999999999E-2</v>
      </c>
      <c r="AQ29" s="169"/>
      <c r="AR29" s="166">
        <f t="shared" si="6"/>
        <v>221661</v>
      </c>
      <c r="AS29" s="167">
        <f t="shared" si="22"/>
        <v>1.2999999999999999E-2</v>
      </c>
      <c r="AT29" s="166">
        <f t="shared" si="7"/>
        <v>221268</v>
      </c>
      <c r="AU29" s="167">
        <f>ROUND(AT29/AT$61,4)</f>
        <v>1.3100000000000001E-2</v>
      </c>
      <c r="AW29" s="171">
        <v>221661</v>
      </c>
      <c r="AX29" s="171">
        <f t="shared" si="8"/>
        <v>0</v>
      </c>
    </row>
    <row r="30" spans="1:50" ht="17.25" x14ac:dyDescent="0.3">
      <c r="A30" s="163" t="s">
        <v>161</v>
      </c>
      <c r="B30" s="164" t="s">
        <v>57</v>
      </c>
      <c r="C30" s="165">
        <v>552</v>
      </c>
      <c r="D30" s="165">
        <v>85</v>
      </c>
      <c r="E30" s="165">
        <v>4484</v>
      </c>
      <c r="F30" s="165">
        <v>456</v>
      </c>
      <c r="G30" s="165">
        <v>42</v>
      </c>
      <c r="H30" s="165">
        <v>29888</v>
      </c>
      <c r="I30" s="165">
        <v>1402</v>
      </c>
      <c r="J30" s="165">
        <v>0</v>
      </c>
      <c r="K30" s="165">
        <v>15</v>
      </c>
      <c r="L30" s="165">
        <v>9</v>
      </c>
      <c r="M30" s="165">
        <v>26</v>
      </c>
      <c r="N30" s="165">
        <v>10</v>
      </c>
      <c r="O30" s="165">
        <f t="shared" si="9"/>
        <v>36969</v>
      </c>
      <c r="P30" s="158"/>
      <c r="Q30" s="166">
        <v>0</v>
      </c>
      <c r="R30" s="167">
        <f t="shared" si="10"/>
        <v>0</v>
      </c>
      <c r="S30" s="166">
        <v>0</v>
      </c>
      <c r="T30" s="167">
        <f t="shared" si="11"/>
        <v>0</v>
      </c>
      <c r="U30" s="158"/>
      <c r="V30" s="166">
        <f t="shared" si="12"/>
        <v>0</v>
      </c>
      <c r="W30" s="167">
        <v>0</v>
      </c>
      <c r="X30" s="166">
        <f t="shared" si="0"/>
        <v>0</v>
      </c>
      <c r="Y30" s="167">
        <f t="shared" si="13"/>
        <v>0</v>
      </c>
      <c r="Z30" s="166">
        <f t="shared" si="1"/>
        <v>0</v>
      </c>
      <c r="AA30" s="167">
        <f t="shared" si="14"/>
        <v>0</v>
      </c>
      <c r="AB30" s="158"/>
      <c r="AC30" s="166">
        <f t="shared" si="26"/>
        <v>36959</v>
      </c>
      <c r="AD30" s="167">
        <f t="shared" si="15"/>
        <v>7.1000000000000004E-3</v>
      </c>
      <c r="AE30" s="166">
        <f t="shared" si="27"/>
        <v>10</v>
      </c>
      <c r="AF30" s="167">
        <f t="shared" si="16"/>
        <v>8.0000000000000004E-4</v>
      </c>
      <c r="AG30" s="158"/>
      <c r="AH30" s="166">
        <f t="shared" si="17"/>
        <v>36969</v>
      </c>
      <c r="AI30" s="167">
        <f t="shared" si="18"/>
        <v>3.5999999999999999E-3</v>
      </c>
      <c r="AJ30" s="166">
        <f t="shared" si="4"/>
        <v>36807</v>
      </c>
      <c r="AK30" s="167">
        <f t="shared" si="19"/>
        <v>3.5999999999999999E-3</v>
      </c>
      <c r="AL30" s="166">
        <f t="shared" si="5"/>
        <v>4940</v>
      </c>
      <c r="AM30" s="167">
        <f t="shared" si="24"/>
        <v>2.3E-3</v>
      </c>
      <c r="AN30" s="168"/>
      <c r="AO30" s="166">
        <f t="shared" si="20"/>
        <v>36969</v>
      </c>
      <c r="AP30" s="167">
        <f t="shared" si="21"/>
        <v>3.0999999999999999E-3</v>
      </c>
      <c r="AQ30" s="169"/>
      <c r="AR30" s="166">
        <f t="shared" si="6"/>
        <v>36969</v>
      </c>
      <c r="AS30" s="167">
        <f t="shared" si="22"/>
        <v>2.2000000000000001E-3</v>
      </c>
      <c r="AT30" s="166">
        <f t="shared" si="7"/>
        <v>36959</v>
      </c>
      <c r="AU30" s="167">
        <f t="shared" si="23"/>
        <v>2.2000000000000001E-3</v>
      </c>
      <c r="AW30" s="171">
        <v>36969</v>
      </c>
      <c r="AX30" s="171">
        <f t="shared" si="8"/>
        <v>0</v>
      </c>
    </row>
    <row r="31" spans="1:50" ht="17.25" x14ac:dyDescent="0.3">
      <c r="A31" s="163" t="s">
        <v>161</v>
      </c>
      <c r="B31" s="164" t="s">
        <v>58</v>
      </c>
      <c r="C31" s="165">
        <v>736</v>
      </c>
      <c r="D31" s="165">
        <v>50</v>
      </c>
      <c r="E31" s="165">
        <v>6184</v>
      </c>
      <c r="F31" s="165">
        <v>533</v>
      </c>
      <c r="G31" s="165">
        <v>17</v>
      </c>
      <c r="H31" s="165">
        <v>23579</v>
      </c>
      <c r="I31" s="165">
        <v>1106</v>
      </c>
      <c r="J31" s="165">
        <v>0</v>
      </c>
      <c r="K31" s="165">
        <v>0</v>
      </c>
      <c r="L31" s="165">
        <v>17</v>
      </c>
      <c r="M31" s="165">
        <v>5</v>
      </c>
      <c r="N31" s="165">
        <v>102</v>
      </c>
      <c r="O31" s="165">
        <f t="shared" si="9"/>
        <v>32329</v>
      </c>
      <c r="P31" s="158"/>
      <c r="Q31" s="166">
        <v>0</v>
      </c>
      <c r="R31" s="167">
        <f t="shared" si="10"/>
        <v>0</v>
      </c>
      <c r="S31" s="166">
        <v>0</v>
      </c>
      <c r="T31" s="167">
        <f t="shared" si="11"/>
        <v>0</v>
      </c>
      <c r="U31" s="158"/>
      <c r="V31" s="166">
        <f t="shared" si="12"/>
        <v>0</v>
      </c>
      <c r="W31" s="167">
        <v>0</v>
      </c>
      <c r="X31" s="166">
        <f t="shared" si="0"/>
        <v>0</v>
      </c>
      <c r="Y31" s="167">
        <f t="shared" si="13"/>
        <v>0</v>
      </c>
      <c r="Z31" s="166">
        <f t="shared" si="1"/>
        <v>0</v>
      </c>
      <c r="AA31" s="167">
        <f t="shared" si="14"/>
        <v>0</v>
      </c>
      <c r="AB31" s="158"/>
      <c r="AC31" s="166">
        <f t="shared" si="26"/>
        <v>32227</v>
      </c>
      <c r="AD31" s="167">
        <f t="shared" si="15"/>
        <v>6.1999999999999998E-3</v>
      </c>
      <c r="AE31" s="166">
        <f t="shared" si="27"/>
        <v>102</v>
      </c>
      <c r="AF31" s="167">
        <f t="shared" si="16"/>
        <v>8.5000000000000006E-3</v>
      </c>
      <c r="AG31" s="158"/>
      <c r="AH31" s="166">
        <f t="shared" si="17"/>
        <v>32329</v>
      </c>
      <c r="AI31" s="167">
        <f t="shared" si="18"/>
        <v>3.2000000000000002E-3</v>
      </c>
      <c r="AJ31" s="166">
        <f t="shared" si="4"/>
        <v>32240</v>
      </c>
      <c r="AK31" s="167">
        <f t="shared" si="19"/>
        <v>3.2000000000000002E-3</v>
      </c>
      <c r="AL31" s="166">
        <f t="shared" si="5"/>
        <v>6717</v>
      </c>
      <c r="AM31" s="167">
        <f t="shared" si="24"/>
        <v>3.0999999999999999E-3</v>
      </c>
      <c r="AN31" s="168"/>
      <c r="AO31" s="166">
        <f t="shared" si="20"/>
        <v>32329</v>
      </c>
      <c r="AP31" s="167">
        <f t="shared" si="21"/>
        <v>2.7000000000000001E-3</v>
      </c>
      <c r="AQ31" s="169"/>
      <c r="AR31" s="166">
        <f t="shared" si="6"/>
        <v>32329</v>
      </c>
      <c r="AS31" s="167">
        <f t="shared" si="22"/>
        <v>1.9E-3</v>
      </c>
      <c r="AT31" s="166">
        <f t="shared" si="7"/>
        <v>32227</v>
      </c>
      <c r="AU31" s="167">
        <f t="shared" si="23"/>
        <v>1.9E-3</v>
      </c>
      <c r="AW31" s="171">
        <v>32329</v>
      </c>
      <c r="AX31" s="171">
        <f t="shared" si="8"/>
        <v>0</v>
      </c>
    </row>
    <row r="32" spans="1:50" ht="17.25" x14ac:dyDescent="0.3">
      <c r="A32" s="163" t="s">
        <v>160</v>
      </c>
      <c r="B32" s="164" t="s">
        <v>59</v>
      </c>
      <c r="C32" s="165">
        <v>24422</v>
      </c>
      <c r="D32" s="165">
        <v>1479</v>
      </c>
      <c r="E32" s="165">
        <v>165973</v>
      </c>
      <c r="F32" s="165">
        <v>18769</v>
      </c>
      <c r="G32" s="165">
        <v>2955</v>
      </c>
      <c r="H32" s="165">
        <v>797740</v>
      </c>
      <c r="I32" s="165">
        <v>37425</v>
      </c>
      <c r="J32" s="165">
        <v>41</v>
      </c>
      <c r="K32" s="165">
        <v>974</v>
      </c>
      <c r="L32" s="165">
        <v>386</v>
      </c>
      <c r="M32" s="165">
        <v>0</v>
      </c>
      <c r="N32" s="165">
        <v>4362</v>
      </c>
      <c r="O32" s="165">
        <f t="shared" si="9"/>
        <v>1054526</v>
      </c>
      <c r="P32" s="158"/>
      <c r="Q32" s="166">
        <v>0</v>
      </c>
      <c r="R32" s="167">
        <f t="shared" si="10"/>
        <v>0</v>
      </c>
      <c r="S32" s="166">
        <v>0</v>
      </c>
      <c r="T32" s="167">
        <f t="shared" si="11"/>
        <v>0</v>
      </c>
      <c r="U32" s="158"/>
      <c r="V32" s="166">
        <f t="shared" si="12"/>
        <v>1054526</v>
      </c>
      <c r="W32" s="167">
        <v>0.12609999999999999</v>
      </c>
      <c r="X32" s="166">
        <f t="shared" si="0"/>
        <v>184742</v>
      </c>
      <c r="Y32" s="167">
        <f t="shared" si="13"/>
        <v>0.1336</v>
      </c>
      <c r="Z32" s="166">
        <f t="shared" si="1"/>
        <v>1049706</v>
      </c>
      <c r="AA32" s="167">
        <f t="shared" si="14"/>
        <v>0.15479999999999999</v>
      </c>
      <c r="AB32" s="158"/>
      <c r="AC32" s="166">
        <f t="shared" si="26"/>
        <v>0</v>
      </c>
      <c r="AD32" s="167">
        <f t="shared" si="15"/>
        <v>0</v>
      </c>
      <c r="AE32" s="166">
        <f t="shared" si="27"/>
        <v>0</v>
      </c>
      <c r="AF32" s="167">
        <f t="shared" si="16"/>
        <v>0</v>
      </c>
      <c r="AG32" s="158"/>
      <c r="AH32" s="166">
        <f t="shared" si="17"/>
        <v>0</v>
      </c>
      <c r="AI32" s="167">
        <f t="shared" si="18"/>
        <v>0</v>
      </c>
      <c r="AJ32" s="166">
        <f t="shared" si="4"/>
        <v>0</v>
      </c>
      <c r="AK32" s="167">
        <f t="shared" si="19"/>
        <v>0</v>
      </c>
      <c r="AL32" s="166">
        <f t="shared" si="5"/>
        <v>0</v>
      </c>
      <c r="AM32" s="167">
        <f t="shared" si="24"/>
        <v>0</v>
      </c>
      <c r="AN32" s="168"/>
      <c r="AO32" s="166">
        <f t="shared" si="20"/>
        <v>1054526</v>
      </c>
      <c r="AP32" s="167">
        <f t="shared" si="21"/>
        <v>8.7800000000000003E-2</v>
      </c>
      <c r="AQ32" s="169"/>
      <c r="AR32" s="166">
        <f t="shared" si="6"/>
        <v>1054526</v>
      </c>
      <c r="AS32" s="167">
        <f t="shared" si="22"/>
        <v>6.1800000000000001E-2</v>
      </c>
      <c r="AT32" s="166">
        <f t="shared" si="7"/>
        <v>1050164</v>
      </c>
      <c r="AU32" s="167">
        <f t="shared" si="23"/>
        <v>6.2E-2</v>
      </c>
      <c r="AW32" s="171">
        <v>1054526</v>
      </c>
      <c r="AX32" s="171">
        <f t="shared" si="8"/>
        <v>0</v>
      </c>
    </row>
    <row r="33" spans="1:50" ht="17.25" x14ac:dyDescent="0.3">
      <c r="A33" s="163" t="s">
        <v>160</v>
      </c>
      <c r="B33" s="164" t="s">
        <v>60</v>
      </c>
      <c r="C33" s="165">
        <v>1581</v>
      </c>
      <c r="D33" s="165">
        <v>142</v>
      </c>
      <c r="E33" s="165">
        <v>12678</v>
      </c>
      <c r="F33" s="165">
        <v>1327</v>
      </c>
      <c r="G33" s="165">
        <v>98</v>
      </c>
      <c r="H33" s="165">
        <v>56122</v>
      </c>
      <c r="I33" s="165">
        <v>2632</v>
      </c>
      <c r="J33" s="165">
        <v>8</v>
      </c>
      <c r="K33" s="165">
        <v>37</v>
      </c>
      <c r="L33" s="165">
        <v>35</v>
      </c>
      <c r="M33" s="165">
        <v>0</v>
      </c>
      <c r="N33" s="165">
        <v>223</v>
      </c>
      <c r="O33" s="165">
        <f t="shared" si="9"/>
        <v>74883</v>
      </c>
      <c r="P33" s="158"/>
      <c r="Q33" s="166">
        <v>0</v>
      </c>
      <c r="R33" s="167">
        <f t="shared" si="10"/>
        <v>0</v>
      </c>
      <c r="S33" s="166">
        <v>0</v>
      </c>
      <c r="T33" s="167">
        <f t="shared" si="11"/>
        <v>0</v>
      </c>
      <c r="U33" s="158"/>
      <c r="V33" s="166">
        <f t="shared" si="12"/>
        <v>74883</v>
      </c>
      <c r="W33" s="167">
        <v>9.1000000000000004E-3</v>
      </c>
      <c r="X33" s="166">
        <f t="shared" si="0"/>
        <v>14005</v>
      </c>
      <c r="Y33" s="167">
        <f t="shared" si="13"/>
        <v>1.01E-2</v>
      </c>
      <c r="Z33" s="166">
        <f t="shared" si="1"/>
        <v>74608</v>
      </c>
      <c r="AA33" s="167">
        <f t="shared" si="14"/>
        <v>1.0999999999999999E-2</v>
      </c>
      <c r="AB33" s="158"/>
      <c r="AC33" s="166">
        <f t="shared" si="26"/>
        <v>0</v>
      </c>
      <c r="AD33" s="167">
        <f t="shared" si="15"/>
        <v>0</v>
      </c>
      <c r="AE33" s="166">
        <f t="shared" si="27"/>
        <v>0</v>
      </c>
      <c r="AF33" s="167">
        <f t="shared" si="16"/>
        <v>0</v>
      </c>
      <c r="AG33" s="158"/>
      <c r="AH33" s="166">
        <f t="shared" si="17"/>
        <v>0</v>
      </c>
      <c r="AI33" s="167">
        <f t="shared" si="18"/>
        <v>0</v>
      </c>
      <c r="AJ33" s="166">
        <f t="shared" si="4"/>
        <v>0</v>
      </c>
      <c r="AK33" s="167">
        <f t="shared" si="19"/>
        <v>0</v>
      </c>
      <c r="AL33" s="166">
        <f t="shared" si="5"/>
        <v>0</v>
      </c>
      <c r="AM33" s="167">
        <f t="shared" si="24"/>
        <v>0</v>
      </c>
      <c r="AN33" s="168"/>
      <c r="AO33" s="166">
        <f t="shared" si="20"/>
        <v>74883</v>
      </c>
      <c r="AP33" s="167">
        <f t="shared" si="21"/>
        <v>6.1999999999999998E-3</v>
      </c>
      <c r="AQ33" s="169"/>
      <c r="AR33" s="166">
        <f t="shared" si="6"/>
        <v>74883</v>
      </c>
      <c r="AS33" s="167">
        <f t="shared" si="22"/>
        <v>4.4000000000000003E-3</v>
      </c>
      <c r="AT33" s="166">
        <f t="shared" si="7"/>
        <v>74660</v>
      </c>
      <c r="AU33" s="167">
        <f t="shared" si="23"/>
        <v>4.4000000000000003E-3</v>
      </c>
      <c r="AW33" s="171">
        <v>74883</v>
      </c>
      <c r="AX33" s="171">
        <f t="shared" si="8"/>
        <v>0</v>
      </c>
    </row>
    <row r="34" spans="1:50" ht="17.25" x14ac:dyDescent="0.3">
      <c r="A34" s="163" t="s">
        <v>161</v>
      </c>
      <c r="B34" s="164" t="s">
        <v>61</v>
      </c>
      <c r="C34" s="165">
        <v>213</v>
      </c>
      <c r="D34" s="165">
        <v>38</v>
      </c>
      <c r="E34" s="165">
        <v>1714</v>
      </c>
      <c r="F34" s="165">
        <v>141</v>
      </c>
      <c r="G34" s="165">
        <v>0</v>
      </c>
      <c r="H34" s="165">
        <v>6161</v>
      </c>
      <c r="I34" s="165">
        <v>288</v>
      </c>
      <c r="J34" s="165">
        <v>0</v>
      </c>
      <c r="K34" s="165">
        <v>1</v>
      </c>
      <c r="L34" s="165">
        <v>11</v>
      </c>
      <c r="M34" s="165">
        <v>3</v>
      </c>
      <c r="N34" s="165">
        <v>21</v>
      </c>
      <c r="O34" s="165">
        <f t="shared" si="9"/>
        <v>8591</v>
      </c>
      <c r="P34" s="158"/>
      <c r="Q34" s="166">
        <v>0</v>
      </c>
      <c r="R34" s="167">
        <f t="shared" si="10"/>
        <v>0</v>
      </c>
      <c r="S34" s="166">
        <v>0</v>
      </c>
      <c r="T34" s="167">
        <f t="shared" si="11"/>
        <v>0</v>
      </c>
      <c r="U34" s="158"/>
      <c r="V34" s="166">
        <f t="shared" si="12"/>
        <v>0</v>
      </c>
      <c r="W34" s="167"/>
      <c r="X34" s="166">
        <f t="shared" si="0"/>
        <v>0</v>
      </c>
      <c r="Y34" s="167">
        <f t="shared" si="13"/>
        <v>0</v>
      </c>
      <c r="Z34" s="166">
        <f t="shared" si="1"/>
        <v>0</v>
      </c>
      <c r="AA34" s="167">
        <f t="shared" si="14"/>
        <v>0</v>
      </c>
      <c r="AB34" s="158"/>
      <c r="AC34" s="166">
        <f t="shared" si="26"/>
        <v>8570</v>
      </c>
      <c r="AD34" s="167">
        <f t="shared" si="15"/>
        <v>1.6999999999999999E-3</v>
      </c>
      <c r="AE34" s="166">
        <f t="shared" si="27"/>
        <v>21</v>
      </c>
      <c r="AF34" s="167">
        <f t="shared" si="16"/>
        <v>1.6999999999999999E-3</v>
      </c>
      <c r="AG34" s="158"/>
      <c r="AH34" s="166">
        <f t="shared" si="17"/>
        <v>8591</v>
      </c>
      <c r="AI34" s="167">
        <f t="shared" si="18"/>
        <v>8.0000000000000004E-4</v>
      </c>
      <c r="AJ34" s="166">
        <f t="shared" si="4"/>
        <v>8539</v>
      </c>
      <c r="AK34" s="167">
        <f t="shared" si="19"/>
        <v>8.0000000000000004E-4</v>
      </c>
      <c r="AL34" s="166">
        <f t="shared" si="5"/>
        <v>1855</v>
      </c>
      <c r="AM34" s="167">
        <f t="shared" si="24"/>
        <v>8.9999999999999998E-4</v>
      </c>
      <c r="AN34" s="168"/>
      <c r="AO34" s="166">
        <f t="shared" si="20"/>
        <v>8591</v>
      </c>
      <c r="AP34" s="167">
        <f t="shared" si="21"/>
        <v>6.9999999999999999E-4</v>
      </c>
      <c r="AQ34" s="169"/>
      <c r="AR34" s="166">
        <f t="shared" si="6"/>
        <v>8591</v>
      </c>
      <c r="AS34" s="167">
        <f t="shared" si="22"/>
        <v>5.0000000000000001E-4</v>
      </c>
      <c r="AT34" s="166">
        <f t="shared" si="7"/>
        <v>8570</v>
      </c>
      <c r="AU34" s="167">
        <f t="shared" si="23"/>
        <v>5.0000000000000001E-4</v>
      </c>
      <c r="AW34" s="171">
        <v>8591</v>
      </c>
      <c r="AX34" s="171">
        <f t="shared" si="8"/>
        <v>0</v>
      </c>
    </row>
    <row r="35" spans="1:50" ht="17.25" x14ac:dyDescent="0.3">
      <c r="A35" s="163" t="s">
        <v>161</v>
      </c>
      <c r="B35" s="164" t="s">
        <v>62</v>
      </c>
      <c r="C35" s="165">
        <v>36483</v>
      </c>
      <c r="D35" s="165">
        <v>2354</v>
      </c>
      <c r="E35" s="165">
        <v>192230</v>
      </c>
      <c r="F35" s="165">
        <v>31226</v>
      </c>
      <c r="G35" s="165">
        <v>784</v>
      </c>
      <c r="H35" s="165">
        <v>794617</v>
      </c>
      <c r="I35" s="165">
        <v>37279</v>
      </c>
      <c r="J35" s="165">
        <v>15</v>
      </c>
      <c r="K35" s="165">
        <v>624</v>
      </c>
      <c r="L35" s="165">
        <v>993</v>
      </c>
      <c r="M35" s="165">
        <v>0</v>
      </c>
      <c r="N35" s="165">
        <v>4809</v>
      </c>
      <c r="O35" s="165">
        <f t="shared" si="9"/>
        <v>1101414</v>
      </c>
      <c r="P35" s="158"/>
      <c r="Q35" s="166">
        <v>0</v>
      </c>
      <c r="R35" s="167">
        <f t="shared" si="10"/>
        <v>0</v>
      </c>
      <c r="S35" s="166">
        <v>0</v>
      </c>
      <c r="T35" s="167">
        <f t="shared" si="11"/>
        <v>0</v>
      </c>
      <c r="U35" s="158"/>
      <c r="V35" s="166">
        <f t="shared" si="12"/>
        <v>0</v>
      </c>
      <c r="W35" s="167"/>
      <c r="X35" s="166">
        <f t="shared" si="0"/>
        <v>0</v>
      </c>
      <c r="Y35" s="167">
        <f t="shared" si="13"/>
        <v>0</v>
      </c>
      <c r="Z35" s="166">
        <f t="shared" si="1"/>
        <v>0</v>
      </c>
      <c r="AA35" s="167">
        <f t="shared" si="14"/>
        <v>0</v>
      </c>
      <c r="AB35" s="158"/>
      <c r="AC35" s="166">
        <f t="shared" si="26"/>
        <v>1096605</v>
      </c>
      <c r="AD35" s="167">
        <f t="shared" si="15"/>
        <v>0.21149999999999999</v>
      </c>
      <c r="AE35" s="166">
        <f t="shared" si="27"/>
        <v>4809</v>
      </c>
      <c r="AF35" s="167">
        <f>ROUND(AE35/AE$61,4)</f>
        <v>0.39839999999999998</v>
      </c>
      <c r="AG35" s="158"/>
      <c r="AH35" s="166">
        <f t="shared" si="17"/>
        <v>1101414</v>
      </c>
      <c r="AI35" s="170">
        <f>ROUNDDOWN(AH35/AH$61,4)</f>
        <v>0.10730000000000001</v>
      </c>
      <c r="AJ35" s="166">
        <f t="shared" si="4"/>
        <v>1097283</v>
      </c>
      <c r="AK35" s="170">
        <f>ROUNDUP(AJ35/AJ$61,4)</f>
        <v>0.1077</v>
      </c>
      <c r="AL35" s="166">
        <f t="shared" si="5"/>
        <v>223456</v>
      </c>
      <c r="AM35" s="167">
        <f t="shared" si="24"/>
        <v>0.1047</v>
      </c>
      <c r="AN35" s="168"/>
      <c r="AO35" s="166">
        <f t="shared" si="20"/>
        <v>1101414</v>
      </c>
      <c r="AP35" s="167">
        <f t="shared" si="21"/>
        <v>9.1700000000000004E-2</v>
      </c>
      <c r="AQ35" s="169"/>
      <c r="AR35" s="166">
        <f t="shared" si="6"/>
        <v>1101414</v>
      </c>
      <c r="AS35" s="167">
        <f t="shared" si="22"/>
        <v>6.4500000000000002E-2</v>
      </c>
      <c r="AT35" s="166">
        <f t="shared" si="7"/>
        <v>1096605</v>
      </c>
      <c r="AU35" s="167">
        <f t="shared" si="23"/>
        <v>6.4799999999999996E-2</v>
      </c>
      <c r="AW35" s="171">
        <v>1101414</v>
      </c>
      <c r="AX35" s="171">
        <f t="shared" si="8"/>
        <v>0</v>
      </c>
    </row>
    <row r="36" spans="1:50" ht="17.25" x14ac:dyDescent="0.3">
      <c r="A36" s="163" t="s">
        <v>160</v>
      </c>
      <c r="B36" s="164" t="s">
        <v>63</v>
      </c>
      <c r="C36" s="165">
        <v>36230</v>
      </c>
      <c r="D36" s="165">
        <v>1312</v>
      </c>
      <c r="E36" s="165">
        <v>147262</v>
      </c>
      <c r="F36" s="165">
        <v>28182</v>
      </c>
      <c r="G36" s="165">
        <v>2536</v>
      </c>
      <c r="H36" s="165">
        <v>508946</v>
      </c>
      <c r="I36" s="165">
        <v>23877</v>
      </c>
      <c r="J36" s="165">
        <v>398</v>
      </c>
      <c r="K36" s="165">
        <v>961</v>
      </c>
      <c r="L36" s="165">
        <v>643</v>
      </c>
      <c r="M36" s="165">
        <v>0</v>
      </c>
      <c r="N36" s="165">
        <v>3967</v>
      </c>
      <c r="O36" s="165">
        <f t="shared" si="9"/>
        <v>754314</v>
      </c>
      <c r="P36" s="158"/>
      <c r="Q36" s="166">
        <v>0</v>
      </c>
      <c r="R36" s="167">
        <f t="shared" si="10"/>
        <v>0</v>
      </c>
      <c r="S36" s="166">
        <v>0</v>
      </c>
      <c r="T36" s="167">
        <f t="shared" si="11"/>
        <v>0</v>
      </c>
      <c r="U36" s="158"/>
      <c r="V36" s="166">
        <f t="shared" si="12"/>
        <v>754314</v>
      </c>
      <c r="W36" s="167">
        <v>0.1096</v>
      </c>
      <c r="X36" s="166">
        <f t="shared" si="0"/>
        <v>175444</v>
      </c>
      <c r="Y36" s="167">
        <f t="shared" si="13"/>
        <v>0.1268</v>
      </c>
      <c r="Z36" s="166">
        <f t="shared" si="1"/>
        <v>749823</v>
      </c>
      <c r="AA36" s="167">
        <f t="shared" si="14"/>
        <v>0.1106</v>
      </c>
      <c r="AB36" s="158"/>
      <c r="AC36" s="166">
        <f t="shared" si="26"/>
        <v>0</v>
      </c>
      <c r="AD36" s="167">
        <f t="shared" si="15"/>
        <v>0</v>
      </c>
      <c r="AE36" s="166">
        <f t="shared" si="27"/>
        <v>0</v>
      </c>
      <c r="AF36" s="167">
        <f t="shared" si="16"/>
        <v>0</v>
      </c>
      <c r="AG36" s="158"/>
      <c r="AH36" s="166">
        <f t="shared" si="17"/>
        <v>0</v>
      </c>
      <c r="AI36" s="167">
        <f t="shared" si="18"/>
        <v>0</v>
      </c>
      <c r="AJ36" s="166">
        <f t="shared" si="4"/>
        <v>0</v>
      </c>
      <c r="AK36" s="167">
        <f t="shared" si="19"/>
        <v>0</v>
      </c>
      <c r="AL36" s="166">
        <f t="shared" si="5"/>
        <v>0</v>
      </c>
      <c r="AM36" s="167">
        <f t="shared" si="24"/>
        <v>0</v>
      </c>
      <c r="AN36" s="168"/>
      <c r="AO36" s="166">
        <f t="shared" si="20"/>
        <v>754314</v>
      </c>
      <c r="AP36" s="167">
        <f t="shared" si="21"/>
        <v>6.2799999999999995E-2</v>
      </c>
      <c r="AQ36" s="169"/>
      <c r="AR36" s="166">
        <f t="shared" si="6"/>
        <v>754314</v>
      </c>
      <c r="AS36" s="167">
        <f t="shared" si="22"/>
        <v>4.4200000000000003E-2</v>
      </c>
      <c r="AT36" s="166">
        <f t="shared" si="7"/>
        <v>750347</v>
      </c>
      <c r="AU36" s="167">
        <f t="shared" si="23"/>
        <v>4.4299999999999999E-2</v>
      </c>
      <c r="AW36" s="171">
        <v>754314</v>
      </c>
      <c r="AX36" s="171">
        <f t="shared" si="8"/>
        <v>0</v>
      </c>
    </row>
    <row r="37" spans="1:50" ht="17.25" x14ac:dyDescent="0.3">
      <c r="A37" s="163" t="s">
        <v>161</v>
      </c>
      <c r="B37" s="164" t="s">
        <v>64</v>
      </c>
      <c r="C37" s="165">
        <v>702</v>
      </c>
      <c r="D37" s="165">
        <v>31</v>
      </c>
      <c r="E37" s="165">
        <v>3511</v>
      </c>
      <c r="F37" s="165">
        <v>581</v>
      </c>
      <c r="G37" s="165">
        <v>19</v>
      </c>
      <c r="H37" s="165">
        <v>16729</v>
      </c>
      <c r="I37" s="165">
        <v>784</v>
      </c>
      <c r="J37" s="165">
        <v>0</v>
      </c>
      <c r="K37" s="165">
        <v>15</v>
      </c>
      <c r="L37" s="165">
        <v>10</v>
      </c>
      <c r="M37" s="165">
        <v>3</v>
      </c>
      <c r="N37" s="165">
        <v>108</v>
      </c>
      <c r="O37" s="165">
        <f t="shared" si="9"/>
        <v>22493</v>
      </c>
      <c r="P37" s="158"/>
      <c r="Q37" s="166">
        <v>0</v>
      </c>
      <c r="R37" s="167">
        <f t="shared" si="10"/>
        <v>0</v>
      </c>
      <c r="S37" s="166">
        <v>0</v>
      </c>
      <c r="T37" s="167">
        <f t="shared" si="11"/>
        <v>0</v>
      </c>
      <c r="U37" s="158"/>
      <c r="V37" s="166">
        <f t="shared" si="12"/>
        <v>0</v>
      </c>
      <c r="W37" s="167">
        <v>0</v>
      </c>
      <c r="X37" s="166">
        <f t="shared" si="0"/>
        <v>0</v>
      </c>
      <c r="Y37" s="167">
        <f t="shared" si="13"/>
        <v>0</v>
      </c>
      <c r="Z37" s="166">
        <f t="shared" si="1"/>
        <v>0</v>
      </c>
      <c r="AA37" s="167">
        <f t="shared" si="14"/>
        <v>0</v>
      </c>
      <c r="AB37" s="158"/>
      <c r="AC37" s="166">
        <f t="shared" si="26"/>
        <v>22385</v>
      </c>
      <c r="AD37" s="167">
        <f t="shared" si="15"/>
        <v>4.3E-3</v>
      </c>
      <c r="AE37" s="166">
        <f t="shared" si="27"/>
        <v>108</v>
      </c>
      <c r="AF37" s="167">
        <f t="shared" si="16"/>
        <v>8.8999999999999999E-3</v>
      </c>
      <c r="AG37" s="158"/>
      <c r="AH37" s="166">
        <f t="shared" si="17"/>
        <v>22493</v>
      </c>
      <c r="AI37" s="167">
        <f t="shared" si="18"/>
        <v>2.2000000000000001E-3</v>
      </c>
      <c r="AJ37" s="166">
        <f t="shared" si="4"/>
        <v>22430</v>
      </c>
      <c r="AK37" s="167">
        <f t="shared" si="19"/>
        <v>2.2000000000000001E-3</v>
      </c>
      <c r="AL37" s="166">
        <f t="shared" si="5"/>
        <v>4092</v>
      </c>
      <c r="AM37" s="167">
        <f t="shared" si="24"/>
        <v>1.9E-3</v>
      </c>
      <c r="AN37" s="168"/>
      <c r="AO37" s="166">
        <f t="shared" si="20"/>
        <v>22493</v>
      </c>
      <c r="AP37" s="167">
        <f t="shared" si="21"/>
        <v>1.9E-3</v>
      </c>
      <c r="AQ37" s="169"/>
      <c r="AR37" s="166">
        <f t="shared" si="6"/>
        <v>22493</v>
      </c>
      <c r="AS37" s="167">
        <f t="shared" si="22"/>
        <v>1.2999999999999999E-3</v>
      </c>
      <c r="AT37" s="166">
        <f t="shared" si="7"/>
        <v>22385</v>
      </c>
      <c r="AU37" s="167">
        <f t="shared" si="23"/>
        <v>1.2999999999999999E-3</v>
      </c>
      <c r="AW37" s="171">
        <v>22493</v>
      </c>
      <c r="AX37" s="171">
        <f t="shared" si="8"/>
        <v>0</v>
      </c>
    </row>
    <row r="38" spans="1:50" ht="17.25" x14ac:dyDescent="0.3">
      <c r="A38" s="163" t="s">
        <v>161</v>
      </c>
      <c r="B38" s="164" t="s">
        <v>65</v>
      </c>
      <c r="C38" s="165">
        <v>54489</v>
      </c>
      <c r="D38" s="165">
        <v>4637</v>
      </c>
      <c r="E38" s="165">
        <v>253695</v>
      </c>
      <c r="F38" s="165">
        <v>46823</v>
      </c>
      <c r="G38" s="165">
        <v>1162</v>
      </c>
      <c r="H38" s="165">
        <v>814304</v>
      </c>
      <c r="I38" s="165">
        <v>38203</v>
      </c>
      <c r="J38" s="165">
        <v>16</v>
      </c>
      <c r="K38" s="165">
        <v>298</v>
      </c>
      <c r="L38" s="165">
        <v>1798</v>
      </c>
      <c r="M38" s="165">
        <v>0</v>
      </c>
      <c r="N38" s="165">
        <v>158</v>
      </c>
      <c r="O38" s="165">
        <f t="shared" si="9"/>
        <v>1215583</v>
      </c>
      <c r="P38" s="158"/>
      <c r="Q38" s="166">
        <v>0</v>
      </c>
      <c r="R38" s="167">
        <f t="shared" si="10"/>
        <v>0</v>
      </c>
      <c r="S38" s="166">
        <v>0</v>
      </c>
      <c r="T38" s="167">
        <f>ROUND(S38/S$61,4)</f>
        <v>0</v>
      </c>
      <c r="U38" s="158"/>
      <c r="V38" s="166">
        <f t="shared" si="12"/>
        <v>0</v>
      </c>
      <c r="W38" s="167">
        <v>0</v>
      </c>
      <c r="X38" s="166">
        <f t="shared" si="0"/>
        <v>0</v>
      </c>
      <c r="Y38" s="167">
        <f t="shared" si="13"/>
        <v>0</v>
      </c>
      <c r="Z38" s="166">
        <f t="shared" si="1"/>
        <v>0</v>
      </c>
      <c r="AA38" s="167">
        <f t="shared" si="14"/>
        <v>0</v>
      </c>
      <c r="AB38" s="158"/>
      <c r="AC38" s="166">
        <f t="shared" si="26"/>
        <v>1215425</v>
      </c>
      <c r="AD38" s="167">
        <f t="shared" si="15"/>
        <v>0.2344</v>
      </c>
      <c r="AE38" s="166">
        <v>0</v>
      </c>
      <c r="AF38" s="173">
        <f>ROUND(AE38/AE$61,4)</f>
        <v>0</v>
      </c>
      <c r="AG38" s="158"/>
      <c r="AH38" s="166">
        <f t="shared" si="17"/>
        <v>1215583</v>
      </c>
      <c r="AI38" s="167">
        <f t="shared" si="18"/>
        <v>0.11849999999999999</v>
      </c>
      <c r="AJ38" s="166">
        <f t="shared" si="4"/>
        <v>1207986</v>
      </c>
      <c r="AK38" s="167">
        <f t="shared" si="19"/>
        <v>0.11849999999999999</v>
      </c>
      <c r="AL38" s="166">
        <f t="shared" si="5"/>
        <v>300518</v>
      </c>
      <c r="AM38" s="167">
        <f t="shared" si="24"/>
        <v>0.14080000000000001</v>
      </c>
      <c r="AN38" s="168"/>
      <c r="AO38" s="166">
        <f t="shared" si="20"/>
        <v>1215583</v>
      </c>
      <c r="AP38" s="167">
        <f t="shared" si="21"/>
        <v>0.1012</v>
      </c>
      <c r="AQ38" s="169"/>
      <c r="AR38" s="166">
        <f t="shared" si="6"/>
        <v>1215583</v>
      </c>
      <c r="AS38" s="167">
        <f t="shared" si="22"/>
        <v>7.1199999999999999E-2</v>
      </c>
      <c r="AT38" s="166">
        <f t="shared" si="7"/>
        <v>1215425</v>
      </c>
      <c r="AU38" s="167">
        <f t="shared" si="23"/>
        <v>7.1800000000000003E-2</v>
      </c>
      <c r="AW38" s="171">
        <v>1215583</v>
      </c>
      <c r="AX38" s="171">
        <f t="shared" si="8"/>
        <v>0</v>
      </c>
    </row>
    <row r="39" spans="1:50" ht="17.25" x14ac:dyDescent="0.3">
      <c r="A39" s="163" t="s">
        <v>160</v>
      </c>
      <c r="B39" s="164" t="s">
        <v>66</v>
      </c>
      <c r="C39" s="165">
        <v>27987</v>
      </c>
      <c r="D39" s="165">
        <v>1446</v>
      </c>
      <c r="E39" s="165">
        <v>209233</v>
      </c>
      <c r="F39" s="165">
        <v>23640</v>
      </c>
      <c r="G39" s="165">
        <v>2608</v>
      </c>
      <c r="H39" s="165">
        <v>789299</v>
      </c>
      <c r="I39" s="165">
        <v>37029</v>
      </c>
      <c r="J39" s="165">
        <v>110</v>
      </c>
      <c r="K39" s="165">
        <v>409</v>
      </c>
      <c r="L39" s="165">
        <v>697</v>
      </c>
      <c r="M39" s="165">
        <v>0</v>
      </c>
      <c r="N39" s="165">
        <v>3901</v>
      </c>
      <c r="O39" s="165">
        <f t="shared" si="9"/>
        <v>1096359</v>
      </c>
      <c r="P39" s="158"/>
      <c r="Q39" s="166">
        <v>0</v>
      </c>
      <c r="R39" s="167">
        <f t="shared" si="10"/>
        <v>0</v>
      </c>
      <c r="S39" s="166">
        <v>0</v>
      </c>
      <c r="T39" s="167">
        <f t="shared" si="11"/>
        <v>0</v>
      </c>
      <c r="U39" s="158"/>
      <c r="V39" s="166">
        <f t="shared" si="12"/>
        <v>1096359</v>
      </c>
      <c r="W39" s="167">
        <v>0.1603</v>
      </c>
      <c r="X39" s="166">
        <f t="shared" si="0"/>
        <v>232873</v>
      </c>
      <c r="Y39" s="167">
        <f t="shared" si="13"/>
        <v>0.16839999999999999</v>
      </c>
      <c r="Z39" s="166">
        <f t="shared" si="1"/>
        <v>1091608</v>
      </c>
      <c r="AA39" s="167">
        <f t="shared" si="14"/>
        <v>0.161</v>
      </c>
      <c r="AB39" s="158"/>
      <c r="AC39" s="166">
        <f t="shared" si="26"/>
        <v>0</v>
      </c>
      <c r="AD39" s="167">
        <f t="shared" si="15"/>
        <v>0</v>
      </c>
      <c r="AE39" s="166">
        <f t="shared" ref="AE39:AE60" si="28">SUMIF($A39,"CA",N39)</f>
        <v>0</v>
      </c>
      <c r="AF39" s="167">
        <f t="shared" si="16"/>
        <v>0</v>
      </c>
      <c r="AG39" s="158"/>
      <c r="AH39" s="166">
        <f t="shared" si="17"/>
        <v>0</v>
      </c>
      <c r="AI39" s="167">
        <f t="shared" si="18"/>
        <v>0</v>
      </c>
      <c r="AJ39" s="166">
        <f t="shared" si="4"/>
        <v>0</v>
      </c>
      <c r="AK39" s="167">
        <f t="shared" si="19"/>
        <v>0</v>
      </c>
      <c r="AL39" s="166">
        <f t="shared" si="5"/>
        <v>0</v>
      </c>
      <c r="AM39" s="167">
        <f t="shared" si="24"/>
        <v>0</v>
      </c>
      <c r="AN39" s="168"/>
      <c r="AO39" s="166">
        <f t="shared" si="20"/>
        <v>1096359</v>
      </c>
      <c r="AP39" s="167">
        <f t="shared" si="21"/>
        <v>9.1300000000000006E-2</v>
      </c>
      <c r="AQ39" s="169"/>
      <c r="AR39" s="166">
        <f t="shared" si="6"/>
        <v>1096359</v>
      </c>
      <c r="AS39" s="167">
        <f t="shared" si="22"/>
        <v>6.4199999999999993E-2</v>
      </c>
      <c r="AT39" s="166">
        <f t="shared" si="7"/>
        <v>1092458</v>
      </c>
      <c r="AU39" s="167">
        <f t="shared" si="23"/>
        <v>6.4500000000000002E-2</v>
      </c>
      <c r="AW39" s="171">
        <v>1096359</v>
      </c>
      <c r="AX39" s="171">
        <f t="shared" si="8"/>
        <v>0</v>
      </c>
    </row>
    <row r="40" spans="1:50" ht="17.25" x14ac:dyDescent="0.3">
      <c r="A40" s="163" t="s">
        <v>160</v>
      </c>
      <c r="B40" s="164" t="s">
        <v>67</v>
      </c>
      <c r="C40" s="165">
        <v>4115</v>
      </c>
      <c r="D40" s="165">
        <v>449</v>
      </c>
      <c r="E40" s="165">
        <v>38619</v>
      </c>
      <c r="F40" s="165">
        <v>3794</v>
      </c>
      <c r="G40" s="165">
        <v>1542</v>
      </c>
      <c r="H40" s="165">
        <v>195038</v>
      </c>
      <c r="I40" s="165">
        <v>9150</v>
      </c>
      <c r="J40" s="165">
        <v>29</v>
      </c>
      <c r="K40" s="165">
        <v>452</v>
      </c>
      <c r="L40" s="165">
        <v>409</v>
      </c>
      <c r="M40" s="165">
        <v>0</v>
      </c>
      <c r="N40" s="165">
        <v>4809</v>
      </c>
      <c r="O40" s="165">
        <f t="shared" si="9"/>
        <v>258406</v>
      </c>
      <c r="P40" s="158"/>
      <c r="Q40" s="166">
        <v>0</v>
      </c>
      <c r="R40" s="167">
        <f t="shared" si="10"/>
        <v>0</v>
      </c>
      <c r="S40" s="166">
        <v>0</v>
      </c>
      <c r="T40" s="167">
        <f t="shared" si="11"/>
        <v>0</v>
      </c>
      <c r="U40" s="158"/>
      <c r="V40" s="166">
        <f t="shared" si="12"/>
        <v>258406</v>
      </c>
      <c r="W40" s="167">
        <v>5.8500000000000003E-2</v>
      </c>
      <c r="X40" s="166">
        <f t="shared" si="0"/>
        <v>42413</v>
      </c>
      <c r="Y40" s="167">
        <f t="shared" si="13"/>
        <v>3.0700000000000002E-2</v>
      </c>
      <c r="Z40" s="166">
        <f t="shared" si="1"/>
        <v>256006</v>
      </c>
      <c r="AA40" s="167">
        <f t="shared" si="14"/>
        <v>3.78E-2</v>
      </c>
      <c r="AB40" s="158"/>
      <c r="AC40" s="166">
        <f t="shared" si="26"/>
        <v>0</v>
      </c>
      <c r="AD40" s="167">
        <f t="shared" si="15"/>
        <v>0</v>
      </c>
      <c r="AE40" s="166">
        <f t="shared" si="28"/>
        <v>0</v>
      </c>
      <c r="AF40" s="167">
        <f t="shared" si="16"/>
        <v>0</v>
      </c>
      <c r="AG40" s="158"/>
      <c r="AH40" s="166">
        <f t="shared" si="17"/>
        <v>0</v>
      </c>
      <c r="AI40" s="167">
        <f t="shared" si="18"/>
        <v>0</v>
      </c>
      <c r="AJ40" s="166">
        <f t="shared" si="4"/>
        <v>0</v>
      </c>
      <c r="AK40" s="167">
        <f t="shared" si="19"/>
        <v>0</v>
      </c>
      <c r="AL40" s="166">
        <f t="shared" si="5"/>
        <v>0</v>
      </c>
      <c r="AM40" s="167">
        <f t="shared" si="24"/>
        <v>0</v>
      </c>
      <c r="AN40" s="168"/>
      <c r="AO40" s="166">
        <f t="shared" si="20"/>
        <v>258406</v>
      </c>
      <c r="AP40" s="167">
        <f t="shared" si="21"/>
        <v>2.1499999999999998E-2</v>
      </c>
      <c r="AQ40" s="169"/>
      <c r="AR40" s="166">
        <f t="shared" si="6"/>
        <v>258406</v>
      </c>
      <c r="AS40" s="167">
        <f t="shared" si="22"/>
        <v>1.5100000000000001E-2</v>
      </c>
      <c r="AT40" s="166">
        <f t="shared" si="7"/>
        <v>253597</v>
      </c>
      <c r="AU40" s="167">
        <f t="shared" si="23"/>
        <v>1.4999999999999999E-2</v>
      </c>
      <c r="AW40" s="171">
        <v>258406</v>
      </c>
      <c r="AX40" s="171">
        <f t="shared" si="8"/>
        <v>0</v>
      </c>
    </row>
    <row r="41" spans="1:50" ht="17.25" x14ac:dyDescent="0.3">
      <c r="A41" s="163" t="s">
        <v>161</v>
      </c>
      <c r="B41" s="164" t="s">
        <v>68</v>
      </c>
      <c r="C41" s="165">
        <v>14547</v>
      </c>
      <c r="D41" s="165">
        <v>889</v>
      </c>
      <c r="E41" s="165">
        <v>75068</v>
      </c>
      <c r="F41" s="165">
        <v>12276</v>
      </c>
      <c r="G41" s="165">
        <v>607</v>
      </c>
      <c r="H41" s="165">
        <v>270369</v>
      </c>
      <c r="I41" s="165">
        <v>12684</v>
      </c>
      <c r="J41" s="165">
        <v>16</v>
      </c>
      <c r="K41" s="165">
        <v>101</v>
      </c>
      <c r="L41" s="165">
        <v>290</v>
      </c>
      <c r="M41" s="165">
        <v>0</v>
      </c>
      <c r="N41" s="165">
        <v>493</v>
      </c>
      <c r="O41" s="165">
        <f t="shared" si="9"/>
        <v>387340</v>
      </c>
      <c r="P41" s="158"/>
      <c r="Q41" s="166">
        <v>0</v>
      </c>
      <c r="R41" s="167">
        <f t="shared" si="10"/>
        <v>0</v>
      </c>
      <c r="S41" s="166">
        <v>0</v>
      </c>
      <c r="T41" s="167">
        <f t="shared" si="11"/>
        <v>0</v>
      </c>
      <c r="U41" s="158"/>
      <c r="V41" s="166">
        <f t="shared" si="12"/>
        <v>0</v>
      </c>
      <c r="W41" s="167">
        <v>0</v>
      </c>
      <c r="X41" s="166">
        <f t="shared" si="0"/>
        <v>0</v>
      </c>
      <c r="Y41" s="167">
        <f t="shared" si="13"/>
        <v>0</v>
      </c>
      <c r="Z41" s="166">
        <f t="shared" si="1"/>
        <v>0</v>
      </c>
      <c r="AA41" s="167">
        <f t="shared" si="14"/>
        <v>0</v>
      </c>
      <c r="AB41" s="158"/>
      <c r="AC41" s="166">
        <f t="shared" si="26"/>
        <v>386847</v>
      </c>
      <c r="AD41" s="167">
        <f t="shared" si="15"/>
        <v>7.46E-2</v>
      </c>
      <c r="AE41" s="166">
        <f t="shared" si="28"/>
        <v>493</v>
      </c>
      <c r="AF41" s="167">
        <f t="shared" si="16"/>
        <v>4.0800000000000003E-2</v>
      </c>
      <c r="AG41" s="158"/>
      <c r="AH41" s="166">
        <f t="shared" si="17"/>
        <v>387340</v>
      </c>
      <c r="AI41" s="167">
        <f t="shared" si="18"/>
        <v>3.78E-2</v>
      </c>
      <c r="AJ41" s="166">
        <f t="shared" si="4"/>
        <v>385554</v>
      </c>
      <c r="AK41" s="170">
        <f>ROUNDDOWN(AJ41/AJ$61,4)</f>
        <v>3.78E-2</v>
      </c>
      <c r="AL41" s="166">
        <f t="shared" si="5"/>
        <v>87344</v>
      </c>
      <c r="AM41" s="167">
        <f t="shared" si="24"/>
        <v>4.0899999999999999E-2</v>
      </c>
      <c r="AN41" s="168"/>
      <c r="AO41" s="166">
        <f t="shared" si="20"/>
        <v>387340</v>
      </c>
      <c r="AP41" s="167">
        <f t="shared" si="21"/>
        <v>3.2199999999999999E-2</v>
      </c>
      <c r="AQ41" s="169"/>
      <c r="AR41" s="166">
        <f t="shared" si="6"/>
        <v>387340</v>
      </c>
      <c r="AS41" s="167">
        <f>ROUND(AR41/AR$61,4)</f>
        <v>2.2700000000000001E-2</v>
      </c>
      <c r="AT41" s="166">
        <f t="shared" si="7"/>
        <v>386847</v>
      </c>
      <c r="AU41" s="170">
        <f>ROUNDUP(AT41/AT$61,4)</f>
        <v>2.29E-2</v>
      </c>
      <c r="AW41" s="171">
        <v>387340</v>
      </c>
      <c r="AX41" s="171">
        <f t="shared" si="8"/>
        <v>0</v>
      </c>
    </row>
    <row r="42" spans="1:50" ht="17.25" x14ac:dyDescent="0.3">
      <c r="A42" s="163" t="s">
        <v>160</v>
      </c>
      <c r="B42" s="164" t="s">
        <v>69</v>
      </c>
      <c r="C42" s="165">
        <v>1859</v>
      </c>
      <c r="D42" s="165">
        <v>228</v>
      </c>
      <c r="E42" s="165">
        <v>12477</v>
      </c>
      <c r="F42" s="165">
        <v>1535</v>
      </c>
      <c r="G42" s="165">
        <v>47</v>
      </c>
      <c r="H42" s="165">
        <v>53863</v>
      </c>
      <c r="I42" s="165">
        <v>2526</v>
      </c>
      <c r="J42" s="165">
        <v>0</v>
      </c>
      <c r="K42" s="165">
        <v>12</v>
      </c>
      <c r="L42" s="165">
        <v>61</v>
      </c>
      <c r="M42" s="165">
        <v>0</v>
      </c>
      <c r="N42" s="165">
        <v>384</v>
      </c>
      <c r="O42" s="165">
        <f t="shared" si="9"/>
        <v>72992</v>
      </c>
      <c r="P42" s="158"/>
      <c r="Q42" s="166">
        <v>0</v>
      </c>
      <c r="R42" s="167">
        <f t="shared" si="10"/>
        <v>0</v>
      </c>
      <c r="S42" s="166">
        <v>0</v>
      </c>
      <c r="T42" s="167">
        <f t="shared" si="11"/>
        <v>0</v>
      </c>
      <c r="U42" s="158"/>
      <c r="V42" s="166">
        <f t="shared" si="12"/>
        <v>72992</v>
      </c>
      <c r="W42" s="167">
        <v>1.34E-2</v>
      </c>
      <c r="X42" s="166">
        <f t="shared" si="0"/>
        <v>14012</v>
      </c>
      <c r="Y42" s="167">
        <f t="shared" si="13"/>
        <v>1.01E-2</v>
      </c>
      <c r="Z42" s="166">
        <f t="shared" si="1"/>
        <v>72656</v>
      </c>
      <c r="AA42" s="167">
        <f t="shared" si="14"/>
        <v>1.0699999999999999E-2</v>
      </c>
      <c r="AB42" s="158"/>
      <c r="AC42" s="166">
        <f t="shared" si="26"/>
        <v>0</v>
      </c>
      <c r="AD42" s="167">
        <f t="shared" si="15"/>
        <v>0</v>
      </c>
      <c r="AE42" s="166">
        <f t="shared" si="28"/>
        <v>0</v>
      </c>
      <c r="AF42" s="167">
        <f t="shared" si="16"/>
        <v>0</v>
      </c>
      <c r="AG42" s="158"/>
      <c r="AH42" s="166">
        <f t="shared" si="17"/>
        <v>0</v>
      </c>
      <c r="AI42" s="167">
        <f t="shared" si="18"/>
        <v>0</v>
      </c>
      <c r="AJ42" s="166">
        <f t="shared" si="4"/>
        <v>0</v>
      </c>
      <c r="AK42" s="167">
        <f t="shared" si="19"/>
        <v>0</v>
      </c>
      <c r="AL42" s="166">
        <f t="shared" si="5"/>
        <v>0</v>
      </c>
      <c r="AM42" s="167">
        <f t="shared" si="24"/>
        <v>0</v>
      </c>
      <c r="AN42" s="168"/>
      <c r="AO42" s="166">
        <f t="shared" si="20"/>
        <v>72992</v>
      </c>
      <c r="AP42" s="167">
        <f t="shared" si="21"/>
        <v>6.1000000000000004E-3</v>
      </c>
      <c r="AQ42" s="169"/>
      <c r="AR42" s="166">
        <f t="shared" si="6"/>
        <v>72992</v>
      </c>
      <c r="AS42" s="167">
        <f t="shared" si="22"/>
        <v>4.3E-3</v>
      </c>
      <c r="AT42" s="166">
        <f t="shared" si="7"/>
        <v>72608</v>
      </c>
      <c r="AU42" s="167">
        <f t="shared" si="23"/>
        <v>4.3E-3</v>
      </c>
      <c r="AW42" s="171">
        <v>72992</v>
      </c>
      <c r="AX42" s="171">
        <f t="shared" si="8"/>
        <v>0</v>
      </c>
    </row>
    <row r="43" spans="1:50" ht="17.25" x14ac:dyDescent="0.3">
      <c r="A43" s="163" t="s">
        <v>160</v>
      </c>
      <c r="B43" s="164" t="s">
        <v>70</v>
      </c>
      <c r="C43" s="165">
        <v>1328</v>
      </c>
      <c r="D43" s="165">
        <v>135</v>
      </c>
      <c r="E43" s="165">
        <v>18325</v>
      </c>
      <c r="F43" s="165">
        <v>1182</v>
      </c>
      <c r="G43" s="165">
        <v>447</v>
      </c>
      <c r="H43" s="165">
        <v>131322</v>
      </c>
      <c r="I43" s="165">
        <v>6160</v>
      </c>
      <c r="J43" s="165">
        <v>1</v>
      </c>
      <c r="K43" s="165">
        <v>363</v>
      </c>
      <c r="L43" s="165">
        <v>103</v>
      </c>
      <c r="M43" s="165">
        <v>0</v>
      </c>
      <c r="N43" s="165">
        <v>283</v>
      </c>
      <c r="O43" s="165">
        <f t="shared" si="9"/>
        <v>159649</v>
      </c>
      <c r="P43" s="158"/>
      <c r="Q43" s="166">
        <v>0</v>
      </c>
      <c r="R43" s="167">
        <f t="shared" si="10"/>
        <v>0</v>
      </c>
      <c r="S43" s="166">
        <v>0</v>
      </c>
      <c r="T43" s="167">
        <f t="shared" si="11"/>
        <v>0</v>
      </c>
      <c r="U43" s="158"/>
      <c r="V43" s="166">
        <f t="shared" si="12"/>
        <v>159649</v>
      </c>
      <c r="W43" s="167">
        <v>2.3599999999999999E-2</v>
      </c>
      <c r="X43" s="166">
        <f t="shared" si="0"/>
        <v>19507</v>
      </c>
      <c r="Y43" s="167">
        <f t="shared" si="13"/>
        <v>1.41E-2</v>
      </c>
      <c r="Z43" s="166">
        <f t="shared" si="1"/>
        <v>158964</v>
      </c>
      <c r="AA43" s="170">
        <f>ROUNDUP(Z43/Z$61,4)</f>
        <v>2.35E-2</v>
      </c>
      <c r="AB43" s="158"/>
      <c r="AC43" s="166">
        <f t="shared" si="26"/>
        <v>0</v>
      </c>
      <c r="AD43" s="167">
        <f t="shared" si="15"/>
        <v>0</v>
      </c>
      <c r="AE43" s="166">
        <f t="shared" si="28"/>
        <v>0</v>
      </c>
      <c r="AF43" s="167">
        <f t="shared" si="16"/>
        <v>0</v>
      </c>
      <c r="AG43" s="158"/>
      <c r="AH43" s="166">
        <f t="shared" si="17"/>
        <v>0</v>
      </c>
      <c r="AI43" s="167">
        <f t="shared" si="18"/>
        <v>0</v>
      </c>
      <c r="AJ43" s="166">
        <f t="shared" si="4"/>
        <v>0</v>
      </c>
      <c r="AK43" s="167">
        <f t="shared" si="19"/>
        <v>0</v>
      </c>
      <c r="AL43" s="166">
        <f t="shared" si="5"/>
        <v>0</v>
      </c>
      <c r="AM43" s="167">
        <f t="shared" si="24"/>
        <v>0</v>
      </c>
      <c r="AN43" s="168"/>
      <c r="AO43" s="166">
        <f t="shared" si="20"/>
        <v>159649</v>
      </c>
      <c r="AP43" s="167">
        <f t="shared" si="21"/>
        <v>1.3299999999999999E-2</v>
      </c>
      <c r="AQ43" s="169"/>
      <c r="AR43" s="166">
        <f t="shared" si="6"/>
        <v>159649</v>
      </c>
      <c r="AS43" s="167">
        <f t="shared" si="22"/>
        <v>9.4000000000000004E-3</v>
      </c>
      <c r="AT43" s="166">
        <f t="shared" si="7"/>
        <v>159366</v>
      </c>
      <c r="AU43" s="167">
        <f t="shared" si="23"/>
        <v>9.4000000000000004E-3</v>
      </c>
      <c r="AW43" s="171">
        <v>159649</v>
      </c>
      <c r="AX43" s="171">
        <f t="shared" si="8"/>
        <v>0</v>
      </c>
    </row>
    <row r="44" spans="1:50" ht="17.25" x14ac:dyDescent="0.3">
      <c r="A44" s="163" t="s">
        <v>160</v>
      </c>
      <c r="B44" s="164" t="s">
        <v>71</v>
      </c>
      <c r="C44" s="165">
        <v>5438</v>
      </c>
      <c r="D44" s="165">
        <v>286</v>
      </c>
      <c r="E44" s="165">
        <v>30464</v>
      </c>
      <c r="F44" s="165">
        <v>4357</v>
      </c>
      <c r="G44" s="165">
        <v>201</v>
      </c>
      <c r="H44" s="165">
        <v>138815</v>
      </c>
      <c r="I44" s="165">
        <v>6512</v>
      </c>
      <c r="J44" s="165">
        <v>2</v>
      </c>
      <c r="K44" s="165">
        <v>20</v>
      </c>
      <c r="L44" s="165">
        <v>92</v>
      </c>
      <c r="M44" s="165">
        <v>0</v>
      </c>
      <c r="N44" s="165">
        <v>404</v>
      </c>
      <c r="O44" s="165">
        <f t="shared" si="9"/>
        <v>186591</v>
      </c>
      <c r="P44" s="158"/>
      <c r="Q44" s="166">
        <v>0</v>
      </c>
      <c r="R44" s="167">
        <f t="shared" si="10"/>
        <v>0</v>
      </c>
      <c r="S44" s="166">
        <v>0</v>
      </c>
      <c r="T44" s="167">
        <f t="shared" si="11"/>
        <v>0</v>
      </c>
      <c r="U44" s="158"/>
      <c r="V44" s="166">
        <f t="shared" si="12"/>
        <v>186591</v>
      </c>
      <c r="W44" s="167">
        <v>2.4199999999999999E-2</v>
      </c>
      <c r="X44" s="166">
        <f t="shared" si="0"/>
        <v>34821</v>
      </c>
      <c r="Y44" s="167">
        <f t="shared" si="13"/>
        <v>2.52E-2</v>
      </c>
      <c r="Z44" s="166">
        <f t="shared" si="1"/>
        <v>186012</v>
      </c>
      <c r="AA44" s="167">
        <f t="shared" si="14"/>
        <v>2.7400000000000001E-2</v>
      </c>
      <c r="AB44" s="158"/>
      <c r="AC44" s="166">
        <f t="shared" si="26"/>
        <v>0</v>
      </c>
      <c r="AD44" s="167">
        <f t="shared" si="15"/>
        <v>0</v>
      </c>
      <c r="AE44" s="166">
        <f t="shared" si="28"/>
        <v>0</v>
      </c>
      <c r="AF44" s="167">
        <f t="shared" si="16"/>
        <v>0</v>
      </c>
      <c r="AG44" s="158"/>
      <c r="AH44" s="166">
        <f t="shared" si="17"/>
        <v>0</v>
      </c>
      <c r="AI44" s="167">
        <f t="shared" si="18"/>
        <v>0</v>
      </c>
      <c r="AJ44" s="166">
        <f t="shared" si="4"/>
        <v>0</v>
      </c>
      <c r="AK44" s="167">
        <f t="shared" si="19"/>
        <v>0</v>
      </c>
      <c r="AL44" s="166">
        <f t="shared" si="5"/>
        <v>0</v>
      </c>
      <c r="AM44" s="167">
        <f t="shared" si="24"/>
        <v>0</v>
      </c>
      <c r="AN44" s="168"/>
      <c r="AO44" s="166">
        <f t="shared" si="20"/>
        <v>186591</v>
      </c>
      <c r="AP44" s="167">
        <f t="shared" si="21"/>
        <v>1.55E-2</v>
      </c>
      <c r="AQ44" s="169"/>
      <c r="AR44" s="166">
        <f t="shared" si="6"/>
        <v>186591</v>
      </c>
      <c r="AS44" s="167">
        <f t="shared" si="22"/>
        <v>1.09E-2</v>
      </c>
      <c r="AT44" s="166">
        <f t="shared" si="7"/>
        <v>186187</v>
      </c>
      <c r="AU44" s="167">
        <f>ROUND(AT44/AT$61,4)</f>
        <v>1.0999999999999999E-2</v>
      </c>
      <c r="AW44" s="171">
        <v>186591</v>
      </c>
      <c r="AX44" s="171">
        <f t="shared" si="8"/>
        <v>0</v>
      </c>
    </row>
    <row r="45" spans="1:50" ht="17.25" x14ac:dyDescent="0.3">
      <c r="A45" s="163" t="s">
        <v>160</v>
      </c>
      <c r="B45" s="164" t="s">
        <v>72</v>
      </c>
      <c r="C45" s="165">
        <v>8319</v>
      </c>
      <c r="D45" s="165">
        <v>755</v>
      </c>
      <c r="E45" s="165">
        <v>61889</v>
      </c>
      <c r="F45" s="165">
        <v>6887</v>
      </c>
      <c r="G45" s="165">
        <v>1094</v>
      </c>
      <c r="H45" s="165">
        <v>367655</v>
      </c>
      <c r="I45" s="165">
        <v>17248</v>
      </c>
      <c r="J45" s="165">
        <v>22</v>
      </c>
      <c r="K45" s="165">
        <v>938</v>
      </c>
      <c r="L45" s="165">
        <v>326</v>
      </c>
      <c r="M45" s="165">
        <v>0</v>
      </c>
      <c r="N45" s="165">
        <v>3598</v>
      </c>
      <c r="O45" s="165">
        <f t="shared" si="9"/>
        <v>468731</v>
      </c>
      <c r="P45" s="158"/>
      <c r="Q45" s="166">
        <v>0</v>
      </c>
      <c r="R45" s="167">
        <f t="shared" si="10"/>
        <v>0</v>
      </c>
      <c r="S45" s="166">
        <v>0</v>
      </c>
      <c r="T45" s="167">
        <f t="shared" si="11"/>
        <v>0</v>
      </c>
      <c r="U45" s="158"/>
      <c r="V45" s="166">
        <f t="shared" si="12"/>
        <v>468731</v>
      </c>
      <c r="W45" s="167">
        <v>8.0600000000000005E-2</v>
      </c>
      <c r="X45" s="166">
        <f t="shared" si="0"/>
        <v>68776</v>
      </c>
      <c r="Y45" s="167">
        <f t="shared" si="13"/>
        <v>4.9700000000000001E-2</v>
      </c>
      <c r="Z45" s="166">
        <f t="shared" si="1"/>
        <v>466556</v>
      </c>
      <c r="AA45" s="167">
        <f t="shared" si="14"/>
        <v>6.88E-2</v>
      </c>
      <c r="AB45" s="158"/>
      <c r="AC45" s="166">
        <f t="shared" si="26"/>
        <v>0</v>
      </c>
      <c r="AD45" s="167">
        <f t="shared" si="15"/>
        <v>0</v>
      </c>
      <c r="AE45" s="166">
        <f t="shared" si="28"/>
        <v>0</v>
      </c>
      <c r="AF45" s="167">
        <f t="shared" si="16"/>
        <v>0</v>
      </c>
      <c r="AG45" s="158"/>
      <c r="AH45" s="166">
        <f t="shared" si="17"/>
        <v>0</v>
      </c>
      <c r="AI45" s="167">
        <f t="shared" si="18"/>
        <v>0</v>
      </c>
      <c r="AJ45" s="166">
        <f t="shared" si="4"/>
        <v>0</v>
      </c>
      <c r="AK45" s="167">
        <f t="shared" si="19"/>
        <v>0</v>
      </c>
      <c r="AL45" s="166">
        <f t="shared" si="5"/>
        <v>0</v>
      </c>
      <c r="AM45" s="167">
        <f t="shared" si="24"/>
        <v>0</v>
      </c>
      <c r="AN45" s="168"/>
      <c r="AO45" s="166">
        <f t="shared" si="20"/>
        <v>468731</v>
      </c>
      <c r="AP45" s="167">
        <f t="shared" si="21"/>
        <v>3.9E-2</v>
      </c>
      <c r="AQ45" s="169"/>
      <c r="AR45" s="166">
        <f t="shared" si="6"/>
        <v>468731</v>
      </c>
      <c r="AS45" s="167">
        <f t="shared" si="22"/>
        <v>2.75E-2</v>
      </c>
      <c r="AT45" s="166">
        <f t="shared" si="7"/>
        <v>465133</v>
      </c>
      <c r="AU45" s="167">
        <f t="shared" si="23"/>
        <v>2.75E-2</v>
      </c>
      <c r="AW45" s="171">
        <v>468731</v>
      </c>
      <c r="AX45" s="171">
        <f t="shared" si="8"/>
        <v>0</v>
      </c>
    </row>
    <row r="46" spans="1:50" ht="17.25" x14ac:dyDescent="0.3">
      <c r="A46" s="163" t="s">
        <v>160</v>
      </c>
      <c r="B46" s="164" t="s">
        <v>73</v>
      </c>
      <c r="C46" s="165">
        <v>2224</v>
      </c>
      <c r="D46" s="165">
        <v>102</v>
      </c>
      <c r="E46" s="165">
        <v>19802</v>
      </c>
      <c r="F46" s="165">
        <v>1956</v>
      </c>
      <c r="G46" s="165">
        <v>66</v>
      </c>
      <c r="H46" s="165">
        <v>69963</v>
      </c>
      <c r="I46" s="165">
        <v>3282</v>
      </c>
      <c r="J46" s="165">
        <v>0</v>
      </c>
      <c r="K46" s="165">
        <v>7</v>
      </c>
      <c r="L46" s="165">
        <v>48</v>
      </c>
      <c r="M46" s="165">
        <v>0</v>
      </c>
      <c r="N46" s="165">
        <v>246</v>
      </c>
      <c r="O46" s="165">
        <f t="shared" si="9"/>
        <v>97696</v>
      </c>
      <c r="P46" s="158"/>
      <c r="Q46" s="166">
        <v>0</v>
      </c>
      <c r="R46" s="167">
        <f t="shared" si="10"/>
        <v>0</v>
      </c>
      <c r="S46" s="166">
        <v>0</v>
      </c>
      <c r="T46" s="167">
        <f t="shared" si="11"/>
        <v>0</v>
      </c>
      <c r="U46" s="158"/>
      <c r="V46" s="166">
        <f t="shared" si="12"/>
        <v>97696</v>
      </c>
      <c r="W46" s="167">
        <v>1.3599999999999999E-2</v>
      </c>
      <c r="X46" s="166">
        <f t="shared" si="0"/>
        <v>21758</v>
      </c>
      <c r="Y46" s="167">
        <f t="shared" si="13"/>
        <v>1.5699999999999999E-2</v>
      </c>
      <c r="Z46" s="166">
        <f t="shared" si="1"/>
        <v>97480</v>
      </c>
      <c r="AA46" s="167">
        <f t="shared" si="14"/>
        <v>1.44E-2</v>
      </c>
      <c r="AB46" s="158"/>
      <c r="AC46" s="166">
        <f t="shared" si="26"/>
        <v>0</v>
      </c>
      <c r="AD46" s="167">
        <f t="shared" si="15"/>
        <v>0</v>
      </c>
      <c r="AE46" s="166">
        <f t="shared" si="28"/>
        <v>0</v>
      </c>
      <c r="AF46" s="167">
        <f t="shared" si="16"/>
        <v>0</v>
      </c>
      <c r="AG46" s="158"/>
      <c r="AH46" s="166">
        <f t="shared" si="17"/>
        <v>0</v>
      </c>
      <c r="AI46" s="167">
        <f t="shared" si="18"/>
        <v>0</v>
      </c>
      <c r="AJ46" s="166">
        <f t="shared" si="4"/>
        <v>0</v>
      </c>
      <c r="AK46" s="167">
        <f t="shared" si="19"/>
        <v>0</v>
      </c>
      <c r="AL46" s="166">
        <f t="shared" si="5"/>
        <v>0</v>
      </c>
      <c r="AM46" s="167">
        <f t="shared" si="24"/>
        <v>0</v>
      </c>
      <c r="AN46" s="168"/>
      <c r="AO46" s="166">
        <f t="shared" si="20"/>
        <v>97696</v>
      </c>
      <c r="AP46" s="167">
        <f t="shared" si="21"/>
        <v>8.0999999999999996E-3</v>
      </c>
      <c r="AQ46" s="169"/>
      <c r="AR46" s="166">
        <f t="shared" si="6"/>
        <v>97696</v>
      </c>
      <c r="AS46" s="167">
        <f t="shared" si="22"/>
        <v>5.7000000000000002E-3</v>
      </c>
      <c r="AT46" s="166">
        <f t="shared" si="7"/>
        <v>97450</v>
      </c>
      <c r="AU46" s="167">
        <f t="shared" si="23"/>
        <v>5.7999999999999996E-3</v>
      </c>
      <c r="AW46" s="171">
        <v>97696</v>
      </c>
      <c r="AX46" s="171">
        <f t="shared" si="8"/>
        <v>0</v>
      </c>
    </row>
    <row r="47" spans="1:50" ht="17.25" x14ac:dyDescent="0.3">
      <c r="A47" s="163" t="s">
        <v>161</v>
      </c>
      <c r="B47" s="164" t="s">
        <v>74</v>
      </c>
      <c r="C47" s="165">
        <v>3258</v>
      </c>
      <c r="D47" s="165">
        <v>324</v>
      </c>
      <c r="E47" s="165">
        <v>18868</v>
      </c>
      <c r="F47" s="165">
        <v>2442</v>
      </c>
      <c r="G47" s="165">
        <v>47</v>
      </c>
      <c r="H47" s="165">
        <v>59129</v>
      </c>
      <c r="I47" s="165">
        <v>2774</v>
      </c>
      <c r="J47" s="165">
        <v>0</v>
      </c>
      <c r="K47" s="165">
        <v>1</v>
      </c>
      <c r="L47" s="165">
        <v>118</v>
      </c>
      <c r="M47" s="165">
        <v>27</v>
      </c>
      <c r="N47" s="165">
        <v>309</v>
      </c>
      <c r="O47" s="165">
        <f t="shared" si="9"/>
        <v>87297</v>
      </c>
      <c r="P47" s="158"/>
      <c r="Q47" s="166">
        <v>0</v>
      </c>
      <c r="R47" s="167">
        <f>ROUND(Q47/Q$61,4)</f>
        <v>0</v>
      </c>
      <c r="S47" s="166">
        <v>0</v>
      </c>
      <c r="T47" s="167">
        <f t="shared" si="11"/>
        <v>0</v>
      </c>
      <c r="U47" s="158"/>
      <c r="V47" s="166">
        <f t="shared" si="12"/>
        <v>0</v>
      </c>
      <c r="W47" s="167">
        <v>0</v>
      </c>
      <c r="X47" s="166">
        <f t="shared" si="0"/>
        <v>0</v>
      </c>
      <c r="Y47" s="167">
        <f t="shared" si="13"/>
        <v>0</v>
      </c>
      <c r="Z47" s="166">
        <f t="shared" si="1"/>
        <v>0</v>
      </c>
      <c r="AA47" s="167">
        <f t="shared" si="14"/>
        <v>0</v>
      </c>
      <c r="AB47" s="158"/>
      <c r="AC47" s="166">
        <f t="shared" si="26"/>
        <v>86988</v>
      </c>
      <c r="AD47" s="167">
        <f>ROUND(AC47/AC$61,4)</f>
        <v>1.6799999999999999E-2</v>
      </c>
      <c r="AE47" s="166">
        <f t="shared" si="28"/>
        <v>309</v>
      </c>
      <c r="AF47" s="167">
        <f>ROUND(AE47/AE$61,4)</f>
        <v>2.5600000000000001E-2</v>
      </c>
      <c r="AG47" s="158"/>
      <c r="AH47" s="166">
        <f t="shared" si="17"/>
        <v>87297</v>
      </c>
      <c r="AI47" s="167">
        <f t="shared" si="18"/>
        <v>8.5000000000000006E-3</v>
      </c>
      <c r="AJ47" s="166">
        <f t="shared" si="4"/>
        <v>86781</v>
      </c>
      <c r="AK47" s="167">
        <f t="shared" si="19"/>
        <v>8.5000000000000006E-3</v>
      </c>
      <c r="AL47" s="166">
        <f t="shared" si="5"/>
        <v>21310</v>
      </c>
      <c r="AM47" s="167">
        <f t="shared" si="24"/>
        <v>0.01</v>
      </c>
      <c r="AN47" s="168"/>
      <c r="AO47" s="166">
        <f t="shared" si="20"/>
        <v>87297</v>
      </c>
      <c r="AP47" s="167">
        <f t="shared" si="21"/>
        <v>7.3000000000000001E-3</v>
      </c>
      <c r="AQ47" s="169"/>
      <c r="AR47" s="166">
        <f t="shared" si="6"/>
        <v>87297</v>
      </c>
      <c r="AS47" s="167">
        <f t="shared" si="22"/>
        <v>5.1000000000000004E-3</v>
      </c>
      <c r="AT47" s="166">
        <f t="shared" si="7"/>
        <v>86988</v>
      </c>
      <c r="AU47" s="167">
        <f t="shared" si="23"/>
        <v>5.1000000000000004E-3</v>
      </c>
      <c r="AW47" s="171">
        <v>87297</v>
      </c>
      <c r="AX47" s="171">
        <f t="shared" si="8"/>
        <v>0</v>
      </c>
    </row>
    <row r="48" spans="1:50" ht="17.25" x14ac:dyDescent="0.3">
      <c r="A48" s="163" t="s">
        <v>161</v>
      </c>
      <c r="B48" s="164" t="s">
        <v>75</v>
      </c>
      <c r="C48" s="165">
        <v>33</v>
      </c>
      <c r="D48" s="165">
        <v>4</v>
      </c>
      <c r="E48" s="165">
        <v>188</v>
      </c>
      <c r="F48" s="165">
        <v>15</v>
      </c>
      <c r="G48" s="165">
        <v>0</v>
      </c>
      <c r="H48" s="165">
        <v>740</v>
      </c>
      <c r="I48" s="165">
        <v>34</v>
      </c>
      <c r="J48" s="165">
        <v>0</v>
      </c>
      <c r="K48" s="165">
        <v>0</v>
      </c>
      <c r="L48" s="165">
        <v>0</v>
      </c>
      <c r="M48" s="165">
        <v>0</v>
      </c>
      <c r="N48" s="165">
        <v>4</v>
      </c>
      <c r="O48" s="165">
        <f t="shared" si="9"/>
        <v>1018</v>
      </c>
      <c r="P48" s="158"/>
      <c r="Q48" s="166">
        <v>0</v>
      </c>
      <c r="R48" s="167">
        <f t="shared" si="10"/>
        <v>0</v>
      </c>
      <c r="S48" s="166">
        <v>0</v>
      </c>
      <c r="T48" s="167">
        <f t="shared" si="11"/>
        <v>0</v>
      </c>
      <c r="U48" s="158"/>
      <c r="V48" s="166">
        <f t="shared" si="12"/>
        <v>0</v>
      </c>
      <c r="W48" s="167">
        <v>0</v>
      </c>
      <c r="X48" s="166">
        <f t="shared" si="0"/>
        <v>0</v>
      </c>
      <c r="Y48" s="167">
        <f t="shared" si="13"/>
        <v>0</v>
      </c>
      <c r="Z48" s="166">
        <f t="shared" si="1"/>
        <v>0</v>
      </c>
      <c r="AA48" s="167">
        <f t="shared" si="14"/>
        <v>0</v>
      </c>
      <c r="AB48" s="158"/>
      <c r="AC48" s="166">
        <f t="shared" si="26"/>
        <v>1014</v>
      </c>
      <c r="AD48" s="167">
        <f t="shared" si="15"/>
        <v>2.0000000000000001E-4</v>
      </c>
      <c r="AE48" s="166">
        <f t="shared" si="28"/>
        <v>4</v>
      </c>
      <c r="AF48" s="167">
        <f t="shared" si="16"/>
        <v>2.9999999999999997E-4</v>
      </c>
      <c r="AG48" s="158"/>
      <c r="AH48" s="166">
        <f t="shared" si="17"/>
        <v>1018</v>
      </c>
      <c r="AI48" s="167">
        <f t="shared" si="18"/>
        <v>1E-4</v>
      </c>
      <c r="AJ48" s="166">
        <f t="shared" si="4"/>
        <v>1014</v>
      </c>
      <c r="AK48" s="167">
        <f t="shared" si="19"/>
        <v>1E-4</v>
      </c>
      <c r="AL48" s="166">
        <f t="shared" si="5"/>
        <v>203</v>
      </c>
      <c r="AM48" s="167">
        <f t="shared" si="24"/>
        <v>1E-4</v>
      </c>
      <c r="AN48" s="168"/>
      <c r="AO48" s="166">
        <f t="shared" si="20"/>
        <v>1018</v>
      </c>
      <c r="AP48" s="167">
        <f t="shared" si="21"/>
        <v>1E-4</v>
      </c>
      <c r="AQ48" s="169"/>
      <c r="AR48" s="166">
        <f t="shared" si="6"/>
        <v>1018</v>
      </c>
      <c r="AS48" s="167">
        <f t="shared" si="22"/>
        <v>1E-4</v>
      </c>
      <c r="AT48" s="166">
        <f t="shared" si="7"/>
        <v>1014</v>
      </c>
      <c r="AU48" s="167">
        <f t="shared" si="23"/>
        <v>1E-4</v>
      </c>
      <c r="AW48" s="171">
        <v>1018</v>
      </c>
      <c r="AX48" s="171">
        <f t="shared" si="8"/>
        <v>0</v>
      </c>
    </row>
    <row r="49" spans="1:50" ht="17.25" x14ac:dyDescent="0.3">
      <c r="A49" s="163" t="s">
        <v>161</v>
      </c>
      <c r="B49" s="164" t="s">
        <v>76</v>
      </c>
      <c r="C49" s="165">
        <v>918</v>
      </c>
      <c r="D49" s="165">
        <v>83</v>
      </c>
      <c r="E49" s="165">
        <v>5088</v>
      </c>
      <c r="F49" s="165">
        <v>840</v>
      </c>
      <c r="G49" s="165">
        <v>8</v>
      </c>
      <c r="H49" s="165">
        <v>17261</v>
      </c>
      <c r="I49" s="165">
        <v>809</v>
      </c>
      <c r="J49" s="165">
        <v>0</v>
      </c>
      <c r="K49" s="165">
        <v>1</v>
      </c>
      <c r="L49" s="165">
        <v>35</v>
      </c>
      <c r="M49" s="165">
        <v>4</v>
      </c>
      <c r="N49" s="165">
        <v>40</v>
      </c>
      <c r="O49" s="165">
        <f t="shared" si="9"/>
        <v>25087</v>
      </c>
      <c r="P49" s="158"/>
      <c r="Q49" s="166">
        <v>0</v>
      </c>
      <c r="R49" s="167">
        <f t="shared" si="10"/>
        <v>0</v>
      </c>
      <c r="S49" s="166">
        <v>0</v>
      </c>
      <c r="T49" s="167">
        <f t="shared" si="11"/>
        <v>0</v>
      </c>
      <c r="U49" s="158"/>
      <c r="V49" s="166">
        <f t="shared" si="12"/>
        <v>0</v>
      </c>
      <c r="W49" s="167">
        <v>0</v>
      </c>
      <c r="X49" s="166">
        <f t="shared" si="0"/>
        <v>0</v>
      </c>
      <c r="Y49" s="167">
        <f t="shared" si="13"/>
        <v>0</v>
      </c>
      <c r="Z49" s="166">
        <f t="shared" si="1"/>
        <v>0</v>
      </c>
      <c r="AA49" s="167">
        <f t="shared" si="14"/>
        <v>0</v>
      </c>
      <c r="AB49" s="158"/>
      <c r="AC49" s="166">
        <f t="shared" si="26"/>
        <v>25047</v>
      </c>
      <c r="AD49" s="167">
        <f t="shared" si="15"/>
        <v>4.7999999999999996E-3</v>
      </c>
      <c r="AE49" s="166">
        <f t="shared" si="28"/>
        <v>40</v>
      </c>
      <c r="AF49" s="167">
        <f t="shared" si="16"/>
        <v>3.3E-3</v>
      </c>
      <c r="AG49" s="158"/>
      <c r="AH49" s="166">
        <f t="shared" si="17"/>
        <v>25087</v>
      </c>
      <c r="AI49" s="167">
        <f t="shared" si="18"/>
        <v>2.3999999999999998E-3</v>
      </c>
      <c r="AJ49" s="166">
        <f t="shared" si="4"/>
        <v>24957</v>
      </c>
      <c r="AK49" s="167">
        <f t="shared" si="19"/>
        <v>2.3999999999999998E-3</v>
      </c>
      <c r="AL49" s="166">
        <f t="shared" si="5"/>
        <v>5928</v>
      </c>
      <c r="AM49" s="167">
        <f t="shared" si="24"/>
        <v>2.8E-3</v>
      </c>
      <c r="AN49" s="168"/>
      <c r="AO49" s="166">
        <f t="shared" si="20"/>
        <v>25087</v>
      </c>
      <c r="AP49" s="167">
        <f t="shared" si="21"/>
        <v>2.0999999999999999E-3</v>
      </c>
      <c r="AQ49" s="169"/>
      <c r="AR49" s="166">
        <f t="shared" si="6"/>
        <v>25087</v>
      </c>
      <c r="AS49" s="167">
        <f t="shared" si="22"/>
        <v>1.5E-3</v>
      </c>
      <c r="AT49" s="166">
        <f t="shared" si="7"/>
        <v>25047</v>
      </c>
      <c r="AU49" s="167">
        <f t="shared" si="23"/>
        <v>1.5E-3</v>
      </c>
      <c r="AW49" s="171">
        <v>25087</v>
      </c>
      <c r="AX49" s="171">
        <f t="shared" si="8"/>
        <v>0</v>
      </c>
    </row>
    <row r="50" spans="1:50" ht="17.25" x14ac:dyDescent="0.3">
      <c r="A50" s="163" t="s">
        <v>160</v>
      </c>
      <c r="B50" s="164" t="s">
        <v>77</v>
      </c>
      <c r="C50" s="165">
        <v>5557</v>
      </c>
      <c r="D50" s="165">
        <v>302</v>
      </c>
      <c r="E50" s="165">
        <v>28643</v>
      </c>
      <c r="F50" s="165">
        <v>4426</v>
      </c>
      <c r="G50" s="165">
        <v>233</v>
      </c>
      <c r="H50" s="165">
        <v>109859</v>
      </c>
      <c r="I50" s="165">
        <v>5153</v>
      </c>
      <c r="J50" s="165">
        <v>0</v>
      </c>
      <c r="K50" s="165">
        <v>102</v>
      </c>
      <c r="L50" s="165">
        <v>108</v>
      </c>
      <c r="M50" s="165">
        <v>36</v>
      </c>
      <c r="N50" s="165">
        <v>459</v>
      </c>
      <c r="O50" s="165">
        <f t="shared" si="9"/>
        <v>154878</v>
      </c>
      <c r="P50" s="158"/>
      <c r="Q50" s="166">
        <v>0</v>
      </c>
      <c r="R50" s="167">
        <f t="shared" si="10"/>
        <v>0</v>
      </c>
      <c r="S50" s="166">
        <v>0</v>
      </c>
      <c r="T50" s="167">
        <f t="shared" si="11"/>
        <v>0</v>
      </c>
      <c r="U50" s="158"/>
      <c r="V50" s="166">
        <f t="shared" si="12"/>
        <v>154878</v>
      </c>
      <c r="W50" s="167">
        <v>2.58E-2</v>
      </c>
      <c r="X50" s="166">
        <f t="shared" si="0"/>
        <v>33069</v>
      </c>
      <c r="Y50" s="167">
        <f t="shared" si="13"/>
        <v>2.3900000000000001E-2</v>
      </c>
      <c r="Z50" s="166">
        <f t="shared" si="1"/>
        <v>154199</v>
      </c>
      <c r="AA50" s="167">
        <f t="shared" si="14"/>
        <v>2.2700000000000001E-2</v>
      </c>
      <c r="AB50" s="158"/>
      <c r="AC50" s="166">
        <f t="shared" si="26"/>
        <v>0</v>
      </c>
      <c r="AD50" s="167">
        <f t="shared" si="15"/>
        <v>0</v>
      </c>
      <c r="AE50" s="166">
        <f t="shared" si="28"/>
        <v>0</v>
      </c>
      <c r="AF50" s="167">
        <f t="shared" si="16"/>
        <v>0</v>
      </c>
      <c r="AG50" s="158"/>
      <c r="AH50" s="166">
        <f t="shared" si="17"/>
        <v>0</v>
      </c>
      <c r="AI50" s="167">
        <f t="shared" si="18"/>
        <v>0</v>
      </c>
      <c r="AJ50" s="166">
        <f t="shared" si="4"/>
        <v>0</v>
      </c>
      <c r="AK50" s="167">
        <f t="shared" si="19"/>
        <v>0</v>
      </c>
      <c r="AL50" s="166">
        <f t="shared" si="5"/>
        <v>0</v>
      </c>
      <c r="AM50" s="167">
        <f t="shared" si="24"/>
        <v>0</v>
      </c>
      <c r="AN50" s="168"/>
      <c r="AO50" s="166">
        <f t="shared" si="20"/>
        <v>154878</v>
      </c>
      <c r="AP50" s="167">
        <f t="shared" si="21"/>
        <v>1.29E-2</v>
      </c>
      <c r="AQ50" s="169"/>
      <c r="AR50" s="166">
        <f t="shared" si="6"/>
        <v>154878</v>
      </c>
      <c r="AS50" s="167">
        <f t="shared" si="22"/>
        <v>9.1000000000000004E-3</v>
      </c>
      <c r="AT50" s="166">
        <f t="shared" si="7"/>
        <v>154419</v>
      </c>
      <c r="AU50" s="167">
        <f t="shared" si="23"/>
        <v>9.1000000000000004E-3</v>
      </c>
      <c r="AW50" s="171">
        <v>154878</v>
      </c>
      <c r="AX50" s="171">
        <f t="shared" si="8"/>
        <v>0</v>
      </c>
    </row>
    <row r="51" spans="1:50" ht="17.25" x14ac:dyDescent="0.3">
      <c r="A51" s="163" t="s">
        <v>160</v>
      </c>
      <c r="B51" s="164" t="s">
        <v>78</v>
      </c>
      <c r="C51" s="165">
        <v>2585</v>
      </c>
      <c r="D51" s="165">
        <v>256</v>
      </c>
      <c r="E51" s="165">
        <v>20227</v>
      </c>
      <c r="F51" s="165">
        <v>2073</v>
      </c>
      <c r="G51" s="165">
        <v>226</v>
      </c>
      <c r="H51" s="165">
        <v>111420</v>
      </c>
      <c r="I51" s="165">
        <v>5227</v>
      </c>
      <c r="J51" s="165">
        <v>0</v>
      </c>
      <c r="K51" s="165">
        <v>67</v>
      </c>
      <c r="L51" s="165">
        <v>62</v>
      </c>
      <c r="M51" s="165">
        <v>50</v>
      </c>
      <c r="N51" s="165">
        <v>245</v>
      </c>
      <c r="O51" s="165">
        <f t="shared" si="9"/>
        <v>142438</v>
      </c>
      <c r="P51" s="158"/>
      <c r="Q51" s="166">
        <v>0</v>
      </c>
      <c r="R51" s="167">
        <f t="shared" si="10"/>
        <v>0</v>
      </c>
      <c r="S51" s="166">
        <v>0</v>
      </c>
      <c r="T51" s="167">
        <f t="shared" si="11"/>
        <v>0</v>
      </c>
      <c r="U51" s="158"/>
      <c r="V51" s="166">
        <f t="shared" si="12"/>
        <v>142438</v>
      </c>
      <c r="W51" s="167">
        <v>2.1100000000000001E-2</v>
      </c>
      <c r="X51" s="166">
        <f t="shared" si="0"/>
        <v>22300</v>
      </c>
      <c r="Y51" s="167">
        <f t="shared" si="13"/>
        <v>1.61E-2</v>
      </c>
      <c r="Z51" s="166">
        <f t="shared" si="1"/>
        <v>141844</v>
      </c>
      <c r="AA51" s="167">
        <f t="shared" si="14"/>
        <v>2.0899999999999998E-2</v>
      </c>
      <c r="AB51" s="158"/>
      <c r="AC51" s="166">
        <f t="shared" si="26"/>
        <v>0</v>
      </c>
      <c r="AD51" s="167">
        <f t="shared" si="15"/>
        <v>0</v>
      </c>
      <c r="AE51" s="166">
        <f t="shared" si="28"/>
        <v>0</v>
      </c>
      <c r="AF51" s="167">
        <f t="shared" si="16"/>
        <v>0</v>
      </c>
      <c r="AG51" s="158"/>
      <c r="AH51" s="166">
        <f t="shared" si="17"/>
        <v>0</v>
      </c>
      <c r="AI51" s="167">
        <f t="shared" si="18"/>
        <v>0</v>
      </c>
      <c r="AJ51" s="166">
        <f t="shared" si="4"/>
        <v>0</v>
      </c>
      <c r="AK51" s="167">
        <f t="shared" si="19"/>
        <v>0</v>
      </c>
      <c r="AL51" s="166">
        <f t="shared" si="5"/>
        <v>0</v>
      </c>
      <c r="AM51" s="167">
        <f t="shared" si="24"/>
        <v>0</v>
      </c>
      <c r="AN51" s="168"/>
      <c r="AO51" s="166">
        <f t="shared" si="20"/>
        <v>142438</v>
      </c>
      <c r="AP51" s="167">
        <f t="shared" si="21"/>
        <v>1.1900000000000001E-2</v>
      </c>
      <c r="AQ51" s="169"/>
      <c r="AR51" s="166">
        <f t="shared" si="6"/>
        <v>142438</v>
      </c>
      <c r="AS51" s="167">
        <f t="shared" si="22"/>
        <v>8.3000000000000001E-3</v>
      </c>
      <c r="AT51" s="166">
        <f t="shared" si="7"/>
        <v>142193</v>
      </c>
      <c r="AU51" s="167">
        <f t="shared" si="23"/>
        <v>8.3999999999999995E-3</v>
      </c>
      <c r="AW51" s="171">
        <v>142438</v>
      </c>
      <c r="AX51" s="171">
        <f t="shared" si="8"/>
        <v>0</v>
      </c>
    </row>
    <row r="52" spans="1:50" ht="17.25" x14ac:dyDescent="0.3">
      <c r="A52" s="163" t="s">
        <v>161</v>
      </c>
      <c r="B52" s="164" t="s">
        <v>79</v>
      </c>
      <c r="C52" s="165">
        <v>12371</v>
      </c>
      <c r="D52" s="165">
        <v>619</v>
      </c>
      <c r="E52" s="165">
        <v>57640</v>
      </c>
      <c r="F52" s="165">
        <v>9952</v>
      </c>
      <c r="G52" s="165">
        <v>241</v>
      </c>
      <c r="H52" s="165">
        <v>223281</v>
      </c>
      <c r="I52" s="165">
        <v>10475</v>
      </c>
      <c r="J52" s="165">
        <v>32</v>
      </c>
      <c r="K52" s="165">
        <v>127</v>
      </c>
      <c r="L52" s="165">
        <v>101</v>
      </c>
      <c r="M52" s="165">
        <v>0</v>
      </c>
      <c r="N52" s="165">
        <v>165</v>
      </c>
      <c r="O52" s="165">
        <f t="shared" si="9"/>
        <v>315004</v>
      </c>
      <c r="P52" s="158"/>
      <c r="Q52" s="166">
        <v>0</v>
      </c>
      <c r="R52" s="172">
        <f>ROUND(Q52/Q$61,4)</f>
        <v>0</v>
      </c>
      <c r="S52" s="166">
        <v>0</v>
      </c>
      <c r="T52" s="167">
        <f t="shared" si="11"/>
        <v>0</v>
      </c>
      <c r="U52" s="158"/>
      <c r="V52" s="166">
        <f t="shared" si="12"/>
        <v>0</v>
      </c>
      <c r="W52" s="172">
        <v>0</v>
      </c>
      <c r="X52" s="166">
        <f t="shared" si="0"/>
        <v>0</v>
      </c>
      <c r="Y52" s="167">
        <f t="shared" si="13"/>
        <v>0</v>
      </c>
      <c r="Z52" s="166">
        <f t="shared" si="1"/>
        <v>0</v>
      </c>
      <c r="AA52" s="167">
        <f t="shared" si="14"/>
        <v>0</v>
      </c>
      <c r="AB52" s="158"/>
      <c r="AC52" s="166">
        <f t="shared" si="26"/>
        <v>314839</v>
      </c>
      <c r="AD52" s="172">
        <f>ROUND(AC52/AC$61,4)</f>
        <v>6.0699999999999997E-2</v>
      </c>
      <c r="AE52" s="166">
        <f t="shared" si="28"/>
        <v>165</v>
      </c>
      <c r="AF52" s="167">
        <f>ROUND(AE52/AE$61,4)</f>
        <v>1.37E-2</v>
      </c>
      <c r="AG52" s="158"/>
      <c r="AH52" s="166">
        <f t="shared" si="17"/>
        <v>315004</v>
      </c>
      <c r="AI52" s="167">
        <f t="shared" si="18"/>
        <v>3.0700000000000002E-2</v>
      </c>
      <c r="AJ52" s="166">
        <f t="shared" si="4"/>
        <v>314043</v>
      </c>
      <c r="AK52" s="170">
        <f>ROUNDDOWN(AJ52/AJ$61,4)</f>
        <v>3.0700000000000002E-2</v>
      </c>
      <c r="AL52" s="166">
        <f t="shared" si="5"/>
        <v>67592</v>
      </c>
      <c r="AM52" s="167">
        <f t="shared" si="24"/>
        <v>3.1699999999999999E-2</v>
      </c>
      <c r="AN52" s="168"/>
      <c r="AO52" s="166">
        <f t="shared" si="20"/>
        <v>315004</v>
      </c>
      <c r="AP52" s="167">
        <f t="shared" si="21"/>
        <v>2.6200000000000001E-2</v>
      </c>
      <c r="AQ52" s="169"/>
      <c r="AR52" s="166">
        <f t="shared" si="6"/>
        <v>315004</v>
      </c>
      <c r="AS52" s="167">
        <f t="shared" si="22"/>
        <v>1.8499999999999999E-2</v>
      </c>
      <c r="AT52" s="166">
        <f t="shared" si="7"/>
        <v>314839</v>
      </c>
      <c r="AU52" s="167">
        <f>ROUND(AT52/AT$61,4)</f>
        <v>1.8599999999999998E-2</v>
      </c>
      <c r="AW52" s="171">
        <v>315004</v>
      </c>
      <c r="AX52" s="171">
        <f t="shared" si="8"/>
        <v>0</v>
      </c>
    </row>
    <row r="53" spans="1:50" ht="17.25" x14ac:dyDescent="0.3">
      <c r="A53" s="163" t="s">
        <v>161</v>
      </c>
      <c r="B53" s="164" t="s">
        <v>80</v>
      </c>
      <c r="C53" s="165">
        <v>2195</v>
      </c>
      <c r="D53" s="165">
        <v>116</v>
      </c>
      <c r="E53" s="165">
        <v>8723</v>
      </c>
      <c r="F53" s="165">
        <v>1621</v>
      </c>
      <c r="G53" s="165">
        <v>67</v>
      </c>
      <c r="H53" s="165">
        <v>38539</v>
      </c>
      <c r="I53" s="165">
        <v>1808</v>
      </c>
      <c r="J53" s="165">
        <v>8</v>
      </c>
      <c r="K53" s="165">
        <v>16</v>
      </c>
      <c r="L53" s="165">
        <v>8</v>
      </c>
      <c r="M53" s="165">
        <v>40</v>
      </c>
      <c r="N53" s="165">
        <v>11</v>
      </c>
      <c r="O53" s="165">
        <f t="shared" si="9"/>
        <v>53152</v>
      </c>
      <c r="P53" s="158"/>
      <c r="Q53" s="166">
        <v>0</v>
      </c>
      <c r="R53" s="167">
        <f t="shared" si="10"/>
        <v>0</v>
      </c>
      <c r="S53" s="166">
        <v>0</v>
      </c>
      <c r="T53" s="167">
        <f t="shared" si="11"/>
        <v>0</v>
      </c>
      <c r="U53" s="158"/>
      <c r="V53" s="166">
        <f t="shared" si="12"/>
        <v>0</v>
      </c>
      <c r="W53" s="167">
        <v>0</v>
      </c>
      <c r="X53" s="166">
        <f t="shared" si="0"/>
        <v>0</v>
      </c>
      <c r="Y53" s="167">
        <f t="shared" si="13"/>
        <v>0</v>
      </c>
      <c r="Z53" s="166">
        <f t="shared" si="1"/>
        <v>0</v>
      </c>
      <c r="AA53" s="167">
        <f t="shared" si="14"/>
        <v>0</v>
      </c>
      <c r="AB53" s="158"/>
      <c r="AC53" s="166">
        <f t="shared" si="26"/>
        <v>53141</v>
      </c>
      <c r="AD53" s="167">
        <f t="shared" si="15"/>
        <v>1.0200000000000001E-2</v>
      </c>
      <c r="AE53" s="166">
        <f t="shared" si="28"/>
        <v>11</v>
      </c>
      <c r="AF53" s="167">
        <f t="shared" si="16"/>
        <v>8.9999999999999998E-4</v>
      </c>
      <c r="AG53" s="158"/>
      <c r="AH53" s="166">
        <f t="shared" si="17"/>
        <v>53152</v>
      </c>
      <c r="AI53" s="167">
        <f t="shared" si="18"/>
        <v>5.1999999999999998E-3</v>
      </c>
      <c r="AJ53" s="166">
        <f t="shared" si="4"/>
        <v>52921</v>
      </c>
      <c r="AK53" s="167">
        <f t="shared" si="19"/>
        <v>5.1999999999999998E-3</v>
      </c>
      <c r="AL53" s="166">
        <f t="shared" si="5"/>
        <v>10344</v>
      </c>
      <c r="AM53" s="167">
        <f t="shared" si="24"/>
        <v>4.7999999999999996E-3</v>
      </c>
      <c r="AN53" s="168"/>
      <c r="AO53" s="166">
        <f t="shared" si="20"/>
        <v>53152</v>
      </c>
      <c r="AP53" s="167">
        <f t="shared" si="21"/>
        <v>4.4000000000000003E-3</v>
      </c>
      <c r="AQ53" s="169"/>
      <c r="AR53" s="166">
        <f t="shared" si="6"/>
        <v>53152</v>
      </c>
      <c r="AS53" s="167">
        <f t="shared" si="22"/>
        <v>3.0999999999999999E-3</v>
      </c>
      <c r="AT53" s="166">
        <f t="shared" si="7"/>
        <v>53141</v>
      </c>
      <c r="AU53" s="167">
        <f t="shared" si="23"/>
        <v>3.0999999999999999E-3</v>
      </c>
      <c r="AW53" s="171">
        <v>53152</v>
      </c>
      <c r="AX53" s="171">
        <f t="shared" si="8"/>
        <v>0</v>
      </c>
    </row>
    <row r="54" spans="1:50" ht="17.25" x14ac:dyDescent="0.3">
      <c r="A54" s="163" t="s">
        <v>161</v>
      </c>
      <c r="B54" s="164" t="s">
        <v>81</v>
      </c>
      <c r="C54" s="165">
        <v>1461</v>
      </c>
      <c r="D54" s="165">
        <v>129</v>
      </c>
      <c r="E54" s="165">
        <v>7144</v>
      </c>
      <c r="F54" s="165">
        <v>1007</v>
      </c>
      <c r="G54" s="165">
        <v>6</v>
      </c>
      <c r="H54" s="165">
        <v>25291</v>
      </c>
      <c r="I54" s="165">
        <v>1186</v>
      </c>
      <c r="J54" s="165">
        <v>0</v>
      </c>
      <c r="K54" s="165">
        <v>0</v>
      </c>
      <c r="L54" s="165">
        <v>10</v>
      </c>
      <c r="M54" s="165">
        <v>6</v>
      </c>
      <c r="N54" s="165">
        <v>40</v>
      </c>
      <c r="O54" s="165">
        <f t="shared" si="9"/>
        <v>36280</v>
      </c>
      <c r="P54" s="158"/>
      <c r="Q54" s="166">
        <v>0</v>
      </c>
      <c r="R54" s="167">
        <f t="shared" si="10"/>
        <v>0</v>
      </c>
      <c r="S54" s="166">
        <v>0</v>
      </c>
      <c r="T54" s="167">
        <f t="shared" si="11"/>
        <v>0</v>
      </c>
      <c r="U54" s="158"/>
      <c r="V54" s="166">
        <f t="shared" si="12"/>
        <v>0</v>
      </c>
      <c r="W54" s="167">
        <v>0</v>
      </c>
      <c r="X54" s="166">
        <f t="shared" si="0"/>
        <v>0</v>
      </c>
      <c r="Y54" s="167">
        <f t="shared" si="13"/>
        <v>0</v>
      </c>
      <c r="Z54" s="166">
        <f t="shared" si="1"/>
        <v>0</v>
      </c>
      <c r="AA54" s="167">
        <f t="shared" si="14"/>
        <v>0</v>
      </c>
      <c r="AB54" s="158"/>
      <c r="AC54" s="166">
        <f t="shared" si="26"/>
        <v>36240</v>
      </c>
      <c r="AD54" s="167">
        <f t="shared" si="15"/>
        <v>7.0000000000000001E-3</v>
      </c>
      <c r="AE54" s="166">
        <f t="shared" si="28"/>
        <v>40</v>
      </c>
      <c r="AF54" s="167">
        <f t="shared" si="16"/>
        <v>3.3E-3</v>
      </c>
      <c r="AG54" s="158"/>
      <c r="AH54" s="166">
        <f t="shared" si="17"/>
        <v>36280</v>
      </c>
      <c r="AI54" s="167">
        <f t="shared" si="18"/>
        <v>3.5000000000000001E-3</v>
      </c>
      <c r="AJ54" s="166">
        <f t="shared" si="4"/>
        <v>36129</v>
      </c>
      <c r="AK54" s="167">
        <f t="shared" si="19"/>
        <v>3.5000000000000001E-3</v>
      </c>
      <c r="AL54" s="166">
        <f t="shared" si="5"/>
        <v>8151</v>
      </c>
      <c r="AM54" s="167">
        <f t="shared" si="24"/>
        <v>3.8E-3</v>
      </c>
      <c r="AN54" s="168"/>
      <c r="AO54" s="166">
        <f t="shared" si="20"/>
        <v>36280</v>
      </c>
      <c r="AP54" s="167">
        <f t="shared" si="21"/>
        <v>3.0000000000000001E-3</v>
      </c>
      <c r="AQ54" s="169"/>
      <c r="AR54" s="166">
        <f t="shared" si="6"/>
        <v>36280</v>
      </c>
      <c r="AS54" s="167">
        <f t="shared" si="22"/>
        <v>2.0999999999999999E-3</v>
      </c>
      <c r="AT54" s="166">
        <f t="shared" si="7"/>
        <v>36240</v>
      </c>
      <c r="AU54" s="167">
        <f t="shared" si="23"/>
        <v>2.0999999999999999E-3</v>
      </c>
      <c r="AW54" s="171">
        <v>36280</v>
      </c>
      <c r="AX54" s="171">
        <f t="shared" si="8"/>
        <v>0</v>
      </c>
    </row>
    <row r="55" spans="1:50" ht="17.25" x14ac:dyDescent="0.3">
      <c r="A55" s="163" t="s">
        <v>161</v>
      </c>
      <c r="B55" s="164" t="s">
        <v>82</v>
      </c>
      <c r="C55" s="165">
        <v>172</v>
      </c>
      <c r="D55" s="165">
        <v>26</v>
      </c>
      <c r="E55" s="165">
        <v>1352</v>
      </c>
      <c r="F55" s="165">
        <v>158</v>
      </c>
      <c r="G55" s="165">
        <v>0</v>
      </c>
      <c r="H55" s="165">
        <v>4356</v>
      </c>
      <c r="I55" s="165">
        <v>204</v>
      </c>
      <c r="J55" s="165">
        <v>0</v>
      </c>
      <c r="K55" s="165">
        <v>0</v>
      </c>
      <c r="L55" s="165">
        <v>4</v>
      </c>
      <c r="M55" s="165">
        <v>2</v>
      </c>
      <c r="N55" s="165">
        <v>8</v>
      </c>
      <c r="O55" s="165">
        <f t="shared" si="9"/>
        <v>6282</v>
      </c>
      <c r="P55" s="158"/>
      <c r="Q55" s="166">
        <v>0</v>
      </c>
      <c r="R55" s="167">
        <f t="shared" si="10"/>
        <v>0</v>
      </c>
      <c r="S55" s="166">
        <v>0</v>
      </c>
      <c r="T55" s="167">
        <f t="shared" si="11"/>
        <v>0</v>
      </c>
      <c r="U55" s="158"/>
      <c r="V55" s="166">
        <f t="shared" si="12"/>
        <v>0</v>
      </c>
      <c r="W55" s="167">
        <v>0</v>
      </c>
      <c r="X55" s="166">
        <f t="shared" si="0"/>
        <v>0</v>
      </c>
      <c r="Y55" s="167">
        <f t="shared" si="13"/>
        <v>0</v>
      </c>
      <c r="Z55" s="166">
        <f t="shared" si="1"/>
        <v>0</v>
      </c>
      <c r="AA55" s="167">
        <f t="shared" si="14"/>
        <v>0</v>
      </c>
      <c r="AB55" s="158"/>
      <c r="AC55" s="166">
        <f t="shared" si="26"/>
        <v>6274</v>
      </c>
      <c r="AD55" s="167">
        <f t="shared" si="15"/>
        <v>1.1999999999999999E-3</v>
      </c>
      <c r="AE55" s="166">
        <f t="shared" si="28"/>
        <v>8</v>
      </c>
      <c r="AF55" s="167">
        <f t="shared" si="16"/>
        <v>6.9999999999999999E-4</v>
      </c>
      <c r="AG55" s="158"/>
      <c r="AH55" s="166">
        <f t="shared" si="17"/>
        <v>6282</v>
      </c>
      <c r="AI55" s="167">
        <f t="shared" si="18"/>
        <v>5.9999999999999995E-4</v>
      </c>
      <c r="AJ55" s="166">
        <f t="shared" si="4"/>
        <v>6250</v>
      </c>
      <c r="AK55" s="167">
        <f t="shared" si="19"/>
        <v>5.9999999999999995E-4</v>
      </c>
      <c r="AL55" s="166">
        <f t="shared" si="5"/>
        <v>1510</v>
      </c>
      <c r="AM55" s="167">
        <f t="shared" si="24"/>
        <v>6.9999999999999999E-4</v>
      </c>
      <c r="AN55" s="168"/>
      <c r="AO55" s="166">
        <f t="shared" si="20"/>
        <v>6282</v>
      </c>
      <c r="AP55" s="167">
        <f t="shared" si="21"/>
        <v>5.0000000000000001E-4</v>
      </c>
      <c r="AQ55" s="169"/>
      <c r="AR55" s="166">
        <f t="shared" si="6"/>
        <v>6282</v>
      </c>
      <c r="AS55" s="167">
        <f t="shared" si="22"/>
        <v>4.0000000000000002E-4</v>
      </c>
      <c r="AT55" s="166">
        <f t="shared" si="7"/>
        <v>6274</v>
      </c>
      <c r="AU55" s="167">
        <f t="shared" si="23"/>
        <v>4.0000000000000002E-4</v>
      </c>
      <c r="AW55" s="171">
        <v>6282</v>
      </c>
      <c r="AX55" s="171">
        <f t="shared" si="8"/>
        <v>0</v>
      </c>
    </row>
    <row r="56" spans="1:50" ht="17.25" x14ac:dyDescent="0.3">
      <c r="A56" s="163" t="s">
        <v>160</v>
      </c>
      <c r="B56" s="164" t="s">
        <v>83</v>
      </c>
      <c r="C56" s="165">
        <v>20006</v>
      </c>
      <c r="D56" s="165">
        <v>864</v>
      </c>
      <c r="E56" s="165">
        <v>85333</v>
      </c>
      <c r="F56" s="165">
        <v>17113</v>
      </c>
      <c r="G56" s="165">
        <v>827</v>
      </c>
      <c r="H56" s="165">
        <v>238782</v>
      </c>
      <c r="I56" s="165">
        <v>11202</v>
      </c>
      <c r="J56" s="165">
        <v>0</v>
      </c>
      <c r="K56" s="165">
        <v>155</v>
      </c>
      <c r="L56" s="165">
        <v>418</v>
      </c>
      <c r="M56" s="165">
        <v>0</v>
      </c>
      <c r="N56" s="165">
        <v>461</v>
      </c>
      <c r="O56" s="165">
        <f t="shared" si="9"/>
        <v>375161</v>
      </c>
      <c r="P56" s="158"/>
      <c r="Q56" s="166">
        <v>0</v>
      </c>
      <c r="R56" s="167">
        <f t="shared" si="10"/>
        <v>0</v>
      </c>
      <c r="S56" s="166">
        <v>0</v>
      </c>
      <c r="T56" s="167">
        <f t="shared" si="11"/>
        <v>0</v>
      </c>
      <c r="U56" s="158"/>
      <c r="V56" s="166">
        <f t="shared" si="12"/>
        <v>375161</v>
      </c>
      <c r="W56" s="167">
        <v>5.3699999999999998E-2</v>
      </c>
      <c r="X56" s="166">
        <f t="shared" si="0"/>
        <v>102446</v>
      </c>
      <c r="Y56" s="167">
        <f t="shared" si="13"/>
        <v>7.4099999999999999E-2</v>
      </c>
      <c r="Z56" s="166">
        <f t="shared" si="1"/>
        <v>373052</v>
      </c>
      <c r="AA56" s="167">
        <f t="shared" si="14"/>
        <v>5.5E-2</v>
      </c>
      <c r="AB56" s="158"/>
      <c r="AC56" s="166">
        <f t="shared" si="26"/>
        <v>0</v>
      </c>
      <c r="AD56" s="167">
        <f t="shared" si="15"/>
        <v>0</v>
      </c>
      <c r="AE56" s="166">
        <f t="shared" si="28"/>
        <v>0</v>
      </c>
      <c r="AF56" s="167">
        <f t="shared" si="16"/>
        <v>0</v>
      </c>
      <c r="AG56" s="158"/>
      <c r="AH56" s="166">
        <f t="shared" si="17"/>
        <v>0</v>
      </c>
      <c r="AI56" s="167">
        <f t="shared" si="18"/>
        <v>0</v>
      </c>
      <c r="AJ56" s="166">
        <f t="shared" si="4"/>
        <v>0</v>
      </c>
      <c r="AK56" s="167">
        <f t="shared" si="19"/>
        <v>0</v>
      </c>
      <c r="AL56" s="166">
        <f t="shared" si="5"/>
        <v>0</v>
      </c>
      <c r="AM56" s="167">
        <f t="shared" si="24"/>
        <v>0</v>
      </c>
      <c r="AN56" s="168"/>
      <c r="AO56" s="166">
        <f t="shared" si="20"/>
        <v>375161</v>
      </c>
      <c r="AP56" s="167">
        <f t="shared" si="21"/>
        <v>3.1199999999999999E-2</v>
      </c>
      <c r="AQ56" s="169"/>
      <c r="AR56" s="166">
        <f t="shared" si="6"/>
        <v>375161</v>
      </c>
      <c r="AS56" s="170">
        <f>ROUNDDOWN(AR56/AR$61,4)</f>
        <v>2.1899999999999999E-2</v>
      </c>
      <c r="AT56" s="166">
        <f t="shared" si="7"/>
        <v>374700</v>
      </c>
      <c r="AU56" s="167">
        <f t="shared" si="23"/>
        <v>2.2100000000000002E-2</v>
      </c>
      <c r="AW56" s="171">
        <v>375161</v>
      </c>
      <c r="AX56" s="171">
        <f t="shared" si="8"/>
        <v>0</v>
      </c>
    </row>
    <row r="57" spans="1:50" ht="17.25" x14ac:dyDescent="0.3">
      <c r="A57" s="163" t="s">
        <v>161</v>
      </c>
      <c r="B57" s="164" t="s">
        <v>84</v>
      </c>
      <c r="C57" s="165">
        <v>516</v>
      </c>
      <c r="D57" s="165">
        <v>61</v>
      </c>
      <c r="E57" s="165">
        <v>3772</v>
      </c>
      <c r="F57" s="165">
        <v>458</v>
      </c>
      <c r="G57" s="165">
        <v>5</v>
      </c>
      <c r="H57" s="165">
        <v>12398</v>
      </c>
      <c r="I57" s="165">
        <v>581</v>
      </c>
      <c r="J57" s="165">
        <v>0</v>
      </c>
      <c r="K57" s="165">
        <v>0</v>
      </c>
      <c r="L57" s="165">
        <v>11</v>
      </c>
      <c r="M57" s="165">
        <v>3</v>
      </c>
      <c r="N57" s="165">
        <v>2</v>
      </c>
      <c r="O57" s="165">
        <f t="shared" si="9"/>
        <v>17807</v>
      </c>
      <c r="P57" s="158"/>
      <c r="Q57" s="166">
        <v>0</v>
      </c>
      <c r="R57" s="167">
        <f t="shared" si="10"/>
        <v>0</v>
      </c>
      <c r="S57" s="166">
        <v>0</v>
      </c>
      <c r="T57" s="167">
        <f t="shared" si="11"/>
        <v>0</v>
      </c>
      <c r="U57" s="158"/>
      <c r="V57" s="166">
        <f t="shared" si="12"/>
        <v>0</v>
      </c>
      <c r="W57" s="167">
        <v>0</v>
      </c>
      <c r="X57" s="166">
        <f t="shared" si="0"/>
        <v>0</v>
      </c>
      <c r="Y57" s="167">
        <f t="shared" si="13"/>
        <v>0</v>
      </c>
      <c r="Z57" s="166">
        <f t="shared" si="1"/>
        <v>0</v>
      </c>
      <c r="AA57" s="167">
        <f t="shared" si="14"/>
        <v>0</v>
      </c>
      <c r="AB57" s="158"/>
      <c r="AC57" s="166">
        <f t="shared" si="26"/>
        <v>17805</v>
      </c>
      <c r="AD57" s="167">
        <f t="shared" si="15"/>
        <v>3.3999999999999998E-3</v>
      </c>
      <c r="AE57" s="166">
        <f t="shared" si="28"/>
        <v>2</v>
      </c>
      <c r="AF57" s="167">
        <f t="shared" si="16"/>
        <v>2.0000000000000001E-4</v>
      </c>
      <c r="AG57" s="158"/>
      <c r="AH57" s="166">
        <f t="shared" si="17"/>
        <v>17807</v>
      </c>
      <c r="AI57" s="167">
        <f t="shared" si="18"/>
        <v>1.6999999999999999E-3</v>
      </c>
      <c r="AJ57" s="166">
        <f t="shared" si="4"/>
        <v>17727</v>
      </c>
      <c r="AK57" s="167">
        <f t="shared" si="19"/>
        <v>1.6999999999999999E-3</v>
      </c>
      <c r="AL57" s="166">
        <f t="shared" si="5"/>
        <v>4230</v>
      </c>
      <c r="AM57" s="167">
        <f t="shared" si="24"/>
        <v>2E-3</v>
      </c>
      <c r="AN57" s="168"/>
      <c r="AO57" s="166">
        <f t="shared" si="20"/>
        <v>17807</v>
      </c>
      <c r="AP57" s="167">
        <f t="shared" si="21"/>
        <v>1.5E-3</v>
      </c>
      <c r="AQ57" s="169"/>
      <c r="AR57" s="166">
        <f t="shared" si="6"/>
        <v>17807</v>
      </c>
      <c r="AS57" s="167">
        <f t="shared" si="22"/>
        <v>1E-3</v>
      </c>
      <c r="AT57" s="166">
        <f t="shared" si="7"/>
        <v>17805</v>
      </c>
      <c r="AU57" s="167">
        <f t="shared" si="23"/>
        <v>1.1000000000000001E-3</v>
      </c>
      <c r="AW57" s="171">
        <v>17807</v>
      </c>
      <c r="AX57" s="171">
        <f t="shared" si="8"/>
        <v>0</v>
      </c>
    </row>
    <row r="58" spans="1:50" ht="17.25" x14ac:dyDescent="0.3">
      <c r="A58" s="163" t="s">
        <v>160</v>
      </c>
      <c r="B58" s="164" t="s">
        <v>85</v>
      </c>
      <c r="C58" s="165">
        <v>6731</v>
      </c>
      <c r="D58" s="165">
        <v>384</v>
      </c>
      <c r="E58" s="165">
        <v>52713</v>
      </c>
      <c r="F58" s="165">
        <v>5257</v>
      </c>
      <c r="G58" s="165">
        <v>454</v>
      </c>
      <c r="H58" s="165">
        <v>210500</v>
      </c>
      <c r="I58" s="165">
        <v>9875</v>
      </c>
      <c r="J58" s="165">
        <v>3</v>
      </c>
      <c r="K58" s="165">
        <v>130</v>
      </c>
      <c r="L58" s="165">
        <v>743</v>
      </c>
      <c r="M58" s="165">
        <v>0</v>
      </c>
      <c r="N58" s="165">
        <v>283</v>
      </c>
      <c r="O58" s="165">
        <f t="shared" si="9"/>
        <v>287073</v>
      </c>
      <c r="P58" s="158"/>
      <c r="Q58" s="166">
        <v>0</v>
      </c>
      <c r="R58" s="167">
        <f t="shared" si="10"/>
        <v>0</v>
      </c>
      <c r="S58" s="166">
        <v>0</v>
      </c>
      <c r="T58" s="167">
        <f t="shared" si="11"/>
        <v>0</v>
      </c>
      <c r="U58" s="158"/>
      <c r="V58" s="166">
        <f t="shared" si="12"/>
        <v>287073</v>
      </c>
      <c r="W58" s="167">
        <v>4.1300000000000003E-2</v>
      </c>
      <c r="X58" s="166">
        <f t="shared" si="0"/>
        <v>57970</v>
      </c>
      <c r="Y58" s="167">
        <f t="shared" si="13"/>
        <v>4.19E-2</v>
      </c>
      <c r="Z58" s="166">
        <f t="shared" si="1"/>
        <v>285492</v>
      </c>
      <c r="AA58" s="170">
        <f>ROUNDUP(Z58/Z$61,4)</f>
        <v>4.2200000000000001E-2</v>
      </c>
      <c r="AB58" s="158"/>
      <c r="AC58" s="166">
        <f t="shared" si="26"/>
        <v>0</v>
      </c>
      <c r="AD58" s="167">
        <f t="shared" si="15"/>
        <v>0</v>
      </c>
      <c r="AE58" s="166">
        <f t="shared" si="28"/>
        <v>0</v>
      </c>
      <c r="AF58" s="167">
        <f t="shared" si="16"/>
        <v>0</v>
      </c>
      <c r="AG58" s="158"/>
      <c r="AH58" s="166">
        <f t="shared" si="17"/>
        <v>0</v>
      </c>
      <c r="AI58" s="167">
        <f t="shared" si="18"/>
        <v>0</v>
      </c>
      <c r="AJ58" s="166">
        <f t="shared" si="4"/>
        <v>0</v>
      </c>
      <c r="AK58" s="167">
        <f t="shared" si="19"/>
        <v>0</v>
      </c>
      <c r="AL58" s="166">
        <f t="shared" si="5"/>
        <v>0</v>
      </c>
      <c r="AM58" s="167">
        <f t="shared" si="24"/>
        <v>0</v>
      </c>
      <c r="AN58" s="168"/>
      <c r="AO58" s="166">
        <f t="shared" si="20"/>
        <v>287073</v>
      </c>
      <c r="AP58" s="167">
        <f t="shared" si="21"/>
        <v>2.3900000000000001E-2</v>
      </c>
      <c r="AQ58" s="169"/>
      <c r="AR58" s="166">
        <f t="shared" si="6"/>
        <v>287073</v>
      </c>
      <c r="AS58" s="167">
        <f t="shared" si="22"/>
        <v>1.6799999999999999E-2</v>
      </c>
      <c r="AT58" s="166">
        <f t="shared" si="7"/>
        <v>286790</v>
      </c>
      <c r="AU58" s="167">
        <f t="shared" si="23"/>
        <v>1.6899999999999998E-2</v>
      </c>
      <c r="AW58" s="171">
        <v>287073</v>
      </c>
      <c r="AX58" s="171">
        <f t="shared" si="8"/>
        <v>0</v>
      </c>
    </row>
    <row r="59" spans="1:50" ht="17.25" x14ac:dyDescent="0.3">
      <c r="A59" s="163" t="s">
        <v>160</v>
      </c>
      <c r="B59" s="164" t="s">
        <v>86</v>
      </c>
      <c r="C59" s="165">
        <v>2020</v>
      </c>
      <c r="D59" s="165">
        <v>284</v>
      </c>
      <c r="E59" s="165">
        <v>14346</v>
      </c>
      <c r="F59" s="165">
        <v>1527</v>
      </c>
      <c r="G59" s="165">
        <v>289</v>
      </c>
      <c r="H59" s="165">
        <v>52142</v>
      </c>
      <c r="I59" s="165">
        <v>2446</v>
      </c>
      <c r="J59" s="165">
        <v>13</v>
      </c>
      <c r="K59" s="165">
        <v>84</v>
      </c>
      <c r="L59" s="165">
        <v>37</v>
      </c>
      <c r="M59" s="165">
        <v>1</v>
      </c>
      <c r="N59" s="165">
        <v>52</v>
      </c>
      <c r="O59" s="165">
        <f t="shared" si="9"/>
        <v>73241</v>
      </c>
      <c r="P59" s="158"/>
      <c r="Q59" s="166">
        <v>0</v>
      </c>
      <c r="R59" s="167">
        <f t="shared" si="10"/>
        <v>0</v>
      </c>
      <c r="S59" s="166">
        <v>0</v>
      </c>
      <c r="T59" s="167">
        <f t="shared" si="11"/>
        <v>0</v>
      </c>
      <c r="U59" s="158"/>
      <c r="V59" s="166">
        <f t="shared" si="12"/>
        <v>73241</v>
      </c>
      <c r="W59" s="167">
        <v>1.18E-2</v>
      </c>
      <c r="X59" s="166">
        <f t="shared" si="0"/>
        <v>15873</v>
      </c>
      <c r="Y59" s="167">
        <f t="shared" si="13"/>
        <v>1.15E-2</v>
      </c>
      <c r="Z59" s="166">
        <f t="shared" si="1"/>
        <v>72630</v>
      </c>
      <c r="AA59" s="167">
        <f t="shared" si="14"/>
        <v>1.0699999999999999E-2</v>
      </c>
      <c r="AB59" s="158"/>
      <c r="AC59" s="166">
        <f t="shared" si="26"/>
        <v>0</v>
      </c>
      <c r="AD59" s="167">
        <f t="shared" si="15"/>
        <v>0</v>
      </c>
      <c r="AE59" s="166">
        <f t="shared" si="28"/>
        <v>0</v>
      </c>
      <c r="AF59" s="167">
        <f t="shared" si="16"/>
        <v>0</v>
      </c>
      <c r="AG59" s="158"/>
      <c r="AH59" s="166">
        <f t="shared" si="17"/>
        <v>0</v>
      </c>
      <c r="AI59" s="167">
        <f t="shared" si="18"/>
        <v>0</v>
      </c>
      <c r="AJ59" s="166">
        <f t="shared" si="4"/>
        <v>0</v>
      </c>
      <c r="AK59" s="167">
        <f t="shared" si="19"/>
        <v>0</v>
      </c>
      <c r="AL59" s="166">
        <f t="shared" si="5"/>
        <v>0</v>
      </c>
      <c r="AM59" s="167">
        <f t="shared" si="24"/>
        <v>0</v>
      </c>
      <c r="AN59" s="168"/>
      <c r="AO59" s="166">
        <f t="shared" si="20"/>
        <v>73241</v>
      </c>
      <c r="AP59" s="167">
        <f t="shared" si="21"/>
        <v>6.1000000000000004E-3</v>
      </c>
      <c r="AQ59" s="169"/>
      <c r="AR59" s="166">
        <f t="shared" si="6"/>
        <v>73241</v>
      </c>
      <c r="AS59" s="167">
        <f t="shared" si="22"/>
        <v>4.3E-3</v>
      </c>
      <c r="AT59" s="166">
        <f t="shared" si="7"/>
        <v>73189</v>
      </c>
      <c r="AU59" s="167">
        <f t="shared" si="23"/>
        <v>4.3E-3</v>
      </c>
      <c r="AW59" s="171">
        <v>73241</v>
      </c>
      <c r="AX59" s="171">
        <f t="shared" si="8"/>
        <v>0</v>
      </c>
    </row>
    <row r="60" spans="1:50" ht="17.25" x14ac:dyDescent="0.3">
      <c r="A60" s="163" t="s">
        <v>161</v>
      </c>
      <c r="B60" s="164" t="s">
        <v>87</v>
      </c>
      <c r="C60" s="165">
        <v>2320</v>
      </c>
      <c r="D60" s="165">
        <v>142</v>
      </c>
      <c r="E60" s="165">
        <v>10008</v>
      </c>
      <c r="F60" s="165">
        <v>1849</v>
      </c>
      <c r="G60" s="165">
        <v>42</v>
      </c>
      <c r="H60" s="165">
        <v>30356</v>
      </c>
      <c r="I60" s="165">
        <v>1424</v>
      </c>
      <c r="J60" s="165">
        <v>0</v>
      </c>
      <c r="K60" s="165">
        <v>6</v>
      </c>
      <c r="L60" s="165">
        <v>8</v>
      </c>
      <c r="M60" s="165">
        <v>16</v>
      </c>
      <c r="N60" s="165">
        <v>32</v>
      </c>
      <c r="O60" s="165">
        <f t="shared" si="9"/>
        <v>46203</v>
      </c>
      <c r="P60" s="158"/>
      <c r="Q60" s="166">
        <v>0</v>
      </c>
      <c r="R60" s="167">
        <f t="shared" si="10"/>
        <v>0</v>
      </c>
      <c r="S60" s="166">
        <v>0</v>
      </c>
      <c r="T60" s="167">
        <f t="shared" si="11"/>
        <v>0</v>
      </c>
      <c r="U60" s="158"/>
      <c r="V60" s="166">
        <f t="shared" si="12"/>
        <v>0</v>
      </c>
      <c r="W60" s="167">
        <v>0</v>
      </c>
      <c r="X60" s="166">
        <f t="shared" si="0"/>
        <v>0</v>
      </c>
      <c r="Y60" s="167">
        <f t="shared" si="13"/>
        <v>0</v>
      </c>
      <c r="Z60" s="166">
        <f t="shared" si="1"/>
        <v>0</v>
      </c>
      <c r="AA60" s="167">
        <f t="shared" si="14"/>
        <v>0</v>
      </c>
      <c r="AB60" s="158"/>
      <c r="AC60" s="166">
        <f t="shared" si="26"/>
        <v>46171</v>
      </c>
      <c r="AD60" s="167">
        <f t="shared" si="15"/>
        <v>8.8999999999999999E-3</v>
      </c>
      <c r="AE60" s="166">
        <f t="shared" si="28"/>
        <v>32</v>
      </c>
      <c r="AF60" s="167">
        <f t="shared" si="16"/>
        <v>2.7000000000000001E-3</v>
      </c>
      <c r="AG60" s="158"/>
      <c r="AH60" s="166">
        <f t="shared" si="17"/>
        <v>46203</v>
      </c>
      <c r="AI60" s="167">
        <f t="shared" si="18"/>
        <v>4.4999999999999997E-3</v>
      </c>
      <c r="AJ60" s="166">
        <f t="shared" si="4"/>
        <v>45995</v>
      </c>
      <c r="AK60" s="167">
        <f t="shared" si="19"/>
        <v>4.4999999999999997E-3</v>
      </c>
      <c r="AL60" s="166">
        <f t="shared" si="5"/>
        <v>11857</v>
      </c>
      <c r="AM60" s="167">
        <f t="shared" si="24"/>
        <v>5.5999999999999999E-3</v>
      </c>
      <c r="AN60" s="168"/>
      <c r="AO60" s="166">
        <f t="shared" si="20"/>
        <v>46203</v>
      </c>
      <c r="AP60" s="167">
        <f t="shared" si="21"/>
        <v>3.8E-3</v>
      </c>
      <c r="AQ60" s="169"/>
      <c r="AR60" s="166">
        <f t="shared" si="6"/>
        <v>46203</v>
      </c>
      <c r="AS60" s="167">
        <f t="shared" si="22"/>
        <v>2.7000000000000001E-3</v>
      </c>
      <c r="AT60" s="166">
        <f t="shared" si="7"/>
        <v>46171</v>
      </c>
      <c r="AU60" s="167">
        <f t="shared" si="23"/>
        <v>2.7000000000000001E-3</v>
      </c>
      <c r="AW60" s="171">
        <v>46203</v>
      </c>
      <c r="AX60" s="171">
        <f t="shared" si="8"/>
        <v>0</v>
      </c>
    </row>
    <row r="61" spans="1:50" x14ac:dyDescent="0.25">
      <c r="B61" s="158"/>
      <c r="C61" s="175">
        <f>SUM(C3:C60)</f>
        <v>594807</v>
      </c>
      <c r="D61" s="175">
        <f t="shared" ref="D61:O61" si="29">SUM(D3:D60)</f>
        <v>35962</v>
      </c>
      <c r="E61" s="175">
        <f t="shared" si="29"/>
        <v>3021047</v>
      </c>
      <c r="F61" s="175">
        <f t="shared" si="29"/>
        <v>496363</v>
      </c>
      <c r="G61" s="175">
        <f t="shared" si="29"/>
        <v>35812</v>
      </c>
      <c r="H61" s="175">
        <f t="shared" si="29"/>
        <v>12138642</v>
      </c>
      <c r="I61" s="175">
        <f t="shared" si="29"/>
        <v>569453</v>
      </c>
      <c r="J61" s="175">
        <f t="shared" si="29"/>
        <v>985</v>
      </c>
      <c r="K61" s="175">
        <f t="shared" si="29"/>
        <v>14358</v>
      </c>
      <c r="L61" s="175">
        <f t="shared" si="29"/>
        <v>23427</v>
      </c>
      <c r="M61" s="175">
        <f t="shared" si="29"/>
        <v>510</v>
      </c>
      <c r="N61" s="175">
        <f t="shared" si="29"/>
        <v>140579</v>
      </c>
      <c r="O61" s="175">
        <f t="shared" si="29"/>
        <v>17071945</v>
      </c>
      <c r="P61" s="158"/>
      <c r="Q61" s="176">
        <f t="shared" ref="Q61:T61" si="30">SUM(Q3:Q60)</f>
        <v>4967441</v>
      </c>
      <c r="R61" s="177">
        <f t="shared" si="30"/>
        <v>1</v>
      </c>
      <c r="S61" s="176">
        <f t="shared" si="30"/>
        <v>91857</v>
      </c>
      <c r="T61" s="177">
        <f t="shared" si="30"/>
        <v>1</v>
      </c>
      <c r="U61" s="158"/>
      <c r="V61" s="176">
        <f t="shared" ref="V61:AA61" si="31">SUM(V3:V60)</f>
        <v>6814281</v>
      </c>
      <c r="W61" s="177">
        <f t="shared" si="31"/>
        <v>0.99999999999999989</v>
      </c>
      <c r="X61" s="176">
        <f t="shared" si="31"/>
        <v>1383124</v>
      </c>
      <c r="Y61" s="177">
        <f t="shared" si="31"/>
        <v>1.0000000000000002</v>
      </c>
      <c r="Z61" s="176">
        <f t="shared" si="31"/>
        <v>6779220</v>
      </c>
      <c r="AA61" s="177">
        <f t="shared" si="31"/>
        <v>1</v>
      </c>
      <c r="AB61" s="158"/>
      <c r="AC61" s="176">
        <f t="shared" ref="AC61:AF61" si="32">SUM(AC3:AC60)</f>
        <v>5186043</v>
      </c>
      <c r="AD61" s="177">
        <f t="shared" si="32"/>
        <v>1</v>
      </c>
      <c r="AE61" s="176">
        <f t="shared" si="32"/>
        <v>12071</v>
      </c>
      <c r="AF61" s="177">
        <f t="shared" si="32"/>
        <v>1</v>
      </c>
      <c r="AG61" s="158"/>
      <c r="AH61" s="176">
        <f>SUM(AH3:AH60)</f>
        <v>10257664</v>
      </c>
      <c r="AI61" s="177">
        <f>SUM(AI3:AI60)</f>
        <v>0.99999999999999989</v>
      </c>
      <c r="AJ61" s="176">
        <f>SUM(AJ3:AJ60)</f>
        <v>10197014</v>
      </c>
      <c r="AK61" s="177">
        <f>SUM(AK3:AK60)</f>
        <v>0.99999999999999989</v>
      </c>
      <c r="AL61" s="176">
        <f t="shared" ref="AL61:AM61" si="33">SUM(AL3:AL60)</f>
        <v>2134286</v>
      </c>
      <c r="AM61" s="177">
        <f t="shared" si="33"/>
        <v>1.0000000000000002</v>
      </c>
      <c r="AN61" s="178"/>
      <c r="AO61" s="176">
        <f t="shared" ref="AO61:AP61" si="34">SUM(AO3:AO60)</f>
        <v>12012647</v>
      </c>
      <c r="AP61" s="177">
        <f t="shared" si="34"/>
        <v>0.99999999999999978</v>
      </c>
      <c r="AQ61" s="158"/>
      <c r="AR61" s="176">
        <f>SUM(AR3:AR60)</f>
        <v>17071945</v>
      </c>
      <c r="AS61" s="177">
        <f>SUM(AS3:AS60)</f>
        <v>0.99999999999999989</v>
      </c>
      <c r="AT61" s="176">
        <f>SUM(AT3:AT60)</f>
        <v>16931366</v>
      </c>
      <c r="AU61" s="177">
        <f>SUM(AU3:AU60)</f>
        <v>0.99999999999999956</v>
      </c>
      <c r="AW61" s="179">
        <f>SUM(AW3:AW60)</f>
        <v>17071945</v>
      </c>
      <c r="AX61" s="179">
        <f>SUM(AX3:AX60)</f>
        <v>0</v>
      </c>
    </row>
    <row r="62" spans="1:50" x14ac:dyDescent="0.25">
      <c r="A62" s="180">
        <f>COUNTIF(A3:A60,"CA")</f>
        <v>40</v>
      </c>
      <c r="B62" s="158"/>
      <c r="C62" s="181">
        <f>ROUND(C61/$O$61,4)</f>
        <v>3.4799999999999998E-2</v>
      </c>
      <c r="D62" s="181">
        <f>ROUND(D61/$O$61,4)</f>
        <v>2.0999999999999999E-3</v>
      </c>
      <c r="E62" s="181">
        <f>ROUND(E61/$O$61,4)</f>
        <v>0.17699999999999999</v>
      </c>
      <c r="F62" s="182">
        <f>ROUNDDOWN(F61/$O$61,4)</f>
        <v>2.9000000000000001E-2</v>
      </c>
      <c r="G62" s="181">
        <f>ROUND(G61/$O$61,4)</f>
        <v>2.0999999999999999E-3</v>
      </c>
      <c r="H62" s="182">
        <f>ROUNDUP(H61/$O$61,4)</f>
        <v>0.71109999999999995</v>
      </c>
      <c r="I62" s="181">
        <f t="shared" ref="I62:N62" si="35">ROUND(I61/$O$61,4)</f>
        <v>3.3399999999999999E-2</v>
      </c>
      <c r="J62" s="181">
        <f t="shared" si="35"/>
        <v>1E-4</v>
      </c>
      <c r="K62" s="181">
        <f t="shared" si="35"/>
        <v>8.0000000000000004E-4</v>
      </c>
      <c r="L62" s="181">
        <f t="shared" si="35"/>
        <v>1.4E-3</v>
      </c>
      <c r="M62" s="181">
        <f t="shared" si="35"/>
        <v>0</v>
      </c>
      <c r="N62" s="181">
        <f t="shared" si="35"/>
        <v>8.2000000000000007E-3</v>
      </c>
      <c r="O62" s="181">
        <f>SUM(C62:N62)</f>
        <v>0.99999999999999989</v>
      </c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W62" s="183">
        <f>O61</f>
        <v>17071945</v>
      </c>
    </row>
    <row r="63" spans="1:50" ht="17.25" hidden="1" x14ac:dyDescent="0.3">
      <c r="A63" s="180">
        <f>COUNTIF(A3:A60,"CW")</f>
        <v>18</v>
      </c>
      <c r="B63" s="158"/>
      <c r="C63" s="184"/>
      <c r="D63" s="184"/>
      <c r="E63" s="369">
        <f>E62+F62</f>
        <v>0.20599999999999999</v>
      </c>
      <c r="F63" s="370"/>
      <c r="G63" s="184"/>
      <c r="H63" s="184"/>
      <c r="I63" s="184"/>
      <c r="J63" s="184"/>
      <c r="K63" s="184"/>
      <c r="L63" s="184"/>
      <c r="M63" s="184"/>
      <c r="N63" s="184"/>
      <c r="O63" s="184"/>
      <c r="P63" s="158"/>
      <c r="Q63" s="185">
        <v>4967441</v>
      </c>
      <c r="R63" s="158"/>
      <c r="S63" s="185">
        <v>91857</v>
      </c>
      <c r="T63" s="158"/>
      <c r="U63" s="158"/>
      <c r="V63" s="185">
        <v>6814281</v>
      </c>
      <c r="W63" s="158"/>
      <c r="X63" s="185">
        <v>1383124</v>
      </c>
      <c r="Y63" s="158"/>
      <c r="Z63" s="185">
        <v>6779220</v>
      </c>
      <c r="AA63" s="158"/>
      <c r="AB63" s="158"/>
      <c r="AC63" s="185">
        <v>5186043</v>
      </c>
      <c r="AD63" s="158"/>
      <c r="AE63" s="185">
        <v>12071</v>
      </c>
      <c r="AF63" s="158"/>
      <c r="AG63" s="158"/>
      <c r="AH63" s="185">
        <v>10257664</v>
      </c>
      <c r="AI63" s="158"/>
      <c r="AJ63" s="185">
        <v>10197014</v>
      </c>
      <c r="AK63" s="158"/>
      <c r="AL63" s="185">
        <v>2134286</v>
      </c>
      <c r="AM63" s="158"/>
      <c r="AN63" s="158"/>
      <c r="AO63" s="185">
        <v>12012647</v>
      </c>
      <c r="AP63" s="158"/>
      <c r="AQ63" s="158"/>
      <c r="AR63" s="185">
        <v>17071945</v>
      </c>
      <c r="AS63" s="158"/>
      <c r="AT63" s="185">
        <v>16931366</v>
      </c>
      <c r="AW63" s="186">
        <f>AW61-AW62</f>
        <v>0</v>
      </c>
    </row>
    <row r="64" spans="1:50" ht="17.25" x14ac:dyDescent="0.3">
      <c r="B64" s="158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7" t="s">
        <v>162</v>
      </c>
      <c r="O64" s="188">
        <v>5198366</v>
      </c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</row>
    <row r="65" spans="1:45" x14ac:dyDescent="0.3">
      <c r="B65" s="189" t="s">
        <v>163</v>
      </c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87" t="s">
        <v>164</v>
      </c>
      <c r="O65" s="188">
        <v>5059298</v>
      </c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</row>
    <row r="66" spans="1:45" ht="15" x14ac:dyDescent="0.25"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87" t="s">
        <v>165</v>
      </c>
      <c r="O66" s="188">
        <v>6814281</v>
      </c>
      <c r="R66" s="190"/>
      <c r="AC66" s="158"/>
      <c r="AD66" s="158"/>
      <c r="AE66" s="158"/>
      <c r="AF66" s="158"/>
      <c r="AR66" s="158"/>
      <c r="AS66" s="158"/>
    </row>
    <row r="67" spans="1:45" ht="15" x14ac:dyDescent="0.25"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91" t="s">
        <v>112</v>
      </c>
      <c r="O67" s="192">
        <f>SUM(O64:O66)</f>
        <v>17071945</v>
      </c>
      <c r="AC67" s="158"/>
      <c r="AD67" s="158"/>
      <c r="AE67" s="158"/>
      <c r="AF67" s="158"/>
      <c r="AR67" s="158"/>
      <c r="AS67" s="158"/>
    </row>
    <row r="68" spans="1:45" ht="15" x14ac:dyDescent="0.25"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AC68" s="158"/>
      <c r="AD68" s="158"/>
      <c r="AE68" s="158"/>
      <c r="AF68" s="158"/>
      <c r="AR68" s="158"/>
      <c r="AS68" s="158"/>
    </row>
    <row r="69" spans="1:45" ht="15" hidden="1" x14ac:dyDescent="0.25"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AC69" s="158"/>
      <c r="AD69" s="158"/>
      <c r="AE69" s="158"/>
      <c r="AF69" s="158"/>
      <c r="AR69" s="158"/>
      <c r="AS69" s="158"/>
    </row>
    <row r="70" spans="1:45" ht="15" hidden="1" x14ac:dyDescent="0.25">
      <c r="B70" s="193" t="s">
        <v>89</v>
      </c>
      <c r="C70" s="194">
        <v>594807</v>
      </c>
      <c r="D70" s="194">
        <v>35962</v>
      </c>
      <c r="E70" s="194">
        <v>3021047</v>
      </c>
      <c r="F70" s="194">
        <v>496363</v>
      </c>
      <c r="G70" s="194">
        <v>35812</v>
      </c>
      <c r="H70" s="194">
        <v>12138642</v>
      </c>
      <c r="I70" s="194">
        <v>569453</v>
      </c>
      <c r="J70" s="194">
        <v>985</v>
      </c>
      <c r="K70" s="194">
        <v>14358</v>
      </c>
      <c r="L70" s="194">
        <v>23427</v>
      </c>
      <c r="M70" s="194">
        <v>510</v>
      </c>
      <c r="N70" s="194">
        <v>140579</v>
      </c>
      <c r="O70" s="195">
        <v>17071945</v>
      </c>
      <c r="AC70" s="196"/>
      <c r="AD70" s="158"/>
      <c r="AE70" s="158"/>
      <c r="AF70" s="158"/>
      <c r="AR70" s="158"/>
      <c r="AS70" s="158"/>
    </row>
    <row r="71" spans="1:45" ht="15" hidden="1" x14ac:dyDescent="0.25">
      <c r="B71" s="193" t="s">
        <v>90</v>
      </c>
      <c r="C71" s="197">
        <f>C61-C70</f>
        <v>0</v>
      </c>
      <c r="D71" s="197">
        <f t="shared" ref="D71:O71" si="36">D61-D70</f>
        <v>0</v>
      </c>
      <c r="E71" s="197">
        <f t="shared" si="36"/>
        <v>0</v>
      </c>
      <c r="F71" s="197">
        <f t="shared" si="36"/>
        <v>0</v>
      </c>
      <c r="G71" s="197">
        <f t="shared" si="36"/>
        <v>0</v>
      </c>
      <c r="H71" s="197">
        <f t="shared" si="36"/>
        <v>0</v>
      </c>
      <c r="I71" s="197">
        <f t="shared" si="36"/>
        <v>0</v>
      </c>
      <c r="J71" s="197">
        <f t="shared" si="36"/>
        <v>0</v>
      </c>
      <c r="K71" s="197">
        <f t="shared" si="36"/>
        <v>0</v>
      </c>
      <c r="L71" s="197">
        <f t="shared" si="36"/>
        <v>0</v>
      </c>
      <c r="M71" s="197">
        <f t="shared" si="36"/>
        <v>0</v>
      </c>
      <c r="N71" s="197">
        <f t="shared" si="36"/>
        <v>0</v>
      </c>
      <c r="O71" s="198">
        <f t="shared" si="36"/>
        <v>0</v>
      </c>
      <c r="AC71" s="158"/>
      <c r="AD71" s="158"/>
      <c r="AE71" s="158"/>
      <c r="AF71" s="158"/>
      <c r="AR71" s="158"/>
      <c r="AS71" s="158"/>
    </row>
    <row r="72" spans="1:45" ht="15" hidden="1" x14ac:dyDescent="0.25"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86"/>
      <c r="AC72" s="158"/>
      <c r="AD72" s="158"/>
      <c r="AE72" s="158"/>
      <c r="AF72" s="158"/>
      <c r="AR72" s="158"/>
      <c r="AS72" s="158"/>
    </row>
    <row r="73" spans="1:45" ht="15" hidden="1" x14ac:dyDescent="0.25">
      <c r="B73" s="193" t="s">
        <v>89</v>
      </c>
      <c r="C73" s="200">
        <v>3.4799999999999998E-2</v>
      </c>
      <c r="D73" s="200">
        <v>2.0999999999999999E-3</v>
      </c>
      <c r="E73" s="200">
        <v>0.2060345203783166</v>
      </c>
      <c r="F73" s="200">
        <v>0</v>
      </c>
      <c r="G73" s="200">
        <v>2.0999999999999999E-3</v>
      </c>
      <c r="H73" s="200">
        <v>0.71109999999999995</v>
      </c>
      <c r="I73" s="200">
        <v>3.3399999999999999E-2</v>
      </c>
      <c r="J73" s="200">
        <v>1E-4</v>
      </c>
      <c r="K73" s="200">
        <v>8.0000000000000004E-4</v>
      </c>
      <c r="L73" s="200">
        <v>1.4E-3</v>
      </c>
      <c r="M73" s="200">
        <v>0</v>
      </c>
      <c r="N73" s="200">
        <v>8.2000000000000007E-3</v>
      </c>
      <c r="O73" s="201">
        <v>1.0000345203783165</v>
      </c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</row>
    <row r="74" spans="1:45" ht="15" hidden="1" x14ac:dyDescent="0.25">
      <c r="B74" s="193" t="s">
        <v>90</v>
      </c>
      <c r="C74" s="202">
        <f>C62-C73</f>
        <v>0</v>
      </c>
      <c r="D74" s="202">
        <f t="shared" ref="D74:O74" si="37">D62-D73</f>
        <v>0</v>
      </c>
      <c r="E74" s="202">
        <f>E63-E73</f>
        <v>-3.4520378316610367E-5</v>
      </c>
      <c r="F74" s="202">
        <f>F63-F73</f>
        <v>0</v>
      </c>
      <c r="G74" s="202">
        <f t="shared" si="37"/>
        <v>0</v>
      </c>
      <c r="H74" s="202">
        <f t="shared" si="37"/>
        <v>0</v>
      </c>
      <c r="I74" s="202">
        <f t="shared" si="37"/>
        <v>0</v>
      </c>
      <c r="J74" s="202">
        <f t="shared" si="37"/>
        <v>0</v>
      </c>
      <c r="K74" s="202">
        <f t="shared" si="37"/>
        <v>0</v>
      </c>
      <c r="L74" s="202">
        <f t="shared" si="37"/>
        <v>0</v>
      </c>
      <c r="M74" s="202">
        <f t="shared" si="37"/>
        <v>0</v>
      </c>
      <c r="N74" s="202">
        <f t="shared" si="37"/>
        <v>0</v>
      </c>
      <c r="O74" s="203">
        <f t="shared" si="37"/>
        <v>-3.4520378316638123E-5</v>
      </c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</row>
    <row r="75" spans="1:45" ht="15" hidden="1" x14ac:dyDescent="0.25"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</row>
    <row r="76" spans="1:45" ht="17.25" x14ac:dyDescent="0.3">
      <c r="B76" s="158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</row>
    <row r="77" spans="1:45" ht="17.25" x14ac:dyDescent="0.3">
      <c r="B77" s="158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</row>
    <row r="78" spans="1:45" ht="17.25" x14ac:dyDescent="0.3">
      <c r="B78" s="158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</row>
    <row r="79" spans="1:45" ht="17.25" x14ac:dyDescent="0.3">
      <c r="A79" s="180"/>
      <c r="B79" s="158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</row>
    <row r="80" spans="1:45" ht="17.25" x14ac:dyDescent="0.3">
      <c r="A80" s="180"/>
      <c r="B80" s="158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</row>
    <row r="81" spans="2:45" ht="17.25" x14ac:dyDescent="0.3">
      <c r="B81" s="158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</row>
    <row r="82" spans="2:45" ht="17.25" x14ac:dyDescent="0.3">
      <c r="B82" s="158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</row>
    <row r="83" spans="2:45" ht="17.25" x14ac:dyDescent="0.3">
      <c r="B83" s="158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</row>
  </sheetData>
  <mergeCells count="16">
    <mergeCell ref="E1:F1"/>
    <mergeCell ref="Q2:R2"/>
    <mergeCell ref="S2:T2"/>
    <mergeCell ref="V2:W2"/>
    <mergeCell ref="X2:Y2"/>
    <mergeCell ref="AR2:AS2"/>
    <mergeCell ref="AT2:AU2"/>
    <mergeCell ref="AW2:AX2"/>
    <mergeCell ref="E63:F63"/>
    <mergeCell ref="AC2:AD2"/>
    <mergeCell ref="AE2:AF2"/>
    <mergeCell ref="AH2:AI2"/>
    <mergeCell ref="AJ2:AK2"/>
    <mergeCell ref="AL2:AM2"/>
    <mergeCell ref="AO2:AP2"/>
    <mergeCell ref="Z2:AA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1A2E-5634-4020-AF9E-859180361D66}">
  <sheetPr>
    <tabColor theme="2" tint="-0.249977111117893"/>
  </sheetPr>
  <dimension ref="A1:AX83"/>
  <sheetViews>
    <sheetView zoomScale="90" zoomScaleNormal="90" workbookViewId="0"/>
  </sheetViews>
  <sheetFormatPr defaultRowHeight="15.75" outlineLevelCol="1" x14ac:dyDescent="0.25"/>
  <cols>
    <col min="2" max="2" width="26.7109375" customWidth="1"/>
    <col min="3" max="14" width="13.7109375" style="281" customWidth="1" outlineLevel="1"/>
    <col min="15" max="15" width="13.7109375" style="281" customWidth="1"/>
    <col min="17" max="17" width="12.140625" bestFit="1" customWidth="1"/>
    <col min="18" max="18" width="12.140625" customWidth="1"/>
    <col min="19" max="19" width="12.140625" bestFit="1" customWidth="1"/>
    <col min="20" max="20" width="10.5703125" bestFit="1" customWidth="1"/>
    <col min="22" max="22" width="12.140625" bestFit="1" customWidth="1"/>
    <col min="23" max="23" width="12.140625" customWidth="1"/>
    <col min="24" max="24" width="11.7109375" customWidth="1"/>
    <col min="25" max="25" width="11.5703125" customWidth="1"/>
    <col min="26" max="26" width="13.7109375" customWidth="1"/>
    <col min="27" max="27" width="11.5703125" customWidth="1"/>
    <col min="29" max="29" width="12.7109375" bestFit="1" customWidth="1"/>
    <col min="30" max="30" width="12.140625" customWidth="1"/>
    <col min="31" max="31" width="12.140625" bestFit="1" customWidth="1"/>
    <col min="32" max="32" width="10.5703125" bestFit="1" customWidth="1"/>
    <col min="34" max="34" width="15.42578125" customWidth="1"/>
    <col min="35" max="35" width="14.28515625" customWidth="1"/>
    <col min="36" max="36" width="12.7109375" bestFit="1" customWidth="1"/>
    <col min="37" max="37" width="12.140625" customWidth="1"/>
    <col min="38" max="38" width="12.140625" bestFit="1" customWidth="1"/>
    <col min="39" max="39" width="10.28515625" bestFit="1" customWidth="1"/>
    <col min="40" max="40" width="8.42578125" customWidth="1"/>
    <col min="41" max="41" width="13.5703125" customWidth="1"/>
    <col min="42" max="42" width="11.5703125" customWidth="1"/>
    <col min="43" max="43" width="8" customWidth="1"/>
    <col min="44" max="44" width="12.7109375" bestFit="1" customWidth="1"/>
    <col min="45" max="45" width="12.140625" customWidth="1"/>
    <col min="46" max="46" width="13.28515625" customWidth="1"/>
    <col min="47" max="47" width="10.28515625" bestFit="1" customWidth="1"/>
    <col min="49" max="49" width="11.28515625" bestFit="1" customWidth="1"/>
  </cols>
  <sheetData>
    <row r="1" spans="1:50" ht="17.25" x14ac:dyDescent="0.3">
      <c r="B1" s="246" t="s">
        <v>166</v>
      </c>
      <c r="C1" s="246"/>
      <c r="D1" s="246"/>
      <c r="E1" s="378" t="s">
        <v>20</v>
      </c>
      <c r="F1" s="379"/>
      <c r="G1" s="246"/>
      <c r="H1" s="246"/>
      <c r="I1" s="246"/>
      <c r="J1" s="246"/>
      <c r="K1" s="246"/>
      <c r="L1" s="246"/>
      <c r="M1" s="246"/>
      <c r="N1" s="246"/>
      <c r="O1" s="246"/>
      <c r="P1" s="247"/>
      <c r="Q1" s="247" t="s">
        <v>139</v>
      </c>
      <c r="R1" s="247"/>
      <c r="S1" s="247" t="s">
        <v>139</v>
      </c>
      <c r="T1" s="247"/>
      <c r="U1" s="247"/>
      <c r="V1" s="247" t="s">
        <v>140</v>
      </c>
      <c r="W1" s="247"/>
      <c r="X1" s="247" t="s">
        <v>140</v>
      </c>
      <c r="Y1" s="247"/>
      <c r="Z1" s="247" t="s">
        <v>140</v>
      </c>
      <c r="AA1" s="247"/>
      <c r="AB1" s="247"/>
      <c r="AC1" s="247" t="s">
        <v>141</v>
      </c>
      <c r="AD1" s="247"/>
      <c r="AE1" s="247" t="s">
        <v>141</v>
      </c>
      <c r="AF1" s="247"/>
      <c r="AG1" s="247"/>
      <c r="AH1" s="247" t="s">
        <v>142</v>
      </c>
      <c r="AI1" s="247"/>
      <c r="AJ1" s="247" t="s">
        <v>142</v>
      </c>
      <c r="AK1" s="247"/>
      <c r="AL1" s="247" t="s">
        <v>142</v>
      </c>
      <c r="AM1" s="247"/>
      <c r="AN1" s="247"/>
      <c r="AO1" s="247" t="s">
        <v>143</v>
      </c>
      <c r="AP1" s="247"/>
      <c r="AQ1" s="247"/>
      <c r="AR1" s="247" t="s">
        <v>144</v>
      </c>
      <c r="AS1" s="247"/>
      <c r="AT1" s="247" t="s">
        <v>144</v>
      </c>
      <c r="AU1" s="247"/>
    </row>
    <row r="2" spans="1:50" ht="72.75" customHeight="1" x14ac:dyDescent="0.3">
      <c r="B2" s="248" t="s">
        <v>18</v>
      </c>
      <c r="C2" s="249" t="s">
        <v>19</v>
      </c>
      <c r="D2" s="249" t="s">
        <v>145</v>
      </c>
      <c r="E2" s="249" t="s">
        <v>146</v>
      </c>
      <c r="F2" s="249" t="s">
        <v>147</v>
      </c>
      <c r="G2" s="249" t="s">
        <v>21</v>
      </c>
      <c r="H2" s="249" t="s">
        <v>22</v>
      </c>
      <c r="I2" s="250" t="s">
        <v>148</v>
      </c>
      <c r="J2" s="249" t="s">
        <v>149</v>
      </c>
      <c r="K2" s="249" t="s">
        <v>26</v>
      </c>
      <c r="L2" s="249" t="s">
        <v>27</v>
      </c>
      <c r="M2" s="249" t="s">
        <v>130</v>
      </c>
      <c r="N2" s="249" t="s">
        <v>96</v>
      </c>
      <c r="O2" s="249" t="s">
        <v>112</v>
      </c>
      <c r="P2" s="247"/>
      <c r="Q2" s="364" t="s">
        <v>150</v>
      </c>
      <c r="R2" s="365"/>
      <c r="S2" s="364" t="s">
        <v>151</v>
      </c>
      <c r="T2" s="365"/>
      <c r="U2" s="247"/>
      <c r="V2" s="364" t="s">
        <v>152</v>
      </c>
      <c r="W2" s="365"/>
      <c r="X2" s="366" t="s">
        <v>167</v>
      </c>
      <c r="Y2" s="375"/>
      <c r="Z2" s="366" t="s">
        <v>168</v>
      </c>
      <c r="AA2" s="375"/>
      <c r="AB2" s="247"/>
      <c r="AC2" s="364" t="s">
        <v>150</v>
      </c>
      <c r="AD2" s="365"/>
      <c r="AE2" s="364" t="s">
        <v>151</v>
      </c>
      <c r="AF2" s="365"/>
      <c r="AG2" s="247"/>
      <c r="AH2" s="371" t="s">
        <v>155</v>
      </c>
      <c r="AI2" s="372"/>
      <c r="AJ2" s="371" t="s">
        <v>168</v>
      </c>
      <c r="AK2" s="372"/>
      <c r="AL2" s="371" t="s">
        <v>167</v>
      </c>
      <c r="AM2" s="372"/>
      <c r="AN2" s="162"/>
      <c r="AO2" s="373" t="s">
        <v>156</v>
      </c>
      <c r="AP2" s="374"/>
      <c r="AQ2" s="247"/>
      <c r="AR2" s="364" t="s">
        <v>157</v>
      </c>
      <c r="AS2" s="365"/>
      <c r="AT2" s="366" t="s">
        <v>169</v>
      </c>
      <c r="AU2" s="367"/>
      <c r="AW2" s="380" t="s">
        <v>170</v>
      </c>
      <c r="AX2" s="380"/>
    </row>
    <row r="3" spans="1:50" ht="17.25" x14ac:dyDescent="0.3">
      <c r="A3" s="251" t="s">
        <v>160</v>
      </c>
      <c r="B3" s="164" t="s">
        <v>30</v>
      </c>
      <c r="C3" s="252">
        <v>10276</v>
      </c>
      <c r="D3" s="252">
        <v>691</v>
      </c>
      <c r="E3" s="252">
        <v>109084</v>
      </c>
      <c r="F3" s="252">
        <v>25860</v>
      </c>
      <c r="G3" s="252">
        <v>2701</v>
      </c>
      <c r="H3" s="252">
        <v>415268</v>
      </c>
      <c r="I3" s="252">
        <v>17303</v>
      </c>
      <c r="J3" s="252">
        <v>66</v>
      </c>
      <c r="K3" s="252">
        <v>1127</v>
      </c>
      <c r="L3" s="252">
        <v>963</v>
      </c>
      <c r="M3" s="252">
        <v>0</v>
      </c>
      <c r="N3" s="252">
        <v>6110</v>
      </c>
      <c r="O3" s="252">
        <f>SUM(C3:N3)</f>
        <v>589449</v>
      </c>
      <c r="P3" s="247"/>
      <c r="Q3" s="166">
        <v>0</v>
      </c>
      <c r="R3" s="167">
        <f>ROUND(Q3/Q$61,4)</f>
        <v>0</v>
      </c>
      <c r="S3" s="166">
        <v>0</v>
      </c>
      <c r="T3" s="167">
        <f>ROUND(S3/S$61,4)</f>
        <v>0</v>
      </c>
      <c r="U3" s="247"/>
      <c r="V3" s="166">
        <f>SUMIF($A3,"CW",C3)+SUMIF($A3,"CW",D3)+SUMIF($A3,"CW",E3)+SUMIF($A3,"CW",F3)+SUMIF($A3,"CW",G3)+SUMIF($A3,"CW",H3)+SUMIF($A3,"CW",I3)+SUMIF($A3,"CW",J3)+SUMIF($A3,"CW",K3)+SUMIF($A3,"CW",L3)+SUMIF($A3,"CW",M3)+SUMIF($A3,"CW",N3)</f>
        <v>589449</v>
      </c>
      <c r="W3" s="167">
        <v>9.2600000000000002E-2</v>
      </c>
      <c r="X3" s="166">
        <f t="shared" ref="X3:X60" si="0">SUMIF($A3,"CW",E3)+SUMIF($A3,"CW",F3)</f>
        <v>134944</v>
      </c>
      <c r="Y3" s="167">
        <f>ROUND(X3/X$61,4)</f>
        <v>7.4800000000000005E-2</v>
      </c>
      <c r="Z3" s="166">
        <f t="shared" ref="Z3:Z60" si="1">SUMIF($A3,"CW",C3)+SUMIF($A3,"CW",E3)+SUMIF($A3,"CW",F3)+SUMIF($A3,"CW",K3)+SUMIF($A3,"CW",H3)+SUMIF($A3,"CW",I3)+SUMIF($A3,"CW",J3)+SUMIF($A3,"CW",N3)</f>
        <v>585094</v>
      </c>
      <c r="AA3" s="167">
        <f>ROUND(Z3/Z$61,4)</f>
        <v>7.7299999999999994E-2</v>
      </c>
      <c r="AB3" s="247"/>
      <c r="AC3" s="166">
        <f t="shared" ref="AC3:AC20" si="2">SUMIF($A3,"CA",C3)+SUMIF($A3,"CA",D3)+SUMIF($A3,"CA",E3)+SUMIF($A3,"CA",F3)+SUMIF($A3,"CA",G3)+SUMIF($A3,"CA",H3)+SUMIF($A3,"CA",I3)+SUMIF($A3,"CA",J3)+SUMIF($A3,"CA",K3)+SUMIF($A3,"CA",L3)+SUMIF($A3,"CA",M3)</f>
        <v>0</v>
      </c>
      <c r="AD3" s="167">
        <f>ROUND(AC3/AC$61,4)</f>
        <v>0</v>
      </c>
      <c r="AE3" s="166">
        <f t="shared" ref="AE3:AE10" si="3">SUMIF($A3,"CA",N3)</f>
        <v>0</v>
      </c>
      <c r="AF3" s="167">
        <f>ROUND(AE3/AE$61,4)</f>
        <v>0</v>
      </c>
      <c r="AG3" s="247"/>
      <c r="AH3" s="166">
        <f>SUMIF($A3,"CA",O3)</f>
        <v>0</v>
      </c>
      <c r="AI3" s="167">
        <f>ROUND(AH3/AH$61,4)</f>
        <v>0</v>
      </c>
      <c r="AJ3" s="166">
        <f t="shared" ref="AJ3:AJ60" si="4">SUMIF($A3,"CA",C3)+SUMIF($A3,"CA",E3)+SUMIF($A3,"CA",F3)+SUMIF($A3,"CA",H3)+SUMIF($A3,"CA",I3)+SUMIF($A3,"CA",J3)+SUMIF($A3,"CA",K3)+SUMIF($A3,"CA",N3)</f>
        <v>0</v>
      </c>
      <c r="AK3" s="167">
        <f>ROUND(AJ3/AJ$61,4)</f>
        <v>0</v>
      </c>
      <c r="AL3" s="166">
        <f t="shared" ref="AL3:AL60" si="5">SUMIF($A3,"CA",E3)+SUMIF($A3,"CA",F3)</f>
        <v>0</v>
      </c>
      <c r="AM3" s="167">
        <f>ROUND(AL3/AL$61,4)</f>
        <v>0</v>
      </c>
      <c r="AN3" s="168"/>
      <c r="AO3" s="166">
        <f>AR3</f>
        <v>589449</v>
      </c>
      <c r="AP3" s="167">
        <f>ROUND(AO3/AO$61,4)</f>
        <v>4.4900000000000002E-2</v>
      </c>
      <c r="AQ3" s="169"/>
      <c r="AR3" s="166">
        <f t="shared" ref="AR3:AR60" si="6">O3</f>
        <v>589449</v>
      </c>
      <c r="AS3" s="170">
        <f>ROUNDUP(AR3/AR$61,4)</f>
        <v>3.15E-2</v>
      </c>
      <c r="AT3" s="166">
        <f t="shared" ref="AT3:AT60" si="7">SUM(C3:M3)</f>
        <v>583339</v>
      </c>
      <c r="AU3" s="167">
        <f>ROUND(AT3/AT$61,4)</f>
        <v>3.1300000000000001E-2</v>
      </c>
      <c r="AW3" s="253">
        <v>589449</v>
      </c>
      <c r="AX3" s="253">
        <f t="shared" ref="AX3:AX60" si="8">AW3-O3</f>
        <v>0</v>
      </c>
    </row>
    <row r="4" spans="1:50" ht="17.25" x14ac:dyDescent="0.3">
      <c r="A4" s="251" t="s">
        <v>161</v>
      </c>
      <c r="B4" s="164" t="s">
        <v>31</v>
      </c>
      <c r="C4" s="252">
        <v>0</v>
      </c>
      <c r="D4" s="252">
        <v>0</v>
      </c>
      <c r="E4" s="252">
        <v>101</v>
      </c>
      <c r="F4" s="252">
        <v>9</v>
      </c>
      <c r="G4" s="252">
        <v>0</v>
      </c>
      <c r="H4" s="252">
        <v>284</v>
      </c>
      <c r="I4" s="252">
        <v>12</v>
      </c>
      <c r="J4" s="252">
        <v>0</v>
      </c>
      <c r="K4" s="252">
        <v>0</v>
      </c>
      <c r="L4" s="252">
        <v>0</v>
      </c>
      <c r="M4" s="252">
        <v>0</v>
      </c>
      <c r="N4" s="252">
        <v>0</v>
      </c>
      <c r="O4" s="252">
        <f t="shared" ref="O4:O60" si="9">SUM(C4:N4)</f>
        <v>406</v>
      </c>
      <c r="P4" s="247"/>
      <c r="Q4" s="166">
        <v>0</v>
      </c>
      <c r="R4" s="167">
        <f t="shared" ref="R4:R60" si="10">ROUND(Q4/Q$61,4)</f>
        <v>0</v>
      </c>
      <c r="S4" s="166">
        <v>0</v>
      </c>
      <c r="T4" s="167">
        <f t="shared" ref="T4:T60" si="11">ROUND(S4/S$61,4)</f>
        <v>0</v>
      </c>
      <c r="U4" s="247"/>
      <c r="V4" s="166">
        <f t="shared" ref="V4:V60" si="12">SUMIF($A4,"CW",C4)+SUMIF($A4,"CW",D4)+SUMIF($A4,"CW",E4)+SUMIF($A4,"CW",F4)+SUMIF($A4,"CW",G4)+SUMIF($A4,"CW",H4)+SUMIF($A4,"CW",I4)+SUMIF($A4,"CW",J4)+SUMIF($A4,"CW",K4)+SUMIF($A4,"CW",L4)+SUMIF($A4,"CW",M4)+SUMIF($A4,"CW",N4)</f>
        <v>0</v>
      </c>
      <c r="W4" s="167">
        <v>0</v>
      </c>
      <c r="X4" s="166">
        <f t="shared" si="0"/>
        <v>0</v>
      </c>
      <c r="Y4" s="167">
        <f t="shared" ref="Y4:Y60" si="13">ROUND(X4/X$61,4)</f>
        <v>0</v>
      </c>
      <c r="Z4" s="166">
        <f t="shared" si="1"/>
        <v>0</v>
      </c>
      <c r="AA4" s="167">
        <f t="shared" ref="AA4:AA60" si="14">ROUND(Z4/Z$61,4)</f>
        <v>0</v>
      </c>
      <c r="AB4" s="247"/>
      <c r="AC4" s="166">
        <f t="shared" si="2"/>
        <v>406</v>
      </c>
      <c r="AD4" s="167">
        <f t="shared" ref="AD4:AD60" si="15">ROUND(AC4/AC$61,4)</f>
        <v>1E-4</v>
      </c>
      <c r="AE4" s="166">
        <f t="shared" si="3"/>
        <v>0</v>
      </c>
      <c r="AF4" s="167">
        <f t="shared" ref="AF4:AF60" si="16">ROUND(AE4/AE$61,4)</f>
        <v>0</v>
      </c>
      <c r="AG4" s="247"/>
      <c r="AH4" s="166">
        <f t="shared" ref="AH4:AH60" si="17">SUMIF($A4,"CA",O4)</f>
        <v>406</v>
      </c>
      <c r="AI4" s="173">
        <f t="shared" ref="AI4:AI60" si="18">ROUND(AH4/AH$61,4)</f>
        <v>0</v>
      </c>
      <c r="AJ4" s="166">
        <f t="shared" si="4"/>
        <v>406</v>
      </c>
      <c r="AK4" s="167">
        <f t="shared" ref="AK4:AK60" si="19">ROUND(AJ4/AJ$61,4)</f>
        <v>0</v>
      </c>
      <c r="AL4" s="166">
        <f t="shared" si="5"/>
        <v>110</v>
      </c>
      <c r="AM4" s="167">
        <f>ROUND(AL4/AL$61,4)</f>
        <v>0</v>
      </c>
      <c r="AN4" s="168"/>
      <c r="AO4" s="166">
        <f t="shared" ref="AO4:AO60" si="20">AR4</f>
        <v>406</v>
      </c>
      <c r="AP4" s="167">
        <f t="shared" ref="AP4:AP60" si="21">ROUND(AO4/AO$61,4)</f>
        <v>0</v>
      </c>
      <c r="AQ4" s="169"/>
      <c r="AR4" s="166">
        <f t="shared" si="6"/>
        <v>406</v>
      </c>
      <c r="AS4" s="167">
        <f t="shared" ref="AS4:AS60" si="22">ROUND(AR4/AR$61,4)</f>
        <v>0</v>
      </c>
      <c r="AT4" s="166">
        <f t="shared" si="7"/>
        <v>406</v>
      </c>
      <c r="AU4" s="167">
        <f t="shared" ref="AU4:AU60" si="23">ROUND(AT4/AT$61,4)</f>
        <v>0</v>
      </c>
      <c r="AW4" s="253">
        <v>406</v>
      </c>
      <c r="AX4" s="253">
        <f t="shared" si="8"/>
        <v>0</v>
      </c>
    </row>
    <row r="5" spans="1:50" ht="17.25" x14ac:dyDescent="0.3">
      <c r="A5" s="251" t="s">
        <v>161</v>
      </c>
      <c r="B5" s="164" t="s">
        <v>32</v>
      </c>
      <c r="C5" s="252">
        <v>217</v>
      </c>
      <c r="D5" s="252">
        <v>35</v>
      </c>
      <c r="E5" s="252">
        <v>2206</v>
      </c>
      <c r="F5" s="252">
        <v>364</v>
      </c>
      <c r="G5" s="252">
        <v>1</v>
      </c>
      <c r="H5" s="252">
        <v>8162</v>
      </c>
      <c r="I5" s="252">
        <v>340</v>
      </c>
      <c r="J5" s="252">
        <v>0</v>
      </c>
      <c r="K5" s="252">
        <v>0</v>
      </c>
      <c r="L5" s="252">
        <v>13</v>
      </c>
      <c r="M5" s="252">
        <v>2</v>
      </c>
      <c r="N5" s="252">
        <v>2</v>
      </c>
      <c r="O5" s="252">
        <f t="shared" si="9"/>
        <v>11342</v>
      </c>
      <c r="P5" s="247"/>
      <c r="Q5" s="166">
        <v>0</v>
      </c>
      <c r="R5" s="167">
        <f t="shared" si="10"/>
        <v>0</v>
      </c>
      <c r="S5" s="166">
        <v>0</v>
      </c>
      <c r="T5" s="167">
        <f t="shared" si="11"/>
        <v>0</v>
      </c>
      <c r="U5" s="247"/>
      <c r="V5" s="166">
        <f t="shared" si="12"/>
        <v>0</v>
      </c>
      <c r="W5" s="167">
        <v>0</v>
      </c>
      <c r="X5" s="166">
        <f t="shared" si="0"/>
        <v>0</v>
      </c>
      <c r="Y5" s="167">
        <f t="shared" si="13"/>
        <v>0</v>
      </c>
      <c r="Z5" s="166">
        <f t="shared" si="1"/>
        <v>0</v>
      </c>
      <c r="AA5" s="167">
        <f t="shared" si="14"/>
        <v>0</v>
      </c>
      <c r="AB5" s="247"/>
      <c r="AC5" s="166">
        <f t="shared" si="2"/>
        <v>11340</v>
      </c>
      <c r="AD5" s="167">
        <f t="shared" si="15"/>
        <v>2.0999999999999999E-3</v>
      </c>
      <c r="AE5" s="166">
        <f t="shared" si="3"/>
        <v>2</v>
      </c>
      <c r="AF5" s="167">
        <f t="shared" si="16"/>
        <v>4.0000000000000002E-4</v>
      </c>
      <c r="AG5" s="247"/>
      <c r="AH5" s="166">
        <f t="shared" si="17"/>
        <v>11342</v>
      </c>
      <c r="AI5" s="167">
        <f t="shared" si="18"/>
        <v>1E-3</v>
      </c>
      <c r="AJ5" s="166">
        <f t="shared" si="4"/>
        <v>11291</v>
      </c>
      <c r="AK5" s="167">
        <f t="shared" si="19"/>
        <v>1E-3</v>
      </c>
      <c r="AL5" s="166">
        <f t="shared" si="5"/>
        <v>2570</v>
      </c>
      <c r="AM5" s="167">
        <f t="shared" ref="AM5:AM60" si="24">ROUND(AL5/AL$61,4)</f>
        <v>1E-3</v>
      </c>
      <c r="AN5" s="168"/>
      <c r="AO5" s="166">
        <f t="shared" si="20"/>
        <v>11342</v>
      </c>
      <c r="AP5" s="167">
        <f t="shared" si="21"/>
        <v>8.9999999999999998E-4</v>
      </c>
      <c r="AQ5" s="169"/>
      <c r="AR5" s="166">
        <f t="shared" si="6"/>
        <v>11342</v>
      </c>
      <c r="AS5" s="167">
        <f t="shared" si="22"/>
        <v>5.9999999999999995E-4</v>
      </c>
      <c r="AT5" s="166">
        <f t="shared" si="7"/>
        <v>11340</v>
      </c>
      <c r="AU5" s="167">
        <f t="shared" si="23"/>
        <v>5.9999999999999995E-4</v>
      </c>
      <c r="AW5" s="253">
        <v>11342</v>
      </c>
      <c r="AX5" s="253">
        <f t="shared" si="8"/>
        <v>0</v>
      </c>
    </row>
    <row r="6" spans="1:50" ht="17.25" x14ac:dyDescent="0.3">
      <c r="A6" s="251" t="s">
        <v>161</v>
      </c>
      <c r="B6" s="164" t="s">
        <v>33</v>
      </c>
      <c r="C6" s="252">
        <v>2802</v>
      </c>
      <c r="D6" s="252">
        <v>353</v>
      </c>
      <c r="E6" s="252">
        <v>21705</v>
      </c>
      <c r="F6" s="252">
        <v>6542</v>
      </c>
      <c r="G6" s="252">
        <v>60</v>
      </c>
      <c r="H6" s="252">
        <v>75911</v>
      </c>
      <c r="I6" s="252">
        <v>3163</v>
      </c>
      <c r="J6" s="252">
        <v>0</v>
      </c>
      <c r="K6" s="252">
        <v>3</v>
      </c>
      <c r="L6" s="252">
        <v>103</v>
      </c>
      <c r="M6" s="252">
        <v>47</v>
      </c>
      <c r="N6" s="252">
        <v>295</v>
      </c>
      <c r="O6" s="252">
        <f t="shared" si="9"/>
        <v>110984</v>
      </c>
      <c r="P6" s="247"/>
      <c r="Q6" s="166">
        <v>0</v>
      </c>
      <c r="R6" s="167">
        <f>ROUND(Q6/Q$61,4)</f>
        <v>0</v>
      </c>
      <c r="S6" s="166">
        <v>0</v>
      </c>
      <c r="T6" s="167">
        <f t="shared" si="11"/>
        <v>0</v>
      </c>
      <c r="U6" s="247"/>
      <c r="V6" s="166">
        <f t="shared" si="12"/>
        <v>0</v>
      </c>
      <c r="W6" s="167">
        <v>0</v>
      </c>
      <c r="X6" s="166">
        <f t="shared" si="0"/>
        <v>0</v>
      </c>
      <c r="Y6" s="167">
        <f t="shared" si="13"/>
        <v>0</v>
      </c>
      <c r="Z6" s="166">
        <f t="shared" si="1"/>
        <v>0</v>
      </c>
      <c r="AA6" s="167">
        <f t="shared" si="14"/>
        <v>0</v>
      </c>
      <c r="AB6" s="247"/>
      <c r="AC6" s="166">
        <f t="shared" si="2"/>
        <v>110689</v>
      </c>
      <c r="AD6" s="170">
        <f>ROUNDDOWN(AC6/AC$61,4)</f>
        <v>0.02</v>
      </c>
      <c r="AE6" s="166">
        <f t="shared" si="3"/>
        <v>295</v>
      </c>
      <c r="AF6" s="170">
        <f>ROUNDDOWN(AE6/AE$61,4)</f>
        <v>5.5500000000000001E-2</v>
      </c>
      <c r="AG6" s="247"/>
      <c r="AH6" s="166">
        <f t="shared" si="17"/>
        <v>110984</v>
      </c>
      <c r="AI6" s="167">
        <f t="shared" si="18"/>
        <v>0.01</v>
      </c>
      <c r="AJ6" s="166">
        <f t="shared" si="4"/>
        <v>110421</v>
      </c>
      <c r="AK6" s="167">
        <f t="shared" si="19"/>
        <v>0.01</v>
      </c>
      <c r="AL6" s="166">
        <f t="shared" si="5"/>
        <v>28247</v>
      </c>
      <c r="AM6" s="170">
        <f>ROUNDUP(AL6/AL$61,4)</f>
        <v>1.09E-2</v>
      </c>
      <c r="AN6" s="168"/>
      <c r="AO6" s="166">
        <f t="shared" si="20"/>
        <v>110984</v>
      </c>
      <c r="AP6" s="167">
        <f t="shared" si="21"/>
        <v>8.5000000000000006E-3</v>
      </c>
      <c r="AQ6" s="169"/>
      <c r="AR6" s="166">
        <f t="shared" si="6"/>
        <v>110984</v>
      </c>
      <c r="AS6" s="167">
        <f t="shared" si="22"/>
        <v>5.8999999999999999E-3</v>
      </c>
      <c r="AT6" s="166">
        <f t="shared" si="7"/>
        <v>110689</v>
      </c>
      <c r="AU6" s="167">
        <f t="shared" si="23"/>
        <v>5.8999999999999999E-3</v>
      </c>
      <c r="AW6" s="253">
        <v>110984</v>
      </c>
      <c r="AX6" s="253">
        <f t="shared" si="8"/>
        <v>0</v>
      </c>
    </row>
    <row r="7" spans="1:50" ht="17.25" x14ac:dyDescent="0.3">
      <c r="A7" s="251" t="s">
        <v>161</v>
      </c>
      <c r="B7" s="164" t="s">
        <v>34</v>
      </c>
      <c r="C7" s="252">
        <v>455</v>
      </c>
      <c r="D7" s="252">
        <v>46</v>
      </c>
      <c r="E7" s="252">
        <v>4154</v>
      </c>
      <c r="F7" s="252">
        <v>718</v>
      </c>
      <c r="G7" s="252">
        <v>3</v>
      </c>
      <c r="H7" s="252">
        <v>12288</v>
      </c>
      <c r="I7" s="252">
        <v>512</v>
      </c>
      <c r="J7" s="252">
        <v>0</v>
      </c>
      <c r="K7" s="252">
        <v>0</v>
      </c>
      <c r="L7" s="252">
        <v>7</v>
      </c>
      <c r="M7" s="252">
        <v>5</v>
      </c>
      <c r="N7" s="252">
        <v>3</v>
      </c>
      <c r="O7" s="252">
        <f t="shared" si="9"/>
        <v>18191</v>
      </c>
      <c r="P7" s="247"/>
      <c r="Q7" s="166">
        <v>0</v>
      </c>
      <c r="R7" s="167">
        <f t="shared" si="10"/>
        <v>0</v>
      </c>
      <c r="S7" s="166">
        <v>0</v>
      </c>
      <c r="T7" s="167">
        <f t="shared" si="11"/>
        <v>0</v>
      </c>
      <c r="U7" s="247"/>
      <c r="V7" s="166">
        <f t="shared" si="12"/>
        <v>0</v>
      </c>
      <c r="W7" s="167">
        <v>0</v>
      </c>
      <c r="X7" s="166">
        <f t="shared" si="0"/>
        <v>0</v>
      </c>
      <c r="Y7" s="167">
        <f t="shared" si="13"/>
        <v>0</v>
      </c>
      <c r="Z7" s="166">
        <f t="shared" si="1"/>
        <v>0</v>
      </c>
      <c r="AA7" s="167">
        <f t="shared" si="14"/>
        <v>0</v>
      </c>
      <c r="AB7" s="247"/>
      <c r="AC7" s="166">
        <f t="shared" si="2"/>
        <v>18188</v>
      </c>
      <c r="AD7" s="167">
        <f t="shared" si="15"/>
        <v>3.3E-3</v>
      </c>
      <c r="AE7" s="166">
        <f t="shared" si="3"/>
        <v>3</v>
      </c>
      <c r="AF7" s="167">
        <f t="shared" si="16"/>
        <v>5.9999999999999995E-4</v>
      </c>
      <c r="AG7" s="247"/>
      <c r="AH7" s="166">
        <f t="shared" si="17"/>
        <v>18191</v>
      </c>
      <c r="AI7" s="167">
        <f t="shared" si="18"/>
        <v>1.6000000000000001E-3</v>
      </c>
      <c r="AJ7" s="166">
        <f t="shared" si="4"/>
        <v>18130</v>
      </c>
      <c r="AK7" s="167">
        <f t="shared" si="19"/>
        <v>1.6000000000000001E-3</v>
      </c>
      <c r="AL7" s="166">
        <f t="shared" si="5"/>
        <v>4872</v>
      </c>
      <c r="AM7" s="167">
        <f t="shared" si="24"/>
        <v>1.9E-3</v>
      </c>
      <c r="AN7" s="168"/>
      <c r="AO7" s="166">
        <f t="shared" si="20"/>
        <v>18191</v>
      </c>
      <c r="AP7" s="167">
        <f t="shared" si="21"/>
        <v>1.4E-3</v>
      </c>
      <c r="AQ7" s="169"/>
      <c r="AR7" s="166">
        <f t="shared" si="6"/>
        <v>18191</v>
      </c>
      <c r="AS7" s="167">
        <f t="shared" si="22"/>
        <v>1E-3</v>
      </c>
      <c r="AT7" s="166">
        <f t="shared" si="7"/>
        <v>18188</v>
      </c>
      <c r="AU7" s="167">
        <f t="shared" si="23"/>
        <v>1E-3</v>
      </c>
      <c r="AW7" s="253">
        <v>18191</v>
      </c>
      <c r="AX7" s="253">
        <f t="shared" si="8"/>
        <v>0</v>
      </c>
    </row>
    <row r="8" spans="1:50" ht="17.25" x14ac:dyDescent="0.3">
      <c r="A8" s="251" t="s">
        <v>161</v>
      </c>
      <c r="B8" s="164" t="s">
        <v>35</v>
      </c>
      <c r="C8" s="252">
        <v>164</v>
      </c>
      <c r="D8" s="252">
        <v>45</v>
      </c>
      <c r="E8" s="252">
        <v>1644</v>
      </c>
      <c r="F8" s="252">
        <v>269</v>
      </c>
      <c r="G8" s="252">
        <v>12</v>
      </c>
      <c r="H8" s="252">
        <v>10048</v>
      </c>
      <c r="I8" s="252">
        <v>419</v>
      </c>
      <c r="J8" s="252">
        <v>0</v>
      </c>
      <c r="K8" s="252">
        <v>4</v>
      </c>
      <c r="L8" s="252">
        <v>5</v>
      </c>
      <c r="M8" s="252">
        <v>46</v>
      </c>
      <c r="N8" s="252">
        <v>3</v>
      </c>
      <c r="O8" s="252">
        <f t="shared" si="9"/>
        <v>12659</v>
      </c>
      <c r="P8" s="247"/>
      <c r="Q8" s="166">
        <v>0</v>
      </c>
      <c r="R8" s="172">
        <f>ROUND(Q8/Q$61,4)</f>
        <v>0</v>
      </c>
      <c r="S8" s="166">
        <v>0</v>
      </c>
      <c r="T8" s="167">
        <f t="shared" si="11"/>
        <v>0</v>
      </c>
      <c r="U8" s="247"/>
      <c r="V8" s="166">
        <f t="shared" si="12"/>
        <v>0</v>
      </c>
      <c r="W8" s="172">
        <v>0</v>
      </c>
      <c r="X8" s="166">
        <f t="shared" si="0"/>
        <v>0</v>
      </c>
      <c r="Y8" s="167">
        <f t="shared" si="13"/>
        <v>0</v>
      </c>
      <c r="Z8" s="166">
        <f t="shared" si="1"/>
        <v>0</v>
      </c>
      <c r="AA8" s="167">
        <f t="shared" si="14"/>
        <v>0</v>
      </c>
      <c r="AB8" s="247"/>
      <c r="AC8" s="166">
        <f t="shared" si="2"/>
        <v>12656</v>
      </c>
      <c r="AD8" s="172">
        <f>ROUND(AC8/AC$61,4)</f>
        <v>2.3E-3</v>
      </c>
      <c r="AE8" s="166">
        <f t="shared" si="3"/>
        <v>3</v>
      </c>
      <c r="AF8" s="167">
        <f t="shared" si="16"/>
        <v>5.9999999999999995E-4</v>
      </c>
      <c r="AG8" s="247"/>
      <c r="AH8" s="166">
        <f t="shared" si="17"/>
        <v>12659</v>
      </c>
      <c r="AI8" s="167">
        <f t="shared" si="18"/>
        <v>1.1000000000000001E-3</v>
      </c>
      <c r="AJ8" s="166">
        <f t="shared" si="4"/>
        <v>12551</v>
      </c>
      <c r="AK8" s="167">
        <f t="shared" si="19"/>
        <v>1.1000000000000001E-3</v>
      </c>
      <c r="AL8" s="166">
        <f t="shared" si="5"/>
        <v>1913</v>
      </c>
      <c r="AM8" s="167">
        <f t="shared" si="24"/>
        <v>6.9999999999999999E-4</v>
      </c>
      <c r="AN8" s="168"/>
      <c r="AO8" s="166">
        <f t="shared" si="20"/>
        <v>12659</v>
      </c>
      <c r="AP8" s="167">
        <f t="shared" si="21"/>
        <v>1E-3</v>
      </c>
      <c r="AQ8" s="169"/>
      <c r="AR8" s="166">
        <f t="shared" si="6"/>
        <v>12659</v>
      </c>
      <c r="AS8" s="167">
        <f t="shared" si="22"/>
        <v>6.9999999999999999E-4</v>
      </c>
      <c r="AT8" s="166">
        <f t="shared" si="7"/>
        <v>12656</v>
      </c>
      <c r="AU8" s="167">
        <f t="shared" si="23"/>
        <v>6.9999999999999999E-4</v>
      </c>
      <c r="AW8" s="253">
        <v>12659</v>
      </c>
      <c r="AX8" s="253">
        <f t="shared" si="8"/>
        <v>0</v>
      </c>
    </row>
    <row r="9" spans="1:50" ht="17.25" x14ac:dyDescent="0.3">
      <c r="A9" s="251" t="s">
        <v>160</v>
      </c>
      <c r="B9" s="164" t="s">
        <v>36</v>
      </c>
      <c r="C9" s="252">
        <v>8590</v>
      </c>
      <c r="D9" s="252">
        <v>510</v>
      </c>
      <c r="E9" s="252">
        <v>62277</v>
      </c>
      <c r="F9" s="252">
        <v>15871</v>
      </c>
      <c r="G9" s="252">
        <v>823</v>
      </c>
      <c r="H9" s="252">
        <v>271133</v>
      </c>
      <c r="I9" s="252">
        <v>11297</v>
      </c>
      <c r="J9" s="252">
        <v>29</v>
      </c>
      <c r="K9" s="252">
        <v>382</v>
      </c>
      <c r="L9" s="252">
        <v>298</v>
      </c>
      <c r="M9" s="252">
        <v>0</v>
      </c>
      <c r="N9" s="252">
        <v>491</v>
      </c>
      <c r="O9" s="252">
        <f t="shared" si="9"/>
        <v>371701</v>
      </c>
      <c r="P9" s="247"/>
      <c r="Q9" s="166">
        <v>0</v>
      </c>
      <c r="R9" s="167">
        <f t="shared" si="10"/>
        <v>0</v>
      </c>
      <c r="S9" s="166">
        <v>0</v>
      </c>
      <c r="T9" s="167">
        <f t="shared" si="11"/>
        <v>0</v>
      </c>
      <c r="U9" s="247"/>
      <c r="V9" s="166">
        <f t="shared" si="12"/>
        <v>371701</v>
      </c>
      <c r="W9" s="167">
        <v>4.5999999999999999E-2</v>
      </c>
      <c r="X9" s="166">
        <f t="shared" si="0"/>
        <v>78148</v>
      </c>
      <c r="Y9" s="167">
        <f t="shared" si="13"/>
        <v>4.3299999999999998E-2</v>
      </c>
      <c r="Z9" s="166">
        <f t="shared" si="1"/>
        <v>370070</v>
      </c>
      <c r="AA9" s="167">
        <f t="shared" si="14"/>
        <v>4.8899999999999999E-2</v>
      </c>
      <c r="AB9" s="247"/>
      <c r="AC9" s="166">
        <f t="shared" si="2"/>
        <v>0</v>
      </c>
      <c r="AD9" s="167">
        <f t="shared" si="15"/>
        <v>0</v>
      </c>
      <c r="AE9" s="166">
        <f t="shared" si="3"/>
        <v>0</v>
      </c>
      <c r="AF9" s="167">
        <f t="shared" si="16"/>
        <v>0</v>
      </c>
      <c r="AG9" s="247"/>
      <c r="AH9" s="166">
        <f t="shared" si="17"/>
        <v>0</v>
      </c>
      <c r="AI9" s="167">
        <f t="shared" si="18"/>
        <v>0</v>
      </c>
      <c r="AJ9" s="166">
        <f t="shared" si="4"/>
        <v>0</v>
      </c>
      <c r="AK9" s="167">
        <f t="shared" si="19"/>
        <v>0</v>
      </c>
      <c r="AL9" s="166">
        <f t="shared" si="5"/>
        <v>0</v>
      </c>
      <c r="AM9" s="167">
        <f t="shared" si="24"/>
        <v>0</v>
      </c>
      <c r="AN9" s="168"/>
      <c r="AO9" s="166">
        <f t="shared" si="20"/>
        <v>371701</v>
      </c>
      <c r="AP9" s="167">
        <f>ROUND(AO9/AO$61,4)</f>
        <v>2.8299999999999999E-2</v>
      </c>
      <c r="AQ9" s="169"/>
      <c r="AR9" s="166">
        <f t="shared" si="6"/>
        <v>371701</v>
      </c>
      <c r="AS9" s="167">
        <f t="shared" si="22"/>
        <v>1.9800000000000002E-2</v>
      </c>
      <c r="AT9" s="166">
        <f t="shared" si="7"/>
        <v>371210</v>
      </c>
      <c r="AU9" s="167">
        <f>ROUND(AT9/AT$61,4)</f>
        <v>1.9900000000000001E-2</v>
      </c>
      <c r="AW9" s="253">
        <v>371701</v>
      </c>
      <c r="AX9" s="253">
        <f t="shared" si="8"/>
        <v>0</v>
      </c>
    </row>
    <row r="10" spans="1:50" ht="17.25" x14ac:dyDescent="0.3">
      <c r="A10" s="251" t="s">
        <v>161</v>
      </c>
      <c r="B10" s="164" t="s">
        <v>37</v>
      </c>
      <c r="C10" s="252">
        <v>798</v>
      </c>
      <c r="D10" s="252">
        <v>96</v>
      </c>
      <c r="E10" s="252">
        <v>4130</v>
      </c>
      <c r="F10" s="252">
        <v>1386</v>
      </c>
      <c r="G10" s="252">
        <v>3</v>
      </c>
      <c r="H10" s="252">
        <v>11684</v>
      </c>
      <c r="I10" s="252">
        <v>487</v>
      </c>
      <c r="J10" s="252">
        <v>0</v>
      </c>
      <c r="K10" s="252">
        <v>1</v>
      </c>
      <c r="L10" s="252">
        <v>24</v>
      </c>
      <c r="M10" s="252">
        <v>2</v>
      </c>
      <c r="N10" s="252">
        <v>7</v>
      </c>
      <c r="O10" s="252">
        <f t="shared" si="9"/>
        <v>18618</v>
      </c>
      <c r="P10" s="247"/>
      <c r="Q10" s="166">
        <v>0</v>
      </c>
      <c r="R10" s="167">
        <f t="shared" si="10"/>
        <v>0</v>
      </c>
      <c r="S10" s="166">
        <v>0</v>
      </c>
      <c r="T10" s="167">
        <f t="shared" si="11"/>
        <v>0</v>
      </c>
      <c r="U10" s="247"/>
      <c r="V10" s="166">
        <f t="shared" si="12"/>
        <v>0</v>
      </c>
      <c r="W10" s="167">
        <v>0</v>
      </c>
      <c r="X10" s="166">
        <f t="shared" si="0"/>
        <v>0</v>
      </c>
      <c r="Y10" s="167">
        <f t="shared" si="13"/>
        <v>0</v>
      </c>
      <c r="Z10" s="166">
        <f t="shared" si="1"/>
        <v>0</v>
      </c>
      <c r="AA10" s="167">
        <f t="shared" si="14"/>
        <v>0</v>
      </c>
      <c r="AB10" s="247"/>
      <c r="AC10" s="166">
        <f t="shared" si="2"/>
        <v>18611</v>
      </c>
      <c r="AD10" s="167">
        <f t="shared" si="15"/>
        <v>3.3999999999999998E-3</v>
      </c>
      <c r="AE10" s="166">
        <f t="shared" si="3"/>
        <v>7</v>
      </c>
      <c r="AF10" s="167">
        <f t="shared" si="16"/>
        <v>1.2999999999999999E-3</v>
      </c>
      <c r="AG10" s="247"/>
      <c r="AH10" s="166">
        <f t="shared" si="17"/>
        <v>18618</v>
      </c>
      <c r="AI10" s="167">
        <f t="shared" si="18"/>
        <v>1.6999999999999999E-3</v>
      </c>
      <c r="AJ10" s="166">
        <f t="shared" si="4"/>
        <v>18493</v>
      </c>
      <c r="AK10" s="167">
        <f t="shared" si="19"/>
        <v>1.6999999999999999E-3</v>
      </c>
      <c r="AL10" s="166">
        <f t="shared" si="5"/>
        <v>5516</v>
      </c>
      <c r="AM10" s="167">
        <f t="shared" si="24"/>
        <v>2.0999999999999999E-3</v>
      </c>
      <c r="AN10" s="168"/>
      <c r="AO10" s="166">
        <f t="shared" si="20"/>
        <v>18618</v>
      </c>
      <c r="AP10" s="167">
        <f t="shared" si="21"/>
        <v>1.4E-3</v>
      </c>
      <c r="AQ10" s="169"/>
      <c r="AR10" s="166">
        <f t="shared" si="6"/>
        <v>18618</v>
      </c>
      <c r="AS10" s="167">
        <f t="shared" si="22"/>
        <v>1E-3</v>
      </c>
      <c r="AT10" s="166">
        <f t="shared" si="7"/>
        <v>18611</v>
      </c>
      <c r="AU10" s="167">
        <f t="shared" si="23"/>
        <v>1E-3</v>
      </c>
      <c r="AW10" s="253">
        <v>18618</v>
      </c>
      <c r="AX10" s="253">
        <f t="shared" si="8"/>
        <v>0</v>
      </c>
    </row>
    <row r="11" spans="1:50" ht="17.25" x14ac:dyDescent="0.3">
      <c r="A11" s="251" t="s">
        <v>161</v>
      </c>
      <c r="B11" s="164" t="s">
        <v>38</v>
      </c>
      <c r="C11" s="252">
        <v>1164</v>
      </c>
      <c r="D11" s="252">
        <v>141</v>
      </c>
      <c r="E11" s="252">
        <v>9213</v>
      </c>
      <c r="F11" s="252">
        <v>1987</v>
      </c>
      <c r="G11" s="252">
        <v>25</v>
      </c>
      <c r="H11" s="252">
        <v>37983</v>
      </c>
      <c r="I11" s="252">
        <v>1583</v>
      </c>
      <c r="J11" s="252">
        <v>0</v>
      </c>
      <c r="K11" s="252">
        <v>4</v>
      </c>
      <c r="L11" s="252">
        <v>56</v>
      </c>
      <c r="M11" s="252">
        <v>23</v>
      </c>
      <c r="N11" s="252">
        <v>78</v>
      </c>
      <c r="O11" s="252">
        <f t="shared" si="9"/>
        <v>52257</v>
      </c>
      <c r="P11" s="247"/>
      <c r="Q11" s="166">
        <v>0</v>
      </c>
      <c r="R11" s="167">
        <f t="shared" si="10"/>
        <v>0</v>
      </c>
      <c r="S11" s="166">
        <v>0</v>
      </c>
      <c r="T11" s="167">
        <f t="shared" si="11"/>
        <v>0</v>
      </c>
      <c r="U11" s="247"/>
      <c r="V11" s="166">
        <f t="shared" si="12"/>
        <v>0</v>
      </c>
      <c r="W11" s="167">
        <v>0</v>
      </c>
      <c r="X11" s="166">
        <f t="shared" si="0"/>
        <v>0</v>
      </c>
      <c r="Y11" s="167">
        <f t="shared" si="13"/>
        <v>0</v>
      </c>
      <c r="Z11" s="166">
        <f t="shared" si="1"/>
        <v>0</v>
      </c>
      <c r="AA11" s="167">
        <f t="shared" si="14"/>
        <v>0</v>
      </c>
      <c r="AB11" s="247"/>
      <c r="AC11" s="166">
        <f t="shared" si="2"/>
        <v>52179</v>
      </c>
      <c r="AD11" s="167">
        <f t="shared" si="15"/>
        <v>9.4999999999999998E-3</v>
      </c>
      <c r="AE11" s="166">
        <v>0</v>
      </c>
      <c r="AF11" s="173">
        <f t="shared" si="16"/>
        <v>0</v>
      </c>
      <c r="AG11" s="247"/>
      <c r="AH11" s="166">
        <f t="shared" si="17"/>
        <v>52257</v>
      </c>
      <c r="AI11" s="167">
        <f t="shared" si="18"/>
        <v>4.7000000000000002E-3</v>
      </c>
      <c r="AJ11" s="166">
        <f t="shared" si="4"/>
        <v>52012</v>
      </c>
      <c r="AK11" s="167">
        <f t="shared" si="19"/>
        <v>4.7000000000000002E-3</v>
      </c>
      <c r="AL11" s="166">
        <f t="shared" si="5"/>
        <v>11200</v>
      </c>
      <c r="AM11" s="167">
        <f t="shared" si="24"/>
        <v>4.3E-3</v>
      </c>
      <c r="AN11" s="168"/>
      <c r="AO11" s="166">
        <f t="shared" si="20"/>
        <v>52257</v>
      </c>
      <c r="AP11" s="167">
        <f t="shared" si="21"/>
        <v>4.0000000000000001E-3</v>
      </c>
      <c r="AQ11" s="169"/>
      <c r="AR11" s="166">
        <f t="shared" si="6"/>
        <v>52257</v>
      </c>
      <c r="AS11" s="167">
        <f t="shared" si="22"/>
        <v>2.8E-3</v>
      </c>
      <c r="AT11" s="166">
        <f t="shared" si="7"/>
        <v>52179</v>
      </c>
      <c r="AU11" s="167">
        <f t="shared" si="23"/>
        <v>2.8E-3</v>
      </c>
      <c r="AW11" s="253">
        <v>52257</v>
      </c>
      <c r="AX11" s="253">
        <f t="shared" si="8"/>
        <v>0</v>
      </c>
    </row>
    <row r="12" spans="1:50" ht="17.25" x14ac:dyDescent="0.3">
      <c r="A12" s="251" t="s">
        <v>160</v>
      </c>
      <c r="B12" s="164" t="s">
        <v>39</v>
      </c>
      <c r="C12" s="252">
        <v>27417</v>
      </c>
      <c r="D12" s="252">
        <v>1594</v>
      </c>
      <c r="E12" s="252">
        <v>168560</v>
      </c>
      <c r="F12" s="252">
        <v>39655</v>
      </c>
      <c r="G12" s="252">
        <v>1051</v>
      </c>
      <c r="H12" s="252">
        <v>476507</v>
      </c>
      <c r="I12" s="252">
        <v>19854</v>
      </c>
      <c r="J12" s="252">
        <v>7</v>
      </c>
      <c r="K12" s="252">
        <v>89</v>
      </c>
      <c r="L12" s="252">
        <v>595</v>
      </c>
      <c r="M12" s="252">
        <v>0</v>
      </c>
      <c r="N12" s="252">
        <v>1353</v>
      </c>
      <c r="O12" s="252">
        <f t="shared" si="9"/>
        <v>736682</v>
      </c>
      <c r="P12" s="247"/>
      <c r="Q12" s="166">
        <v>0</v>
      </c>
      <c r="R12" s="167">
        <f t="shared" si="10"/>
        <v>0</v>
      </c>
      <c r="S12" s="166">
        <v>0</v>
      </c>
      <c r="T12" s="167">
        <f t="shared" si="11"/>
        <v>0</v>
      </c>
      <c r="U12" s="247"/>
      <c r="V12" s="166">
        <f t="shared" si="12"/>
        <v>736682</v>
      </c>
      <c r="W12" s="167">
        <v>8.8599999999999998E-2</v>
      </c>
      <c r="X12" s="166">
        <f t="shared" si="0"/>
        <v>208215</v>
      </c>
      <c r="Y12" s="167">
        <f t="shared" si="13"/>
        <v>0.11550000000000001</v>
      </c>
      <c r="Z12" s="166">
        <f t="shared" si="1"/>
        <v>733442</v>
      </c>
      <c r="AA12" s="167">
        <f t="shared" si="14"/>
        <v>9.69E-2</v>
      </c>
      <c r="AB12" s="247"/>
      <c r="AC12" s="166">
        <f t="shared" si="2"/>
        <v>0</v>
      </c>
      <c r="AD12" s="167">
        <f t="shared" si="15"/>
        <v>0</v>
      </c>
      <c r="AE12" s="166">
        <f t="shared" ref="AE12:AE20" si="25">SUMIF($A12,"CA",N12)</f>
        <v>0</v>
      </c>
      <c r="AF12" s="167">
        <f t="shared" si="16"/>
        <v>0</v>
      </c>
      <c r="AG12" s="247"/>
      <c r="AH12" s="166">
        <f t="shared" si="17"/>
        <v>0</v>
      </c>
      <c r="AI12" s="167">
        <f t="shared" si="18"/>
        <v>0</v>
      </c>
      <c r="AJ12" s="166">
        <f t="shared" si="4"/>
        <v>0</v>
      </c>
      <c r="AK12" s="167">
        <f t="shared" si="19"/>
        <v>0</v>
      </c>
      <c r="AL12" s="166">
        <f t="shared" si="5"/>
        <v>0</v>
      </c>
      <c r="AM12" s="167">
        <f t="shared" si="24"/>
        <v>0</v>
      </c>
      <c r="AN12" s="168"/>
      <c r="AO12" s="166">
        <f t="shared" si="20"/>
        <v>736682</v>
      </c>
      <c r="AP12" s="167">
        <f t="shared" si="21"/>
        <v>5.6099999999999997E-2</v>
      </c>
      <c r="AQ12" s="169"/>
      <c r="AR12" s="166">
        <f t="shared" si="6"/>
        <v>736682</v>
      </c>
      <c r="AS12" s="167">
        <f t="shared" si="22"/>
        <v>3.9300000000000002E-2</v>
      </c>
      <c r="AT12" s="166">
        <f t="shared" si="7"/>
        <v>735329</v>
      </c>
      <c r="AU12" s="170">
        <f>ROUNDUP(AT12/AT$61,4)</f>
        <v>3.9600000000000003E-2</v>
      </c>
      <c r="AW12" s="253">
        <v>736682</v>
      </c>
      <c r="AX12" s="253">
        <f t="shared" si="8"/>
        <v>0</v>
      </c>
    </row>
    <row r="13" spans="1:50" ht="17.25" x14ac:dyDescent="0.3">
      <c r="A13" s="251" t="s">
        <v>161</v>
      </c>
      <c r="B13" s="164" t="s">
        <v>40</v>
      </c>
      <c r="C13" s="252">
        <v>498</v>
      </c>
      <c r="D13" s="252">
        <v>48</v>
      </c>
      <c r="E13" s="252">
        <v>2463</v>
      </c>
      <c r="F13" s="252">
        <v>775</v>
      </c>
      <c r="G13" s="252">
        <v>5</v>
      </c>
      <c r="H13" s="252">
        <v>12586</v>
      </c>
      <c r="I13" s="252">
        <v>524</v>
      </c>
      <c r="J13" s="252">
        <v>0</v>
      </c>
      <c r="K13" s="252">
        <v>3</v>
      </c>
      <c r="L13" s="252">
        <v>5</v>
      </c>
      <c r="M13" s="252">
        <v>16</v>
      </c>
      <c r="N13" s="252">
        <v>28</v>
      </c>
      <c r="O13" s="252">
        <f t="shared" si="9"/>
        <v>16951</v>
      </c>
      <c r="P13" s="247"/>
      <c r="Q13" s="166">
        <v>0</v>
      </c>
      <c r="R13" s="167">
        <f t="shared" si="10"/>
        <v>0</v>
      </c>
      <c r="S13" s="166">
        <v>0</v>
      </c>
      <c r="T13" s="167">
        <f t="shared" si="11"/>
        <v>0</v>
      </c>
      <c r="U13" s="247"/>
      <c r="V13" s="166">
        <f t="shared" si="12"/>
        <v>0</v>
      </c>
      <c r="W13" s="167">
        <v>0</v>
      </c>
      <c r="X13" s="166">
        <f t="shared" si="0"/>
        <v>0</v>
      </c>
      <c r="Y13" s="167">
        <f t="shared" si="13"/>
        <v>0</v>
      </c>
      <c r="Z13" s="166">
        <f t="shared" si="1"/>
        <v>0</v>
      </c>
      <c r="AA13" s="167">
        <f t="shared" si="14"/>
        <v>0</v>
      </c>
      <c r="AB13" s="247"/>
      <c r="AC13" s="166">
        <f t="shared" si="2"/>
        <v>16923</v>
      </c>
      <c r="AD13" s="167">
        <f t="shared" si="15"/>
        <v>3.0999999999999999E-3</v>
      </c>
      <c r="AE13" s="166">
        <f t="shared" si="25"/>
        <v>28</v>
      </c>
      <c r="AF13" s="167">
        <f t="shared" si="16"/>
        <v>5.3E-3</v>
      </c>
      <c r="AG13" s="247"/>
      <c r="AH13" s="166">
        <f t="shared" si="17"/>
        <v>16951</v>
      </c>
      <c r="AI13" s="167">
        <f t="shared" si="18"/>
        <v>1.5E-3</v>
      </c>
      <c r="AJ13" s="166">
        <f t="shared" si="4"/>
        <v>16877</v>
      </c>
      <c r="AK13" s="167">
        <f t="shared" si="19"/>
        <v>1.5E-3</v>
      </c>
      <c r="AL13" s="166">
        <f t="shared" si="5"/>
        <v>3238</v>
      </c>
      <c r="AM13" s="167">
        <f t="shared" si="24"/>
        <v>1.1999999999999999E-3</v>
      </c>
      <c r="AN13" s="168"/>
      <c r="AO13" s="166">
        <f t="shared" si="20"/>
        <v>16951</v>
      </c>
      <c r="AP13" s="167">
        <f t="shared" si="21"/>
        <v>1.2999999999999999E-3</v>
      </c>
      <c r="AQ13" s="169"/>
      <c r="AR13" s="166">
        <f t="shared" si="6"/>
        <v>16951</v>
      </c>
      <c r="AS13" s="167">
        <f t="shared" si="22"/>
        <v>8.9999999999999998E-4</v>
      </c>
      <c r="AT13" s="166">
        <f t="shared" si="7"/>
        <v>16923</v>
      </c>
      <c r="AU13" s="167">
        <f t="shared" si="23"/>
        <v>8.9999999999999998E-4</v>
      </c>
      <c r="AW13" s="253">
        <v>16951</v>
      </c>
      <c r="AX13" s="253">
        <f t="shared" si="8"/>
        <v>0</v>
      </c>
    </row>
    <row r="14" spans="1:50" ht="17.25" x14ac:dyDescent="0.3">
      <c r="A14" s="251" t="s">
        <v>161</v>
      </c>
      <c r="B14" s="164" t="s">
        <v>41</v>
      </c>
      <c r="C14" s="252">
        <v>1852</v>
      </c>
      <c r="D14" s="252">
        <v>331</v>
      </c>
      <c r="E14" s="252">
        <v>17302</v>
      </c>
      <c r="F14" s="252">
        <v>4359</v>
      </c>
      <c r="G14" s="252">
        <v>31</v>
      </c>
      <c r="H14" s="252">
        <v>55895</v>
      </c>
      <c r="I14" s="252">
        <v>2329</v>
      </c>
      <c r="J14" s="252">
        <v>0</v>
      </c>
      <c r="K14" s="252">
        <v>3</v>
      </c>
      <c r="L14" s="252">
        <v>144</v>
      </c>
      <c r="M14" s="252">
        <v>29</v>
      </c>
      <c r="N14" s="252">
        <v>130</v>
      </c>
      <c r="O14" s="252">
        <f t="shared" si="9"/>
        <v>82405</v>
      </c>
      <c r="P14" s="247"/>
      <c r="Q14" s="166">
        <v>0</v>
      </c>
      <c r="R14" s="167">
        <f t="shared" si="10"/>
        <v>0</v>
      </c>
      <c r="S14" s="166">
        <v>0</v>
      </c>
      <c r="T14" s="167">
        <f>ROUND(S14/S$61,4)</f>
        <v>0</v>
      </c>
      <c r="U14" s="247"/>
      <c r="V14" s="166">
        <f t="shared" si="12"/>
        <v>0</v>
      </c>
      <c r="W14" s="167">
        <v>0</v>
      </c>
      <c r="X14" s="166">
        <f t="shared" si="0"/>
        <v>0</v>
      </c>
      <c r="Y14" s="167">
        <f t="shared" si="13"/>
        <v>0</v>
      </c>
      <c r="Z14" s="166">
        <f t="shared" si="1"/>
        <v>0</v>
      </c>
      <c r="AA14" s="167">
        <f t="shared" si="14"/>
        <v>0</v>
      </c>
      <c r="AB14" s="247"/>
      <c r="AC14" s="166">
        <f t="shared" si="2"/>
        <v>82275</v>
      </c>
      <c r="AD14" s="167">
        <f t="shared" si="15"/>
        <v>1.49E-2</v>
      </c>
      <c r="AE14" s="166">
        <f t="shared" si="25"/>
        <v>130</v>
      </c>
      <c r="AF14" s="170">
        <f>ROUNDDOWN(AE14/AE$61,4)</f>
        <v>2.4400000000000002E-2</v>
      </c>
      <c r="AG14" s="247"/>
      <c r="AH14" s="166">
        <f t="shared" si="17"/>
        <v>82405</v>
      </c>
      <c r="AI14" s="167">
        <f t="shared" si="18"/>
        <v>7.4000000000000003E-3</v>
      </c>
      <c r="AJ14" s="166">
        <f t="shared" si="4"/>
        <v>81870</v>
      </c>
      <c r="AK14" s="167">
        <f t="shared" si="19"/>
        <v>7.4000000000000003E-3</v>
      </c>
      <c r="AL14" s="166">
        <f t="shared" si="5"/>
        <v>21661</v>
      </c>
      <c r="AM14" s="167">
        <f t="shared" si="24"/>
        <v>8.3000000000000001E-3</v>
      </c>
      <c r="AN14" s="168"/>
      <c r="AO14" s="166">
        <f t="shared" si="20"/>
        <v>82405</v>
      </c>
      <c r="AP14" s="167">
        <f t="shared" si="21"/>
        <v>6.3E-3</v>
      </c>
      <c r="AQ14" s="169"/>
      <c r="AR14" s="166">
        <f t="shared" si="6"/>
        <v>82405</v>
      </c>
      <c r="AS14" s="167">
        <f t="shared" si="22"/>
        <v>4.4000000000000003E-3</v>
      </c>
      <c r="AT14" s="166">
        <f t="shared" si="7"/>
        <v>82275</v>
      </c>
      <c r="AU14" s="167">
        <f t="shared" si="23"/>
        <v>4.4000000000000003E-3</v>
      </c>
      <c r="AW14" s="253">
        <v>82405</v>
      </c>
      <c r="AX14" s="253">
        <f t="shared" si="8"/>
        <v>0</v>
      </c>
    </row>
    <row r="15" spans="1:50" ht="17.25" x14ac:dyDescent="0.3">
      <c r="A15" s="251" t="s">
        <v>161</v>
      </c>
      <c r="B15" s="164" t="s">
        <v>42</v>
      </c>
      <c r="C15" s="252">
        <v>5557</v>
      </c>
      <c r="D15" s="252">
        <v>214</v>
      </c>
      <c r="E15" s="252">
        <v>29972</v>
      </c>
      <c r="F15" s="252">
        <v>8189</v>
      </c>
      <c r="G15" s="252">
        <v>211</v>
      </c>
      <c r="H15" s="252">
        <v>92169</v>
      </c>
      <c r="I15" s="252">
        <v>3840</v>
      </c>
      <c r="J15" s="252">
        <v>0</v>
      </c>
      <c r="K15" s="252">
        <v>25</v>
      </c>
      <c r="L15" s="252">
        <v>167</v>
      </c>
      <c r="M15" s="252">
        <v>50</v>
      </c>
      <c r="N15" s="252">
        <v>49</v>
      </c>
      <c r="O15" s="252">
        <f t="shared" si="9"/>
        <v>140443</v>
      </c>
      <c r="P15" s="247"/>
      <c r="Q15" s="166">
        <v>0</v>
      </c>
      <c r="R15" s="167">
        <f>ROUND(Q15/Q$61,4)</f>
        <v>0</v>
      </c>
      <c r="S15" s="166">
        <v>0</v>
      </c>
      <c r="T15" s="167">
        <f t="shared" si="11"/>
        <v>0</v>
      </c>
      <c r="U15" s="247"/>
      <c r="V15" s="166">
        <f t="shared" si="12"/>
        <v>0</v>
      </c>
      <c r="W15" s="167">
        <v>0</v>
      </c>
      <c r="X15" s="166">
        <f t="shared" si="0"/>
        <v>0</v>
      </c>
      <c r="Y15" s="167">
        <f t="shared" si="13"/>
        <v>0</v>
      </c>
      <c r="Z15" s="166">
        <f t="shared" si="1"/>
        <v>0</v>
      </c>
      <c r="AA15" s="167">
        <f t="shared" si="14"/>
        <v>0</v>
      </c>
      <c r="AB15" s="247"/>
      <c r="AC15" s="166">
        <f t="shared" si="2"/>
        <v>140394</v>
      </c>
      <c r="AD15" s="167">
        <f>ROUND(AC15/AC$61,4)</f>
        <v>2.5499999999999998E-2</v>
      </c>
      <c r="AE15" s="166">
        <f t="shared" si="25"/>
        <v>49</v>
      </c>
      <c r="AF15" s="167">
        <f t="shared" si="16"/>
        <v>9.1999999999999998E-3</v>
      </c>
      <c r="AG15" s="247"/>
      <c r="AH15" s="166">
        <f t="shared" si="17"/>
        <v>140443</v>
      </c>
      <c r="AI15" s="170">
        <f>ROUNDUP(AH15/AH$61,4)</f>
        <v>1.2699999999999999E-2</v>
      </c>
      <c r="AJ15" s="166">
        <f t="shared" si="4"/>
        <v>139801</v>
      </c>
      <c r="AK15" s="167">
        <f t="shared" si="19"/>
        <v>1.26E-2</v>
      </c>
      <c r="AL15" s="166">
        <f t="shared" si="5"/>
        <v>38161</v>
      </c>
      <c r="AM15" s="167">
        <f t="shared" si="24"/>
        <v>1.46E-2</v>
      </c>
      <c r="AN15" s="168"/>
      <c r="AO15" s="166">
        <f t="shared" si="20"/>
        <v>140443</v>
      </c>
      <c r="AP15" s="167">
        <f t="shared" si="21"/>
        <v>1.0699999999999999E-2</v>
      </c>
      <c r="AQ15" s="169"/>
      <c r="AR15" s="166">
        <f t="shared" si="6"/>
        <v>140443</v>
      </c>
      <c r="AS15" s="167">
        <f t="shared" si="22"/>
        <v>7.4999999999999997E-3</v>
      </c>
      <c r="AT15" s="166">
        <f t="shared" si="7"/>
        <v>140394</v>
      </c>
      <c r="AU15" s="167">
        <f>ROUND(AT15/AT$61,4)</f>
        <v>7.4999999999999997E-3</v>
      </c>
      <c r="AW15" s="253">
        <v>140443</v>
      </c>
      <c r="AX15" s="253">
        <f t="shared" si="8"/>
        <v>0</v>
      </c>
    </row>
    <row r="16" spans="1:50" ht="17.25" x14ac:dyDescent="0.3">
      <c r="A16" s="251" t="s">
        <v>161</v>
      </c>
      <c r="B16" s="164" t="s">
        <v>43</v>
      </c>
      <c r="C16" s="252">
        <v>106</v>
      </c>
      <c r="D16" s="252">
        <v>15</v>
      </c>
      <c r="E16" s="252">
        <v>1677</v>
      </c>
      <c r="F16" s="252">
        <v>241</v>
      </c>
      <c r="G16" s="252">
        <v>4</v>
      </c>
      <c r="H16" s="252">
        <v>5699</v>
      </c>
      <c r="I16" s="252">
        <v>237</v>
      </c>
      <c r="J16" s="252">
        <v>0</v>
      </c>
      <c r="K16" s="252">
        <v>1</v>
      </c>
      <c r="L16" s="252">
        <v>6</v>
      </c>
      <c r="M16" s="252">
        <v>2</v>
      </c>
      <c r="N16" s="252">
        <v>18</v>
      </c>
      <c r="O16" s="252">
        <f t="shared" si="9"/>
        <v>8006</v>
      </c>
      <c r="P16" s="247"/>
      <c r="Q16" s="166">
        <v>0</v>
      </c>
      <c r="R16" s="167">
        <f t="shared" si="10"/>
        <v>0</v>
      </c>
      <c r="S16" s="166">
        <v>0</v>
      </c>
      <c r="T16" s="167">
        <f t="shared" si="11"/>
        <v>0</v>
      </c>
      <c r="U16" s="247"/>
      <c r="V16" s="166">
        <f t="shared" si="12"/>
        <v>0</v>
      </c>
      <c r="W16" s="167">
        <v>0</v>
      </c>
      <c r="X16" s="166">
        <f t="shared" si="0"/>
        <v>0</v>
      </c>
      <c r="Y16" s="167">
        <f t="shared" si="13"/>
        <v>0</v>
      </c>
      <c r="Z16" s="166">
        <f t="shared" si="1"/>
        <v>0</v>
      </c>
      <c r="AA16" s="167">
        <f t="shared" si="14"/>
        <v>0</v>
      </c>
      <c r="AB16" s="247"/>
      <c r="AC16" s="166">
        <f t="shared" si="2"/>
        <v>7988</v>
      </c>
      <c r="AD16" s="167">
        <f t="shared" si="15"/>
        <v>1.4E-3</v>
      </c>
      <c r="AE16" s="166">
        <f t="shared" si="25"/>
        <v>18</v>
      </c>
      <c r="AF16" s="167">
        <f t="shared" si="16"/>
        <v>3.3999999999999998E-3</v>
      </c>
      <c r="AG16" s="247"/>
      <c r="AH16" s="166">
        <f t="shared" si="17"/>
        <v>8006</v>
      </c>
      <c r="AI16" s="167">
        <f t="shared" si="18"/>
        <v>6.9999999999999999E-4</v>
      </c>
      <c r="AJ16" s="166">
        <f t="shared" si="4"/>
        <v>7979</v>
      </c>
      <c r="AK16" s="167">
        <f t="shared" si="19"/>
        <v>6.9999999999999999E-4</v>
      </c>
      <c r="AL16" s="166">
        <f t="shared" si="5"/>
        <v>1918</v>
      </c>
      <c r="AM16" s="167">
        <f t="shared" si="24"/>
        <v>6.9999999999999999E-4</v>
      </c>
      <c r="AN16" s="168"/>
      <c r="AO16" s="166">
        <f t="shared" si="20"/>
        <v>8006</v>
      </c>
      <c r="AP16" s="167">
        <f t="shared" si="21"/>
        <v>5.9999999999999995E-4</v>
      </c>
      <c r="AQ16" s="169"/>
      <c r="AR16" s="166">
        <f t="shared" si="6"/>
        <v>8006</v>
      </c>
      <c r="AS16" s="167">
        <f t="shared" si="22"/>
        <v>4.0000000000000002E-4</v>
      </c>
      <c r="AT16" s="166">
        <f t="shared" si="7"/>
        <v>7988</v>
      </c>
      <c r="AU16" s="167">
        <f t="shared" si="23"/>
        <v>4.0000000000000002E-4</v>
      </c>
      <c r="AW16" s="253">
        <v>8006</v>
      </c>
      <c r="AX16" s="253">
        <f t="shared" si="8"/>
        <v>0</v>
      </c>
    </row>
    <row r="17" spans="1:50" ht="17.25" x14ac:dyDescent="0.3">
      <c r="A17" s="251" t="s">
        <v>161</v>
      </c>
      <c r="B17" s="164" t="s">
        <v>44</v>
      </c>
      <c r="C17" s="252">
        <v>27125</v>
      </c>
      <c r="D17" s="252">
        <v>1161</v>
      </c>
      <c r="E17" s="252">
        <v>121704</v>
      </c>
      <c r="F17" s="252">
        <v>36479</v>
      </c>
      <c r="G17" s="252">
        <v>751</v>
      </c>
      <c r="H17" s="252">
        <v>424123</v>
      </c>
      <c r="I17" s="252">
        <v>17672</v>
      </c>
      <c r="J17" s="252">
        <v>0</v>
      </c>
      <c r="K17" s="252">
        <v>45</v>
      </c>
      <c r="L17" s="252">
        <v>491</v>
      </c>
      <c r="M17" s="252">
        <v>0</v>
      </c>
      <c r="N17" s="252">
        <v>1051</v>
      </c>
      <c r="O17" s="252">
        <f t="shared" si="9"/>
        <v>630602</v>
      </c>
      <c r="P17" s="247"/>
      <c r="Q17" s="166">
        <v>0</v>
      </c>
      <c r="R17" s="172">
        <f>ROUND(Q17/Q$61,4)</f>
        <v>0</v>
      </c>
      <c r="S17" s="166">
        <v>0</v>
      </c>
      <c r="T17" s="167">
        <f t="shared" si="11"/>
        <v>0</v>
      </c>
      <c r="U17" s="247"/>
      <c r="V17" s="166">
        <f t="shared" si="12"/>
        <v>0</v>
      </c>
      <c r="W17" s="167">
        <v>0</v>
      </c>
      <c r="X17" s="166">
        <f t="shared" si="0"/>
        <v>0</v>
      </c>
      <c r="Y17" s="167">
        <f t="shared" si="13"/>
        <v>0</v>
      </c>
      <c r="Z17" s="166">
        <f t="shared" si="1"/>
        <v>0</v>
      </c>
      <c r="AA17" s="167">
        <f t="shared" si="14"/>
        <v>0</v>
      </c>
      <c r="AB17" s="247"/>
      <c r="AC17" s="166">
        <f t="shared" si="2"/>
        <v>629551</v>
      </c>
      <c r="AD17" s="172">
        <f>ROUND(AC17/AC$61,4)</f>
        <v>0.1142</v>
      </c>
      <c r="AE17" s="166">
        <f t="shared" si="25"/>
        <v>1051</v>
      </c>
      <c r="AF17" s="170">
        <f>ROUNDDOWN(AE17/AE$61,4)</f>
        <v>0.19800000000000001</v>
      </c>
      <c r="AG17" s="247"/>
      <c r="AH17" s="166">
        <f t="shared" si="17"/>
        <v>630602</v>
      </c>
      <c r="AI17" s="167">
        <f t="shared" si="18"/>
        <v>5.6599999999999998E-2</v>
      </c>
      <c r="AJ17" s="166">
        <f t="shared" si="4"/>
        <v>628199</v>
      </c>
      <c r="AK17" s="170">
        <f>ROUNDUP(AJ17/AJ$61,4)</f>
        <v>5.67E-2</v>
      </c>
      <c r="AL17" s="166">
        <f t="shared" si="5"/>
        <v>158183</v>
      </c>
      <c r="AM17" s="167">
        <f t="shared" si="24"/>
        <v>6.0699999999999997E-2</v>
      </c>
      <c r="AN17" s="168"/>
      <c r="AO17" s="166">
        <f t="shared" si="20"/>
        <v>630602</v>
      </c>
      <c r="AP17" s="167">
        <f t="shared" si="21"/>
        <v>4.8099999999999997E-2</v>
      </c>
      <c r="AQ17" s="169"/>
      <c r="AR17" s="166">
        <f t="shared" si="6"/>
        <v>630602</v>
      </c>
      <c r="AS17" s="170">
        <f>ROUNDUP(AR17/AR$61,4)</f>
        <v>3.3700000000000001E-2</v>
      </c>
      <c r="AT17" s="166">
        <f t="shared" si="7"/>
        <v>629551</v>
      </c>
      <c r="AU17" s="167">
        <f t="shared" si="23"/>
        <v>3.3799999999999997E-2</v>
      </c>
      <c r="AW17" s="253">
        <v>630602</v>
      </c>
      <c r="AX17" s="253">
        <f t="shared" si="8"/>
        <v>0</v>
      </c>
    </row>
    <row r="18" spans="1:50" ht="17.25" x14ac:dyDescent="0.3">
      <c r="A18" s="251" t="s">
        <v>161</v>
      </c>
      <c r="B18" s="164" t="s">
        <v>45</v>
      </c>
      <c r="C18" s="252">
        <v>4341</v>
      </c>
      <c r="D18" s="252">
        <v>241</v>
      </c>
      <c r="E18" s="252">
        <v>18522</v>
      </c>
      <c r="F18" s="252">
        <v>5314</v>
      </c>
      <c r="G18" s="252">
        <v>141</v>
      </c>
      <c r="H18" s="252">
        <v>59826</v>
      </c>
      <c r="I18" s="252">
        <v>2493</v>
      </c>
      <c r="J18" s="252">
        <v>0</v>
      </c>
      <c r="K18" s="252">
        <v>11</v>
      </c>
      <c r="L18" s="252">
        <v>179</v>
      </c>
      <c r="M18" s="252">
        <v>11</v>
      </c>
      <c r="N18" s="252">
        <v>29</v>
      </c>
      <c r="O18" s="252">
        <f t="shared" si="9"/>
        <v>91108</v>
      </c>
      <c r="P18" s="247"/>
      <c r="Q18" s="166">
        <v>0</v>
      </c>
      <c r="R18" s="167">
        <f t="shared" si="10"/>
        <v>0</v>
      </c>
      <c r="S18" s="166">
        <v>0</v>
      </c>
      <c r="T18" s="167">
        <f t="shared" si="11"/>
        <v>0</v>
      </c>
      <c r="U18" s="247"/>
      <c r="V18" s="166">
        <f t="shared" si="12"/>
        <v>0</v>
      </c>
      <c r="W18" s="167">
        <v>0</v>
      </c>
      <c r="X18" s="166">
        <f t="shared" si="0"/>
        <v>0</v>
      </c>
      <c r="Y18" s="167">
        <f t="shared" si="13"/>
        <v>0</v>
      </c>
      <c r="Z18" s="166">
        <f t="shared" si="1"/>
        <v>0</v>
      </c>
      <c r="AA18" s="167">
        <f t="shared" si="14"/>
        <v>0</v>
      </c>
      <c r="AB18" s="247"/>
      <c r="AC18" s="166">
        <f t="shared" si="2"/>
        <v>91079</v>
      </c>
      <c r="AD18" s="167">
        <f t="shared" si="15"/>
        <v>1.6500000000000001E-2</v>
      </c>
      <c r="AE18" s="166">
        <f t="shared" si="25"/>
        <v>29</v>
      </c>
      <c r="AF18" s="167">
        <f t="shared" si="16"/>
        <v>5.4999999999999997E-3</v>
      </c>
      <c r="AG18" s="247"/>
      <c r="AH18" s="166">
        <f t="shared" si="17"/>
        <v>91108</v>
      </c>
      <c r="AI18" s="167">
        <f t="shared" si="18"/>
        <v>8.2000000000000007E-3</v>
      </c>
      <c r="AJ18" s="166">
        <f t="shared" si="4"/>
        <v>90536</v>
      </c>
      <c r="AK18" s="167">
        <f t="shared" si="19"/>
        <v>8.2000000000000007E-3</v>
      </c>
      <c r="AL18" s="166">
        <f t="shared" si="5"/>
        <v>23836</v>
      </c>
      <c r="AM18" s="167">
        <f t="shared" si="24"/>
        <v>9.1000000000000004E-3</v>
      </c>
      <c r="AN18" s="168"/>
      <c r="AO18" s="166">
        <f t="shared" si="20"/>
        <v>91108</v>
      </c>
      <c r="AP18" s="167">
        <f t="shared" si="21"/>
        <v>6.8999999999999999E-3</v>
      </c>
      <c r="AQ18" s="169"/>
      <c r="AR18" s="166">
        <f t="shared" si="6"/>
        <v>91108</v>
      </c>
      <c r="AS18" s="167">
        <f t="shared" si="22"/>
        <v>4.8999999999999998E-3</v>
      </c>
      <c r="AT18" s="166">
        <f t="shared" si="7"/>
        <v>91079</v>
      </c>
      <c r="AU18" s="167">
        <f t="shared" si="23"/>
        <v>4.8999999999999998E-3</v>
      </c>
      <c r="AW18" s="253">
        <v>91108</v>
      </c>
      <c r="AX18" s="253">
        <f t="shared" si="8"/>
        <v>0</v>
      </c>
    </row>
    <row r="19" spans="1:50" ht="17.25" x14ac:dyDescent="0.3">
      <c r="A19" s="251" t="s">
        <v>161</v>
      </c>
      <c r="B19" s="164" t="s">
        <v>46</v>
      </c>
      <c r="C19" s="252">
        <v>1308</v>
      </c>
      <c r="D19" s="252">
        <v>101</v>
      </c>
      <c r="E19" s="252">
        <v>9730</v>
      </c>
      <c r="F19" s="252">
        <v>2765</v>
      </c>
      <c r="G19" s="252">
        <v>23</v>
      </c>
      <c r="H19" s="252">
        <v>32041</v>
      </c>
      <c r="I19" s="252">
        <v>1335</v>
      </c>
      <c r="J19" s="252">
        <v>0</v>
      </c>
      <c r="K19" s="252">
        <v>2</v>
      </c>
      <c r="L19" s="252">
        <v>8</v>
      </c>
      <c r="M19" s="252">
        <v>19</v>
      </c>
      <c r="N19" s="252">
        <v>4</v>
      </c>
      <c r="O19" s="252">
        <f t="shared" si="9"/>
        <v>47336</v>
      </c>
      <c r="P19" s="247"/>
      <c r="Q19" s="166">
        <v>0</v>
      </c>
      <c r="R19" s="167">
        <f t="shared" si="10"/>
        <v>0</v>
      </c>
      <c r="S19" s="166">
        <v>0</v>
      </c>
      <c r="T19" s="167">
        <f t="shared" si="11"/>
        <v>0</v>
      </c>
      <c r="U19" s="247"/>
      <c r="V19" s="166">
        <f t="shared" si="12"/>
        <v>0</v>
      </c>
      <c r="W19" s="167">
        <v>0</v>
      </c>
      <c r="X19" s="166">
        <f t="shared" si="0"/>
        <v>0</v>
      </c>
      <c r="Y19" s="167">
        <f t="shared" si="13"/>
        <v>0</v>
      </c>
      <c r="Z19" s="166">
        <f t="shared" si="1"/>
        <v>0</v>
      </c>
      <c r="AA19" s="167">
        <f t="shared" si="14"/>
        <v>0</v>
      </c>
      <c r="AB19" s="247"/>
      <c r="AC19" s="166">
        <f t="shared" si="2"/>
        <v>47332</v>
      </c>
      <c r="AD19" s="167">
        <f t="shared" si="15"/>
        <v>8.6E-3</v>
      </c>
      <c r="AE19" s="166">
        <f t="shared" si="25"/>
        <v>4</v>
      </c>
      <c r="AF19" s="167">
        <f t="shared" si="16"/>
        <v>8.0000000000000004E-4</v>
      </c>
      <c r="AG19" s="247"/>
      <c r="AH19" s="166">
        <f t="shared" si="17"/>
        <v>47336</v>
      </c>
      <c r="AI19" s="167">
        <f t="shared" si="18"/>
        <v>4.1999999999999997E-3</v>
      </c>
      <c r="AJ19" s="166">
        <f t="shared" si="4"/>
        <v>47185</v>
      </c>
      <c r="AK19" s="167">
        <f t="shared" si="19"/>
        <v>4.3E-3</v>
      </c>
      <c r="AL19" s="166">
        <f t="shared" si="5"/>
        <v>12495</v>
      </c>
      <c r="AM19" s="167">
        <f t="shared" si="24"/>
        <v>4.7999999999999996E-3</v>
      </c>
      <c r="AN19" s="168"/>
      <c r="AO19" s="166">
        <f t="shared" si="20"/>
        <v>47336</v>
      </c>
      <c r="AP19" s="167">
        <f t="shared" si="21"/>
        <v>3.5999999999999999E-3</v>
      </c>
      <c r="AQ19" s="169"/>
      <c r="AR19" s="166">
        <f t="shared" si="6"/>
        <v>47336</v>
      </c>
      <c r="AS19" s="167">
        <f t="shared" si="22"/>
        <v>2.5000000000000001E-3</v>
      </c>
      <c r="AT19" s="166">
        <f t="shared" si="7"/>
        <v>47332</v>
      </c>
      <c r="AU19" s="167">
        <f t="shared" si="23"/>
        <v>2.5000000000000001E-3</v>
      </c>
      <c r="AW19" s="253">
        <v>47336</v>
      </c>
      <c r="AX19" s="253">
        <f t="shared" si="8"/>
        <v>0</v>
      </c>
    </row>
    <row r="20" spans="1:50" ht="17.25" x14ac:dyDescent="0.3">
      <c r="A20" s="251" t="s">
        <v>161</v>
      </c>
      <c r="B20" s="164" t="s">
        <v>47</v>
      </c>
      <c r="C20" s="252">
        <v>588</v>
      </c>
      <c r="D20" s="252">
        <v>44</v>
      </c>
      <c r="E20" s="252">
        <v>2354</v>
      </c>
      <c r="F20" s="252">
        <v>828</v>
      </c>
      <c r="G20" s="252">
        <v>3</v>
      </c>
      <c r="H20" s="252">
        <v>7985</v>
      </c>
      <c r="I20" s="252">
        <v>333</v>
      </c>
      <c r="J20" s="252">
        <v>0</v>
      </c>
      <c r="K20" s="252">
        <v>0</v>
      </c>
      <c r="L20" s="252">
        <v>24</v>
      </c>
      <c r="M20" s="252">
        <v>0</v>
      </c>
      <c r="N20" s="252">
        <v>35</v>
      </c>
      <c r="O20" s="252">
        <f t="shared" si="9"/>
        <v>12194</v>
      </c>
      <c r="P20" s="247"/>
      <c r="Q20" s="166">
        <v>0</v>
      </c>
      <c r="R20" s="167">
        <f t="shared" si="10"/>
        <v>0</v>
      </c>
      <c r="S20" s="166">
        <v>0</v>
      </c>
      <c r="T20" s="167">
        <f t="shared" si="11"/>
        <v>0</v>
      </c>
      <c r="U20" s="247"/>
      <c r="V20" s="166">
        <f t="shared" si="12"/>
        <v>0</v>
      </c>
      <c r="W20" s="167">
        <v>0</v>
      </c>
      <c r="X20" s="166">
        <f t="shared" si="0"/>
        <v>0</v>
      </c>
      <c r="Y20" s="167">
        <f t="shared" si="13"/>
        <v>0</v>
      </c>
      <c r="Z20" s="166">
        <f t="shared" si="1"/>
        <v>0</v>
      </c>
      <c r="AA20" s="167">
        <f t="shared" si="14"/>
        <v>0</v>
      </c>
      <c r="AB20" s="247"/>
      <c r="AC20" s="166">
        <f t="shared" si="2"/>
        <v>12159</v>
      </c>
      <c r="AD20" s="167">
        <f t="shared" si="15"/>
        <v>2.2000000000000001E-3</v>
      </c>
      <c r="AE20" s="166">
        <f t="shared" si="25"/>
        <v>35</v>
      </c>
      <c r="AF20" s="167">
        <f t="shared" si="16"/>
        <v>6.6E-3</v>
      </c>
      <c r="AG20" s="247"/>
      <c r="AH20" s="166">
        <f t="shared" si="17"/>
        <v>12194</v>
      </c>
      <c r="AI20" s="167">
        <f t="shared" si="18"/>
        <v>1.1000000000000001E-3</v>
      </c>
      <c r="AJ20" s="166">
        <f t="shared" si="4"/>
        <v>12123</v>
      </c>
      <c r="AK20" s="167">
        <f t="shared" si="19"/>
        <v>1.1000000000000001E-3</v>
      </c>
      <c r="AL20" s="166">
        <f t="shared" si="5"/>
        <v>3182</v>
      </c>
      <c r="AM20" s="167">
        <f t="shared" si="24"/>
        <v>1.1999999999999999E-3</v>
      </c>
      <c r="AN20" s="168"/>
      <c r="AO20" s="166">
        <f t="shared" si="20"/>
        <v>12194</v>
      </c>
      <c r="AP20" s="167">
        <f t="shared" si="21"/>
        <v>8.9999999999999998E-4</v>
      </c>
      <c r="AQ20" s="169"/>
      <c r="AR20" s="166">
        <f t="shared" si="6"/>
        <v>12194</v>
      </c>
      <c r="AS20" s="167">
        <f t="shared" si="22"/>
        <v>6.9999999999999999E-4</v>
      </c>
      <c r="AT20" s="166">
        <f t="shared" si="7"/>
        <v>12159</v>
      </c>
      <c r="AU20" s="167">
        <f t="shared" si="23"/>
        <v>6.9999999999999999E-4</v>
      </c>
      <c r="AW20" s="253">
        <v>12194</v>
      </c>
      <c r="AX20" s="253">
        <f t="shared" si="8"/>
        <v>0</v>
      </c>
    </row>
    <row r="21" spans="1:50" ht="17.25" x14ac:dyDescent="0.3">
      <c r="A21" s="251" t="s">
        <v>161</v>
      </c>
      <c r="B21" s="164" t="s">
        <v>48</v>
      </c>
      <c r="C21" s="252">
        <v>172952</v>
      </c>
      <c r="D21" s="252">
        <v>11496</v>
      </c>
      <c r="E21" s="252">
        <v>944937</v>
      </c>
      <c r="F21" s="252">
        <v>381064</v>
      </c>
      <c r="G21" s="252">
        <v>12526</v>
      </c>
      <c r="H21" s="252">
        <v>3821128</v>
      </c>
      <c r="I21" s="252">
        <v>159214</v>
      </c>
      <c r="J21" s="252">
        <v>148</v>
      </c>
      <c r="K21" s="252">
        <v>7257</v>
      </c>
      <c r="L21" s="252">
        <v>12192</v>
      </c>
      <c r="M21" s="252">
        <v>0</v>
      </c>
      <c r="N21" s="252">
        <v>98529</v>
      </c>
      <c r="O21" s="252">
        <f t="shared" si="9"/>
        <v>5621443</v>
      </c>
      <c r="P21" s="247"/>
      <c r="Q21" s="166">
        <f>SUM(C21:M21)</f>
        <v>5522914</v>
      </c>
      <c r="R21" s="167">
        <f t="shared" si="10"/>
        <v>1</v>
      </c>
      <c r="S21" s="166">
        <f>N21</f>
        <v>98529</v>
      </c>
      <c r="T21" s="167">
        <f t="shared" si="11"/>
        <v>1</v>
      </c>
      <c r="U21" s="247"/>
      <c r="V21" s="166">
        <f t="shared" si="12"/>
        <v>0</v>
      </c>
      <c r="W21" s="167">
        <v>0</v>
      </c>
      <c r="X21" s="166">
        <f t="shared" si="0"/>
        <v>0</v>
      </c>
      <c r="Y21" s="167">
        <f t="shared" si="13"/>
        <v>0</v>
      </c>
      <c r="Z21" s="166">
        <f t="shared" si="1"/>
        <v>0</v>
      </c>
      <c r="AA21" s="167">
        <f t="shared" si="14"/>
        <v>0</v>
      </c>
      <c r="AB21" s="247"/>
      <c r="AC21" s="166">
        <v>0</v>
      </c>
      <c r="AD21" s="167">
        <f t="shared" si="15"/>
        <v>0</v>
      </c>
      <c r="AE21" s="166">
        <v>0</v>
      </c>
      <c r="AF21" s="167">
        <f t="shared" si="16"/>
        <v>0</v>
      </c>
      <c r="AG21" s="247"/>
      <c r="AH21" s="166">
        <f t="shared" si="17"/>
        <v>5621443</v>
      </c>
      <c r="AI21" s="167">
        <f t="shared" si="18"/>
        <v>0.50460000000000005</v>
      </c>
      <c r="AJ21" s="166">
        <f t="shared" si="4"/>
        <v>5585229</v>
      </c>
      <c r="AK21" s="167">
        <f t="shared" si="19"/>
        <v>0.50409999999999999</v>
      </c>
      <c r="AL21" s="166">
        <f t="shared" si="5"/>
        <v>1326001</v>
      </c>
      <c r="AM21" s="167">
        <f t="shared" si="24"/>
        <v>0.50860000000000005</v>
      </c>
      <c r="AN21" s="168"/>
      <c r="AO21" s="166">
        <v>0</v>
      </c>
      <c r="AP21" s="167">
        <f t="shared" si="21"/>
        <v>0</v>
      </c>
      <c r="AQ21" s="169"/>
      <c r="AR21" s="166">
        <f t="shared" si="6"/>
        <v>5621443</v>
      </c>
      <c r="AS21" s="167">
        <f t="shared" si="22"/>
        <v>0.2999</v>
      </c>
      <c r="AT21" s="166">
        <f t="shared" si="7"/>
        <v>5522914</v>
      </c>
      <c r="AU21" s="167">
        <f t="shared" si="23"/>
        <v>0.29670000000000002</v>
      </c>
      <c r="AW21" s="253">
        <v>5621443</v>
      </c>
      <c r="AX21" s="253">
        <f t="shared" si="8"/>
        <v>0</v>
      </c>
    </row>
    <row r="22" spans="1:50" ht="17.25" x14ac:dyDescent="0.3">
      <c r="A22" s="251" t="s">
        <v>161</v>
      </c>
      <c r="B22" s="164" t="s">
        <v>49</v>
      </c>
      <c r="C22" s="252">
        <v>4698</v>
      </c>
      <c r="D22" s="252">
        <v>222</v>
      </c>
      <c r="E22" s="252">
        <v>22100</v>
      </c>
      <c r="F22" s="252">
        <v>5670</v>
      </c>
      <c r="G22" s="252">
        <v>136</v>
      </c>
      <c r="H22" s="252">
        <v>73088</v>
      </c>
      <c r="I22" s="252">
        <v>3045</v>
      </c>
      <c r="J22" s="252">
        <v>2</v>
      </c>
      <c r="K22" s="252">
        <v>2</v>
      </c>
      <c r="L22" s="252">
        <v>71</v>
      </c>
      <c r="M22" s="252">
        <v>10</v>
      </c>
      <c r="N22" s="252">
        <v>42</v>
      </c>
      <c r="O22" s="252">
        <f t="shared" si="9"/>
        <v>109086</v>
      </c>
      <c r="P22" s="247"/>
      <c r="Q22" s="166">
        <v>0</v>
      </c>
      <c r="R22" s="167">
        <f t="shared" si="10"/>
        <v>0</v>
      </c>
      <c r="S22" s="166">
        <v>0</v>
      </c>
      <c r="T22" s="167">
        <f t="shared" si="11"/>
        <v>0</v>
      </c>
      <c r="U22" s="247"/>
      <c r="V22" s="166">
        <f t="shared" si="12"/>
        <v>0</v>
      </c>
      <c r="W22" s="167">
        <v>0</v>
      </c>
      <c r="X22" s="166">
        <f t="shared" si="0"/>
        <v>0</v>
      </c>
      <c r="Y22" s="167">
        <f t="shared" si="13"/>
        <v>0</v>
      </c>
      <c r="Z22" s="166">
        <f t="shared" si="1"/>
        <v>0</v>
      </c>
      <c r="AA22" s="167">
        <f t="shared" si="14"/>
        <v>0</v>
      </c>
      <c r="AB22" s="247"/>
      <c r="AC22" s="166">
        <f t="shared" ref="AC22:AC60" si="26">SUMIF($A22,"CA",C22)+SUMIF($A22,"CA",D22)+SUMIF($A22,"CA",E22)+SUMIF($A22,"CA",F22)+SUMIF($A22,"CA",G22)+SUMIF($A22,"CA",H22)+SUMIF($A22,"CA",I22)+SUMIF($A22,"CA",J22)+SUMIF($A22,"CA",K22)+SUMIF($A22,"CA",L22)+SUMIF($A22,"CA",M22)</f>
        <v>109044</v>
      </c>
      <c r="AD22" s="167">
        <f t="shared" si="15"/>
        <v>1.9800000000000002E-2</v>
      </c>
      <c r="AE22" s="166">
        <f t="shared" ref="AE22:AE37" si="27">SUMIF($A22,"CA",N22)</f>
        <v>42</v>
      </c>
      <c r="AF22" s="167">
        <f t="shared" si="16"/>
        <v>7.9000000000000008E-3</v>
      </c>
      <c r="AG22" s="247"/>
      <c r="AH22" s="166">
        <f t="shared" si="17"/>
        <v>109086</v>
      </c>
      <c r="AI22" s="167">
        <f t="shared" si="18"/>
        <v>9.7999999999999997E-3</v>
      </c>
      <c r="AJ22" s="166">
        <f t="shared" si="4"/>
        <v>108647</v>
      </c>
      <c r="AK22" s="167">
        <f t="shared" si="19"/>
        <v>9.7999999999999997E-3</v>
      </c>
      <c r="AL22" s="166">
        <f t="shared" si="5"/>
        <v>27770</v>
      </c>
      <c r="AM22" s="170">
        <f>ROUNDUP(AL22/AL$61,4)</f>
        <v>1.0699999999999999E-2</v>
      </c>
      <c r="AN22" s="174"/>
      <c r="AO22" s="166">
        <f t="shared" si="20"/>
        <v>109086</v>
      </c>
      <c r="AP22" s="167">
        <f t="shared" si="21"/>
        <v>8.3000000000000001E-3</v>
      </c>
      <c r="AQ22" s="169"/>
      <c r="AR22" s="166">
        <f t="shared" si="6"/>
        <v>109086</v>
      </c>
      <c r="AS22" s="167">
        <f t="shared" si="22"/>
        <v>5.7999999999999996E-3</v>
      </c>
      <c r="AT22" s="166">
        <f t="shared" si="7"/>
        <v>109044</v>
      </c>
      <c r="AU22" s="167">
        <f t="shared" si="23"/>
        <v>5.8999999999999999E-3</v>
      </c>
      <c r="AW22" s="253">
        <v>109086</v>
      </c>
      <c r="AX22" s="253">
        <f t="shared" si="8"/>
        <v>0</v>
      </c>
    </row>
    <row r="23" spans="1:50" ht="17.25" x14ac:dyDescent="0.3">
      <c r="A23" s="251" t="s">
        <v>161</v>
      </c>
      <c r="B23" s="164" t="s">
        <v>50</v>
      </c>
      <c r="C23" s="252">
        <v>1174</v>
      </c>
      <c r="D23" s="252">
        <v>53</v>
      </c>
      <c r="E23" s="252">
        <v>10214</v>
      </c>
      <c r="F23" s="252">
        <v>2405</v>
      </c>
      <c r="G23" s="252">
        <v>293</v>
      </c>
      <c r="H23" s="252">
        <v>47399</v>
      </c>
      <c r="I23" s="252">
        <v>1975</v>
      </c>
      <c r="J23" s="252">
        <v>0</v>
      </c>
      <c r="K23" s="252">
        <v>43</v>
      </c>
      <c r="L23" s="252">
        <v>12</v>
      </c>
      <c r="M23" s="252">
        <v>77</v>
      </c>
      <c r="N23" s="252">
        <v>805</v>
      </c>
      <c r="O23" s="252">
        <f t="shared" si="9"/>
        <v>64450</v>
      </c>
      <c r="P23" s="247"/>
      <c r="Q23" s="166">
        <v>0</v>
      </c>
      <c r="R23" s="167">
        <f t="shared" si="10"/>
        <v>0</v>
      </c>
      <c r="S23" s="166">
        <v>0</v>
      </c>
      <c r="T23" s="167">
        <f t="shared" si="11"/>
        <v>0</v>
      </c>
      <c r="U23" s="247"/>
      <c r="V23" s="166">
        <f t="shared" si="12"/>
        <v>0</v>
      </c>
      <c r="W23" s="167">
        <v>0</v>
      </c>
      <c r="X23" s="166">
        <f t="shared" si="0"/>
        <v>0</v>
      </c>
      <c r="Y23" s="167">
        <f t="shared" si="13"/>
        <v>0</v>
      </c>
      <c r="Z23" s="166">
        <f t="shared" si="1"/>
        <v>0</v>
      </c>
      <c r="AA23" s="167">
        <f t="shared" si="14"/>
        <v>0</v>
      </c>
      <c r="AB23" s="247"/>
      <c r="AC23" s="166">
        <f t="shared" si="26"/>
        <v>63645</v>
      </c>
      <c r="AD23" s="167">
        <f t="shared" si="15"/>
        <v>1.15E-2</v>
      </c>
      <c r="AE23" s="166">
        <f t="shared" si="27"/>
        <v>805</v>
      </c>
      <c r="AF23" s="167">
        <f t="shared" si="16"/>
        <v>0.1517</v>
      </c>
      <c r="AG23" s="247"/>
      <c r="AH23" s="166">
        <f t="shared" si="17"/>
        <v>64450</v>
      </c>
      <c r="AI23" s="167">
        <f t="shared" si="18"/>
        <v>5.7999999999999996E-3</v>
      </c>
      <c r="AJ23" s="166">
        <f t="shared" si="4"/>
        <v>64015</v>
      </c>
      <c r="AK23" s="167">
        <f t="shared" si="19"/>
        <v>5.7999999999999996E-3</v>
      </c>
      <c r="AL23" s="166">
        <f t="shared" si="5"/>
        <v>12619</v>
      </c>
      <c r="AM23" s="167">
        <f t="shared" si="24"/>
        <v>4.7999999999999996E-3</v>
      </c>
      <c r="AN23" s="168"/>
      <c r="AO23" s="166">
        <f t="shared" si="20"/>
        <v>64450</v>
      </c>
      <c r="AP23" s="167">
        <f t="shared" si="21"/>
        <v>4.8999999999999998E-3</v>
      </c>
      <c r="AQ23" s="169"/>
      <c r="AR23" s="166">
        <f t="shared" si="6"/>
        <v>64450</v>
      </c>
      <c r="AS23" s="167">
        <f t="shared" si="22"/>
        <v>3.3999999999999998E-3</v>
      </c>
      <c r="AT23" s="166">
        <f t="shared" si="7"/>
        <v>63645</v>
      </c>
      <c r="AU23" s="167">
        <f t="shared" si="23"/>
        <v>3.3999999999999998E-3</v>
      </c>
      <c r="AW23" s="253">
        <v>64450</v>
      </c>
      <c r="AX23" s="253">
        <f t="shared" si="8"/>
        <v>0</v>
      </c>
    </row>
    <row r="24" spans="1:50" ht="17.25" x14ac:dyDescent="0.3">
      <c r="A24" s="251" t="s">
        <v>161</v>
      </c>
      <c r="B24" s="164" t="s">
        <v>51</v>
      </c>
      <c r="C24" s="252">
        <v>233</v>
      </c>
      <c r="D24" s="252">
        <v>22</v>
      </c>
      <c r="E24" s="252">
        <v>1993</v>
      </c>
      <c r="F24" s="252">
        <v>411</v>
      </c>
      <c r="G24" s="252">
        <v>3</v>
      </c>
      <c r="H24" s="252">
        <v>5276</v>
      </c>
      <c r="I24" s="252">
        <v>220</v>
      </c>
      <c r="J24" s="252">
        <v>0</v>
      </c>
      <c r="K24" s="252">
        <v>0</v>
      </c>
      <c r="L24" s="252">
        <v>13</v>
      </c>
      <c r="M24" s="252">
        <v>2</v>
      </c>
      <c r="N24" s="252">
        <v>28</v>
      </c>
      <c r="O24" s="252">
        <f t="shared" si="9"/>
        <v>8201</v>
      </c>
      <c r="P24" s="247"/>
      <c r="Q24" s="166">
        <v>0</v>
      </c>
      <c r="R24" s="172">
        <f>ROUND(Q24/Q$61,4)</f>
        <v>0</v>
      </c>
      <c r="S24" s="166">
        <v>0</v>
      </c>
      <c r="T24" s="167">
        <f t="shared" si="11"/>
        <v>0</v>
      </c>
      <c r="U24" s="247"/>
      <c r="V24" s="166">
        <f t="shared" si="12"/>
        <v>0</v>
      </c>
      <c r="W24" s="167">
        <v>0</v>
      </c>
      <c r="X24" s="166">
        <f t="shared" si="0"/>
        <v>0</v>
      </c>
      <c r="Y24" s="167">
        <f t="shared" si="13"/>
        <v>0</v>
      </c>
      <c r="Z24" s="166">
        <f t="shared" si="1"/>
        <v>0</v>
      </c>
      <c r="AA24" s="167">
        <f t="shared" si="14"/>
        <v>0</v>
      </c>
      <c r="AB24" s="247"/>
      <c r="AC24" s="166">
        <f t="shared" si="26"/>
        <v>8173</v>
      </c>
      <c r="AD24" s="172">
        <f>ROUND(AC24/AC$61,4)</f>
        <v>1.5E-3</v>
      </c>
      <c r="AE24" s="166">
        <f t="shared" si="27"/>
        <v>28</v>
      </c>
      <c r="AF24" s="167">
        <f t="shared" si="16"/>
        <v>5.3E-3</v>
      </c>
      <c r="AG24" s="247"/>
      <c r="AH24" s="166">
        <f t="shared" si="17"/>
        <v>8201</v>
      </c>
      <c r="AI24" s="167">
        <f t="shared" si="18"/>
        <v>6.9999999999999999E-4</v>
      </c>
      <c r="AJ24" s="166">
        <f t="shared" si="4"/>
        <v>8161</v>
      </c>
      <c r="AK24" s="167">
        <f t="shared" si="19"/>
        <v>6.9999999999999999E-4</v>
      </c>
      <c r="AL24" s="166">
        <f t="shared" si="5"/>
        <v>2404</v>
      </c>
      <c r="AM24" s="167">
        <f t="shared" si="24"/>
        <v>8.9999999999999998E-4</v>
      </c>
      <c r="AN24" s="168"/>
      <c r="AO24" s="166">
        <f t="shared" si="20"/>
        <v>8201</v>
      </c>
      <c r="AP24" s="167">
        <f t="shared" si="21"/>
        <v>5.9999999999999995E-4</v>
      </c>
      <c r="AQ24" s="169"/>
      <c r="AR24" s="166">
        <f t="shared" si="6"/>
        <v>8201</v>
      </c>
      <c r="AS24" s="167">
        <f t="shared" si="22"/>
        <v>4.0000000000000002E-4</v>
      </c>
      <c r="AT24" s="166">
        <f t="shared" si="7"/>
        <v>8173</v>
      </c>
      <c r="AU24" s="167">
        <f t="shared" si="23"/>
        <v>4.0000000000000002E-4</v>
      </c>
      <c r="AW24" s="253">
        <v>8201</v>
      </c>
      <c r="AX24" s="253">
        <f t="shared" si="8"/>
        <v>0</v>
      </c>
    </row>
    <row r="25" spans="1:50" ht="17.25" x14ac:dyDescent="0.3">
      <c r="A25" s="251" t="s">
        <v>161</v>
      </c>
      <c r="B25" s="164" t="s">
        <v>52</v>
      </c>
      <c r="C25" s="252">
        <v>996</v>
      </c>
      <c r="D25" s="252">
        <v>185</v>
      </c>
      <c r="E25" s="252">
        <v>10133</v>
      </c>
      <c r="F25" s="252">
        <v>1915</v>
      </c>
      <c r="G25" s="252">
        <v>42</v>
      </c>
      <c r="H25" s="252">
        <v>38821</v>
      </c>
      <c r="I25" s="252">
        <v>1618</v>
      </c>
      <c r="J25" s="252">
        <v>0</v>
      </c>
      <c r="K25" s="252">
        <v>4</v>
      </c>
      <c r="L25" s="252">
        <v>54</v>
      </c>
      <c r="M25" s="252">
        <v>12</v>
      </c>
      <c r="N25" s="252">
        <v>27</v>
      </c>
      <c r="O25" s="252">
        <f t="shared" si="9"/>
        <v>53807</v>
      </c>
      <c r="P25" s="247"/>
      <c r="Q25" s="166">
        <v>0</v>
      </c>
      <c r="R25" s="167">
        <f t="shared" si="10"/>
        <v>0</v>
      </c>
      <c r="S25" s="166">
        <v>0</v>
      </c>
      <c r="T25" s="167">
        <f t="shared" si="11"/>
        <v>0</v>
      </c>
      <c r="U25" s="247"/>
      <c r="V25" s="166">
        <f t="shared" si="12"/>
        <v>0</v>
      </c>
      <c r="W25" s="167">
        <v>0</v>
      </c>
      <c r="X25" s="166">
        <f t="shared" si="0"/>
        <v>0</v>
      </c>
      <c r="Y25" s="167">
        <f t="shared" si="13"/>
        <v>0</v>
      </c>
      <c r="Z25" s="166">
        <f t="shared" si="1"/>
        <v>0</v>
      </c>
      <c r="AA25" s="167">
        <f t="shared" si="14"/>
        <v>0</v>
      </c>
      <c r="AB25" s="247"/>
      <c r="AC25" s="166">
        <f t="shared" si="26"/>
        <v>53780</v>
      </c>
      <c r="AD25" s="167">
        <f t="shared" si="15"/>
        <v>9.7999999999999997E-3</v>
      </c>
      <c r="AE25" s="166">
        <f t="shared" si="27"/>
        <v>27</v>
      </c>
      <c r="AF25" s="167">
        <f t="shared" si="16"/>
        <v>5.1000000000000004E-3</v>
      </c>
      <c r="AG25" s="247"/>
      <c r="AH25" s="166">
        <f t="shared" si="17"/>
        <v>53807</v>
      </c>
      <c r="AI25" s="167">
        <f t="shared" si="18"/>
        <v>4.7999999999999996E-3</v>
      </c>
      <c r="AJ25" s="166">
        <f t="shared" si="4"/>
        <v>53514</v>
      </c>
      <c r="AK25" s="167">
        <f t="shared" si="19"/>
        <v>4.7999999999999996E-3</v>
      </c>
      <c r="AL25" s="166">
        <f t="shared" si="5"/>
        <v>12048</v>
      </c>
      <c r="AM25" s="167">
        <f>ROUND(AL25/AL$61,4)</f>
        <v>4.5999999999999999E-3</v>
      </c>
      <c r="AN25" s="174"/>
      <c r="AO25" s="166">
        <f t="shared" si="20"/>
        <v>53807</v>
      </c>
      <c r="AP25" s="167">
        <f t="shared" si="21"/>
        <v>4.1000000000000003E-3</v>
      </c>
      <c r="AQ25" s="169"/>
      <c r="AR25" s="166">
        <f t="shared" si="6"/>
        <v>53807</v>
      </c>
      <c r="AS25" s="167">
        <f t="shared" si="22"/>
        <v>2.8999999999999998E-3</v>
      </c>
      <c r="AT25" s="166">
        <f t="shared" si="7"/>
        <v>53780</v>
      </c>
      <c r="AU25" s="167">
        <f t="shared" si="23"/>
        <v>2.8999999999999998E-3</v>
      </c>
      <c r="AW25" s="253">
        <v>53807</v>
      </c>
      <c r="AX25" s="253">
        <f t="shared" si="8"/>
        <v>0</v>
      </c>
    </row>
    <row r="26" spans="1:50" ht="17.25" x14ac:dyDescent="0.3">
      <c r="A26" s="251" t="s">
        <v>161</v>
      </c>
      <c r="B26" s="164" t="s">
        <v>53</v>
      </c>
      <c r="C26" s="252">
        <v>8861</v>
      </c>
      <c r="D26" s="252">
        <v>393</v>
      </c>
      <c r="E26" s="252">
        <v>40519</v>
      </c>
      <c r="F26" s="252">
        <v>11316</v>
      </c>
      <c r="G26" s="252">
        <v>106</v>
      </c>
      <c r="H26" s="252">
        <v>135215</v>
      </c>
      <c r="I26" s="252">
        <v>5634</v>
      </c>
      <c r="J26" s="252">
        <v>1</v>
      </c>
      <c r="K26" s="252">
        <v>45</v>
      </c>
      <c r="L26" s="252">
        <v>205</v>
      </c>
      <c r="M26" s="252">
        <v>0</v>
      </c>
      <c r="N26" s="252">
        <v>85</v>
      </c>
      <c r="O26" s="252">
        <f t="shared" si="9"/>
        <v>202380</v>
      </c>
      <c r="P26" s="247"/>
      <c r="Q26" s="166">
        <v>0</v>
      </c>
      <c r="R26" s="167">
        <f>ROUND(Q26/Q$61,4)</f>
        <v>0</v>
      </c>
      <c r="S26" s="166">
        <v>0</v>
      </c>
      <c r="T26" s="167">
        <f t="shared" si="11"/>
        <v>0</v>
      </c>
      <c r="U26" s="247"/>
      <c r="V26" s="166">
        <f t="shared" si="12"/>
        <v>0</v>
      </c>
      <c r="W26" s="167">
        <v>0</v>
      </c>
      <c r="X26" s="166">
        <f t="shared" si="0"/>
        <v>0</v>
      </c>
      <c r="Y26" s="167">
        <f t="shared" si="13"/>
        <v>0</v>
      </c>
      <c r="Z26" s="166">
        <f t="shared" si="1"/>
        <v>0</v>
      </c>
      <c r="AA26" s="167">
        <f t="shared" si="14"/>
        <v>0</v>
      </c>
      <c r="AB26" s="247"/>
      <c r="AC26" s="166">
        <f t="shared" si="26"/>
        <v>202295</v>
      </c>
      <c r="AD26" s="167">
        <f>ROUND(AC26/AC$61,4)</f>
        <v>3.6700000000000003E-2</v>
      </c>
      <c r="AE26" s="166">
        <f t="shared" si="27"/>
        <v>85</v>
      </c>
      <c r="AF26" s="167">
        <f t="shared" si="16"/>
        <v>1.6E-2</v>
      </c>
      <c r="AG26" s="247"/>
      <c r="AH26" s="166">
        <f t="shared" si="17"/>
        <v>202380</v>
      </c>
      <c r="AI26" s="167">
        <f t="shared" si="18"/>
        <v>1.8200000000000001E-2</v>
      </c>
      <c r="AJ26" s="166">
        <f t="shared" si="4"/>
        <v>201676</v>
      </c>
      <c r="AK26" s="170">
        <f>ROUNDUP(AJ26/AJ$61,4)</f>
        <v>1.83E-2</v>
      </c>
      <c r="AL26" s="166">
        <f t="shared" si="5"/>
        <v>51835</v>
      </c>
      <c r="AM26" s="167">
        <f t="shared" si="24"/>
        <v>1.9900000000000001E-2</v>
      </c>
      <c r="AN26" s="168"/>
      <c r="AO26" s="166">
        <f t="shared" si="20"/>
        <v>202380</v>
      </c>
      <c r="AP26" s="167">
        <f t="shared" si="21"/>
        <v>1.54E-2</v>
      </c>
      <c r="AQ26" s="169"/>
      <c r="AR26" s="166">
        <f t="shared" si="6"/>
        <v>202380</v>
      </c>
      <c r="AS26" s="170">
        <f>ROUNDUP(AR26/AR$61,4)</f>
        <v>1.0799999999999999E-2</v>
      </c>
      <c r="AT26" s="166">
        <f t="shared" si="7"/>
        <v>202295</v>
      </c>
      <c r="AU26" s="167">
        <f t="shared" si="23"/>
        <v>1.09E-2</v>
      </c>
      <c r="AW26" s="253">
        <v>202380</v>
      </c>
      <c r="AX26" s="253">
        <f t="shared" si="8"/>
        <v>0</v>
      </c>
    </row>
    <row r="27" spans="1:50" ht="17.25" x14ac:dyDescent="0.3">
      <c r="A27" s="251" t="s">
        <v>161</v>
      </c>
      <c r="B27" s="164" t="s">
        <v>54</v>
      </c>
      <c r="C27" s="252">
        <v>199</v>
      </c>
      <c r="D27" s="252">
        <v>8</v>
      </c>
      <c r="E27" s="252">
        <v>1026</v>
      </c>
      <c r="F27" s="252">
        <v>330</v>
      </c>
      <c r="G27" s="252">
        <v>0</v>
      </c>
      <c r="H27" s="252">
        <v>3383</v>
      </c>
      <c r="I27" s="252">
        <v>141</v>
      </c>
      <c r="J27" s="252">
        <v>0</v>
      </c>
      <c r="K27" s="252">
        <v>0</v>
      </c>
      <c r="L27" s="252">
        <v>10</v>
      </c>
      <c r="M27" s="252">
        <v>0</v>
      </c>
      <c r="N27" s="252">
        <v>23</v>
      </c>
      <c r="O27" s="252">
        <f t="shared" si="9"/>
        <v>5120</v>
      </c>
      <c r="P27" s="247"/>
      <c r="Q27" s="166">
        <v>0</v>
      </c>
      <c r="R27" s="167">
        <f t="shared" si="10"/>
        <v>0</v>
      </c>
      <c r="S27" s="166">
        <v>0</v>
      </c>
      <c r="T27" s="167">
        <f t="shared" si="11"/>
        <v>0</v>
      </c>
      <c r="U27" s="247"/>
      <c r="V27" s="166">
        <f t="shared" si="12"/>
        <v>0</v>
      </c>
      <c r="W27" s="167">
        <v>0</v>
      </c>
      <c r="X27" s="166">
        <f t="shared" si="0"/>
        <v>0</v>
      </c>
      <c r="Y27" s="167">
        <f t="shared" si="13"/>
        <v>0</v>
      </c>
      <c r="Z27" s="166">
        <f t="shared" si="1"/>
        <v>0</v>
      </c>
      <c r="AA27" s="167">
        <f t="shared" si="14"/>
        <v>0</v>
      </c>
      <c r="AB27" s="247"/>
      <c r="AC27" s="166">
        <f t="shared" si="26"/>
        <v>5097</v>
      </c>
      <c r="AD27" s="167">
        <f t="shared" si="15"/>
        <v>8.9999999999999998E-4</v>
      </c>
      <c r="AE27" s="166">
        <f t="shared" si="27"/>
        <v>23</v>
      </c>
      <c r="AF27" s="167">
        <f t="shared" si="16"/>
        <v>4.3E-3</v>
      </c>
      <c r="AG27" s="247"/>
      <c r="AH27" s="166">
        <f t="shared" si="17"/>
        <v>5120</v>
      </c>
      <c r="AI27" s="167">
        <f t="shared" si="18"/>
        <v>5.0000000000000001E-4</v>
      </c>
      <c r="AJ27" s="166">
        <f t="shared" si="4"/>
        <v>5102</v>
      </c>
      <c r="AK27" s="167">
        <f t="shared" si="19"/>
        <v>5.0000000000000001E-4</v>
      </c>
      <c r="AL27" s="166">
        <f t="shared" si="5"/>
        <v>1356</v>
      </c>
      <c r="AM27" s="167">
        <f t="shared" si="24"/>
        <v>5.0000000000000001E-4</v>
      </c>
      <c r="AN27" s="168"/>
      <c r="AO27" s="166">
        <f t="shared" si="20"/>
        <v>5120</v>
      </c>
      <c r="AP27" s="167">
        <f t="shared" si="21"/>
        <v>4.0000000000000002E-4</v>
      </c>
      <c r="AQ27" s="169"/>
      <c r="AR27" s="166">
        <f t="shared" si="6"/>
        <v>5120</v>
      </c>
      <c r="AS27" s="167">
        <f t="shared" si="22"/>
        <v>2.9999999999999997E-4</v>
      </c>
      <c r="AT27" s="166">
        <f t="shared" si="7"/>
        <v>5097</v>
      </c>
      <c r="AU27" s="167">
        <f t="shared" si="23"/>
        <v>2.9999999999999997E-4</v>
      </c>
      <c r="AW27" s="253">
        <v>5120</v>
      </c>
      <c r="AX27" s="253">
        <f t="shared" si="8"/>
        <v>0</v>
      </c>
    </row>
    <row r="28" spans="1:50" ht="17.25" x14ac:dyDescent="0.3">
      <c r="A28" s="251" t="s">
        <v>161</v>
      </c>
      <c r="B28" s="164" t="s">
        <v>55</v>
      </c>
      <c r="C28" s="252">
        <v>35</v>
      </c>
      <c r="D28" s="252">
        <v>1</v>
      </c>
      <c r="E28" s="252">
        <v>743</v>
      </c>
      <c r="F28" s="252">
        <v>64</v>
      </c>
      <c r="G28" s="252">
        <v>4</v>
      </c>
      <c r="H28" s="252">
        <v>3362</v>
      </c>
      <c r="I28" s="252">
        <v>140</v>
      </c>
      <c r="J28" s="252">
        <v>0</v>
      </c>
      <c r="K28" s="252">
        <v>2</v>
      </c>
      <c r="L28" s="252">
        <v>1</v>
      </c>
      <c r="M28" s="252">
        <v>1</v>
      </c>
      <c r="N28" s="252">
        <v>0</v>
      </c>
      <c r="O28" s="252">
        <f t="shared" si="9"/>
        <v>4353</v>
      </c>
      <c r="P28" s="247"/>
      <c r="Q28" s="166">
        <v>0</v>
      </c>
      <c r="R28" s="167">
        <f t="shared" si="10"/>
        <v>0</v>
      </c>
      <c r="S28" s="166">
        <v>0</v>
      </c>
      <c r="T28" s="167">
        <f t="shared" si="11"/>
        <v>0</v>
      </c>
      <c r="U28" s="247"/>
      <c r="V28" s="166">
        <f t="shared" si="12"/>
        <v>0</v>
      </c>
      <c r="W28" s="167">
        <v>0</v>
      </c>
      <c r="X28" s="166">
        <f t="shared" si="0"/>
        <v>0</v>
      </c>
      <c r="Y28" s="167">
        <f t="shared" si="13"/>
        <v>0</v>
      </c>
      <c r="Z28" s="166">
        <f t="shared" si="1"/>
        <v>0</v>
      </c>
      <c r="AA28" s="167">
        <f t="shared" si="14"/>
        <v>0</v>
      </c>
      <c r="AB28" s="247"/>
      <c r="AC28" s="166">
        <f t="shared" si="26"/>
        <v>4353</v>
      </c>
      <c r="AD28" s="167">
        <f t="shared" si="15"/>
        <v>8.0000000000000004E-4</v>
      </c>
      <c r="AE28" s="166">
        <f t="shared" si="27"/>
        <v>0</v>
      </c>
      <c r="AF28" s="167">
        <f t="shared" si="16"/>
        <v>0</v>
      </c>
      <c r="AG28" s="247"/>
      <c r="AH28" s="166">
        <f t="shared" si="17"/>
        <v>4353</v>
      </c>
      <c r="AI28" s="167">
        <f t="shared" si="18"/>
        <v>4.0000000000000002E-4</v>
      </c>
      <c r="AJ28" s="166">
        <f t="shared" si="4"/>
        <v>4346</v>
      </c>
      <c r="AK28" s="167">
        <f t="shared" si="19"/>
        <v>4.0000000000000002E-4</v>
      </c>
      <c r="AL28" s="166">
        <f t="shared" si="5"/>
        <v>807</v>
      </c>
      <c r="AM28" s="167">
        <f t="shared" si="24"/>
        <v>2.9999999999999997E-4</v>
      </c>
      <c r="AN28" s="168"/>
      <c r="AO28" s="166">
        <f t="shared" si="20"/>
        <v>4353</v>
      </c>
      <c r="AP28" s="167">
        <f t="shared" si="21"/>
        <v>2.9999999999999997E-4</v>
      </c>
      <c r="AQ28" s="169"/>
      <c r="AR28" s="166">
        <f t="shared" si="6"/>
        <v>4353</v>
      </c>
      <c r="AS28" s="167">
        <f t="shared" si="22"/>
        <v>2.0000000000000001E-4</v>
      </c>
      <c r="AT28" s="166">
        <f t="shared" si="7"/>
        <v>4353</v>
      </c>
      <c r="AU28" s="167">
        <f t="shared" si="23"/>
        <v>2.0000000000000001E-4</v>
      </c>
      <c r="AW28" s="253">
        <v>4353</v>
      </c>
      <c r="AX28" s="253">
        <f t="shared" si="8"/>
        <v>0</v>
      </c>
    </row>
    <row r="29" spans="1:50" ht="17.25" x14ac:dyDescent="0.3">
      <c r="A29" s="251" t="s">
        <v>161</v>
      </c>
      <c r="B29" s="164" t="s">
        <v>56</v>
      </c>
      <c r="C29" s="252">
        <v>5381</v>
      </c>
      <c r="D29" s="252">
        <v>226</v>
      </c>
      <c r="E29" s="252">
        <v>34490</v>
      </c>
      <c r="F29" s="252">
        <v>6615</v>
      </c>
      <c r="G29" s="252">
        <v>191</v>
      </c>
      <c r="H29" s="252">
        <v>185993</v>
      </c>
      <c r="I29" s="252">
        <v>7750</v>
      </c>
      <c r="J29" s="252">
        <v>1</v>
      </c>
      <c r="K29" s="252">
        <v>29</v>
      </c>
      <c r="L29" s="252">
        <v>56</v>
      </c>
      <c r="M29" s="252">
        <v>0</v>
      </c>
      <c r="N29" s="252">
        <v>340</v>
      </c>
      <c r="O29" s="252">
        <f t="shared" si="9"/>
        <v>241072</v>
      </c>
      <c r="P29" s="247"/>
      <c r="Q29" s="166">
        <v>0</v>
      </c>
      <c r="R29" s="167">
        <f t="shared" si="10"/>
        <v>0</v>
      </c>
      <c r="S29" s="166">
        <v>0</v>
      </c>
      <c r="T29" s="167">
        <f t="shared" si="11"/>
        <v>0</v>
      </c>
      <c r="U29" s="247"/>
      <c r="V29" s="166">
        <f t="shared" si="12"/>
        <v>0</v>
      </c>
      <c r="W29" s="167">
        <v>0</v>
      </c>
      <c r="X29" s="166">
        <f t="shared" si="0"/>
        <v>0</v>
      </c>
      <c r="Y29" s="167">
        <f t="shared" si="13"/>
        <v>0</v>
      </c>
      <c r="Z29" s="166">
        <f t="shared" si="1"/>
        <v>0</v>
      </c>
      <c r="AA29" s="167">
        <f t="shared" si="14"/>
        <v>0</v>
      </c>
      <c r="AB29" s="247"/>
      <c r="AC29" s="166">
        <f t="shared" si="26"/>
        <v>240732</v>
      </c>
      <c r="AD29" s="167">
        <f t="shared" si="15"/>
        <v>4.3700000000000003E-2</v>
      </c>
      <c r="AE29" s="166">
        <f t="shared" si="27"/>
        <v>340</v>
      </c>
      <c r="AF29" s="167">
        <f>ROUND(AE29/AE$61,4)</f>
        <v>6.4100000000000004E-2</v>
      </c>
      <c r="AG29" s="247"/>
      <c r="AH29" s="166">
        <f t="shared" si="17"/>
        <v>241072</v>
      </c>
      <c r="AI29" s="170">
        <f>ROUNDUP(AH29/AH$61,4)</f>
        <v>2.1700000000000001E-2</v>
      </c>
      <c r="AJ29" s="166">
        <f t="shared" si="4"/>
        <v>240599</v>
      </c>
      <c r="AK29" s="167">
        <f t="shared" si="19"/>
        <v>2.1700000000000001E-2</v>
      </c>
      <c r="AL29" s="166">
        <f t="shared" si="5"/>
        <v>41105</v>
      </c>
      <c r="AM29" s="167">
        <f>ROUND(AL29/AL$61,4)</f>
        <v>1.5800000000000002E-2</v>
      </c>
      <c r="AN29" s="174"/>
      <c r="AO29" s="166">
        <f t="shared" si="20"/>
        <v>241072</v>
      </c>
      <c r="AP29" s="167">
        <f t="shared" si="21"/>
        <v>1.84E-2</v>
      </c>
      <c r="AQ29" s="169"/>
      <c r="AR29" s="166">
        <f t="shared" si="6"/>
        <v>241072</v>
      </c>
      <c r="AS29" s="167">
        <f t="shared" si="22"/>
        <v>1.29E-2</v>
      </c>
      <c r="AT29" s="166">
        <f t="shared" si="7"/>
        <v>240732</v>
      </c>
      <c r="AU29" s="167">
        <f>ROUND(AT29/AT$61,4)</f>
        <v>1.29E-2</v>
      </c>
      <c r="AW29" s="253">
        <v>241072</v>
      </c>
      <c r="AX29" s="253">
        <f t="shared" si="8"/>
        <v>0</v>
      </c>
    </row>
    <row r="30" spans="1:50" ht="17.25" x14ac:dyDescent="0.3">
      <c r="A30" s="251" t="s">
        <v>161</v>
      </c>
      <c r="B30" s="164" t="s">
        <v>57</v>
      </c>
      <c r="C30" s="252">
        <v>578</v>
      </c>
      <c r="D30" s="252">
        <v>69</v>
      </c>
      <c r="E30" s="252">
        <v>5889</v>
      </c>
      <c r="F30" s="252">
        <v>1202</v>
      </c>
      <c r="G30" s="252">
        <v>32</v>
      </c>
      <c r="H30" s="252">
        <v>32879</v>
      </c>
      <c r="I30" s="252">
        <v>1370</v>
      </c>
      <c r="J30" s="252">
        <v>0</v>
      </c>
      <c r="K30" s="252">
        <v>15</v>
      </c>
      <c r="L30" s="252">
        <v>10</v>
      </c>
      <c r="M30" s="252">
        <v>35</v>
      </c>
      <c r="N30" s="252">
        <v>10</v>
      </c>
      <c r="O30" s="252">
        <f t="shared" si="9"/>
        <v>42089</v>
      </c>
      <c r="P30" s="247"/>
      <c r="Q30" s="166">
        <v>0</v>
      </c>
      <c r="R30" s="167">
        <f t="shared" si="10"/>
        <v>0</v>
      </c>
      <c r="S30" s="166">
        <v>0</v>
      </c>
      <c r="T30" s="167">
        <f t="shared" si="11"/>
        <v>0</v>
      </c>
      <c r="U30" s="247"/>
      <c r="V30" s="166">
        <f t="shared" si="12"/>
        <v>0</v>
      </c>
      <c r="W30" s="167">
        <v>0</v>
      </c>
      <c r="X30" s="166">
        <f t="shared" si="0"/>
        <v>0</v>
      </c>
      <c r="Y30" s="167">
        <f t="shared" si="13"/>
        <v>0</v>
      </c>
      <c r="Z30" s="166">
        <f t="shared" si="1"/>
        <v>0</v>
      </c>
      <c r="AA30" s="167">
        <f t="shared" si="14"/>
        <v>0</v>
      </c>
      <c r="AB30" s="247"/>
      <c r="AC30" s="166">
        <f t="shared" si="26"/>
        <v>42079</v>
      </c>
      <c r="AD30" s="167">
        <f t="shared" si="15"/>
        <v>7.6E-3</v>
      </c>
      <c r="AE30" s="166">
        <f t="shared" si="27"/>
        <v>10</v>
      </c>
      <c r="AF30" s="167">
        <f t="shared" si="16"/>
        <v>1.9E-3</v>
      </c>
      <c r="AG30" s="247"/>
      <c r="AH30" s="166">
        <f t="shared" si="17"/>
        <v>42089</v>
      </c>
      <c r="AI30" s="167">
        <f t="shared" si="18"/>
        <v>3.8E-3</v>
      </c>
      <c r="AJ30" s="166">
        <f t="shared" si="4"/>
        <v>41943</v>
      </c>
      <c r="AK30" s="167">
        <f t="shared" si="19"/>
        <v>3.8E-3</v>
      </c>
      <c r="AL30" s="166">
        <f t="shared" si="5"/>
        <v>7091</v>
      </c>
      <c r="AM30" s="167">
        <f t="shared" si="24"/>
        <v>2.7000000000000001E-3</v>
      </c>
      <c r="AN30" s="168"/>
      <c r="AO30" s="166">
        <f t="shared" si="20"/>
        <v>42089</v>
      </c>
      <c r="AP30" s="167">
        <f t="shared" si="21"/>
        <v>3.2000000000000002E-3</v>
      </c>
      <c r="AQ30" s="169"/>
      <c r="AR30" s="166">
        <f t="shared" si="6"/>
        <v>42089</v>
      </c>
      <c r="AS30" s="167">
        <f t="shared" si="22"/>
        <v>2.2000000000000001E-3</v>
      </c>
      <c r="AT30" s="166">
        <f t="shared" si="7"/>
        <v>42079</v>
      </c>
      <c r="AU30" s="167">
        <f t="shared" si="23"/>
        <v>2.3E-3</v>
      </c>
      <c r="AW30" s="253">
        <v>42089</v>
      </c>
      <c r="AX30" s="253">
        <f t="shared" si="8"/>
        <v>0</v>
      </c>
    </row>
    <row r="31" spans="1:50" ht="17.25" x14ac:dyDescent="0.3">
      <c r="A31" s="251" t="s">
        <v>161</v>
      </c>
      <c r="B31" s="164" t="s">
        <v>58</v>
      </c>
      <c r="C31" s="252">
        <v>636</v>
      </c>
      <c r="D31" s="252">
        <v>59</v>
      </c>
      <c r="E31" s="252">
        <v>6595</v>
      </c>
      <c r="F31" s="252">
        <v>1335</v>
      </c>
      <c r="G31" s="252">
        <v>9</v>
      </c>
      <c r="H31" s="252">
        <v>25298</v>
      </c>
      <c r="I31" s="252">
        <v>1054</v>
      </c>
      <c r="J31" s="252">
        <v>0</v>
      </c>
      <c r="K31" s="252">
        <v>0</v>
      </c>
      <c r="L31" s="252">
        <v>23</v>
      </c>
      <c r="M31" s="252">
        <v>11</v>
      </c>
      <c r="N31" s="252">
        <v>48</v>
      </c>
      <c r="O31" s="252">
        <f t="shared" si="9"/>
        <v>35068</v>
      </c>
      <c r="P31" s="247"/>
      <c r="Q31" s="166">
        <v>0</v>
      </c>
      <c r="R31" s="167">
        <f t="shared" si="10"/>
        <v>0</v>
      </c>
      <c r="S31" s="166">
        <v>0</v>
      </c>
      <c r="T31" s="167">
        <f t="shared" si="11"/>
        <v>0</v>
      </c>
      <c r="U31" s="247"/>
      <c r="V31" s="166">
        <f t="shared" si="12"/>
        <v>0</v>
      </c>
      <c r="W31" s="167">
        <v>0</v>
      </c>
      <c r="X31" s="166">
        <f t="shared" si="0"/>
        <v>0</v>
      </c>
      <c r="Y31" s="167">
        <f t="shared" si="13"/>
        <v>0</v>
      </c>
      <c r="Z31" s="166">
        <f t="shared" si="1"/>
        <v>0</v>
      </c>
      <c r="AA31" s="167">
        <f t="shared" si="14"/>
        <v>0</v>
      </c>
      <c r="AB31" s="247"/>
      <c r="AC31" s="166">
        <f t="shared" si="26"/>
        <v>35020</v>
      </c>
      <c r="AD31" s="167">
        <f t="shared" si="15"/>
        <v>6.4000000000000003E-3</v>
      </c>
      <c r="AE31" s="166">
        <f t="shared" si="27"/>
        <v>48</v>
      </c>
      <c r="AF31" s="167">
        <f t="shared" si="16"/>
        <v>8.9999999999999993E-3</v>
      </c>
      <c r="AG31" s="247"/>
      <c r="AH31" s="166">
        <f t="shared" si="17"/>
        <v>35068</v>
      </c>
      <c r="AI31" s="167">
        <f t="shared" si="18"/>
        <v>3.0999999999999999E-3</v>
      </c>
      <c r="AJ31" s="166">
        <f t="shared" si="4"/>
        <v>34966</v>
      </c>
      <c r="AK31" s="167">
        <f t="shared" si="19"/>
        <v>3.2000000000000002E-3</v>
      </c>
      <c r="AL31" s="166">
        <f t="shared" si="5"/>
        <v>7930</v>
      </c>
      <c r="AM31" s="167">
        <f t="shared" si="24"/>
        <v>3.0000000000000001E-3</v>
      </c>
      <c r="AN31" s="168"/>
      <c r="AO31" s="166">
        <f t="shared" si="20"/>
        <v>35068</v>
      </c>
      <c r="AP31" s="167">
        <f t="shared" si="21"/>
        <v>2.7000000000000001E-3</v>
      </c>
      <c r="AQ31" s="169"/>
      <c r="AR31" s="166">
        <f t="shared" si="6"/>
        <v>35068</v>
      </c>
      <c r="AS31" s="167">
        <f t="shared" si="22"/>
        <v>1.9E-3</v>
      </c>
      <c r="AT31" s="166">
        <f t="shared" si="7"/>
        <v>35020</v>
      </c>
      <c r="AU31" s="167">
        <f t="shared" si="23"/>
        <v>1.9E-3</v>
      </c>
      <c r="AW31" s="253">
        <v>35068</v>
      </c>
      <c r="AX31" s="253">
        <f t="shared" si="8"/>
        <v>0</v>
      </c>
    </row>
    <row r="32" spans="1:50" ht="17.25" x14ac:dyDescent="0.3">
      <c r="A32" s="251" t="s">
        <v>160</v>
      </c>
      <c r="B32" s="164" t="s">
        <v>59</v>
      </c>
      <c r="C32" s="252">
        <v>23864</v>
      </c>
      <c r="D32" s="252">
        <v>1533</v>
      </c>
      <c r="E32" s="252">
        <v>192664</v>
      </c>
      <c r="F32" s="252">
        <v>45101</v>
      </c>
      <c r="G32" s="252">
        <v>2577</v>
      </c>
      <c r="H32" s="252">
        <v>871592</v>
      </c>
      <c r="I32" s="252">
        <v>36316</v>
      </c>
      <c r="J32" s="252">
        <v>34</v>
      </c>
      <c r="K32" s="252">
        <v>966</v>
      </c>
      <c r="L32" s="252">
        <v>415</v>
      </c>
      <c r="M32" s="252">
        <v>0</v>
      </c>
      <c r="N32" s="252">
        <v>2653</v>
      </c>
      <c r="O32" s="252">
        <f t="shared" si="9"/>
        <v>1177715</v>
      </c>
      <c r="P32" s="247"/>
      <c r="Q32" s="166">
        <v>0</v>
      </c>
      <c r="R32" s="167">
        <f t="shared" si="10"/>
        <v>0</v>
      </c>
      <c r="S32" s="166">
        <v>0</v>
      </c>
      <c r="T32" s="167">
        <f t="shared" si="11"/>
        <v>0</v>
      </c>
      <c r="U32" s="247"/>
      <c r="V32" s="166">
        <f t="shared" si="12"/>
        <v>1177715</v>
      </c>
      <c r="W32" s="167">
        <v>0.12620000000000001</v>
      </c>
      <c r="X32" s="166">
        <f t="shared" si="0"/>
        <v>237765</v>
      </c>
      <c r="Y32" s="170">
        <f>ROUNDDOWN(X32/X$61,4)</f>
        <v>0.1318</v>
      </c>
      <c r="Z32" s="166">
        <f t="shared" si="1"/>
        <v>1173190</v>
      </c>
      <c r="AA32" s="167">
        <f t="shared" si="14"/>
        <v>0.155</v>
      </c>
      <c r="AB32" s="247"/>
      <c r="AC32" s="166">
        <f t="shared" si="26"/>
        <v>0</v>
      </c>
      <c r="AD32" s="167">
        <f t="shared" si="15"/>
        <v>0</v>
      </c>
      <c r="AE32" s="166">
        <f t="shared" si="27"/>
        <v>0</v>
      </c>
      <c r="AF32" s="167">
        <f t="shared" si="16"/>
        <v>0</v>
      </c>
      <c r="AG32" s="247"/>
      <c r="AH32" s="166">
        <f t="shared" si="17"/>
        <v>0</v>
      </c>
      <c r="AI32" s="167">
        <f t="shared" si="18"/>
        <v>0</v>
      </c>
      <c r="AJ32" s="166">
        <f t="shared" si="4"/>
        <v>0</v>
      </c>
      <c r="AK32" s="167">
        <f t="shared" si="19"/>
        <v>0</v>
      </c>
      <c r="AL32" s="166">
        <f t="shared" si="5"/>
        <v>0</v>
      </c>
      <c r="AM32" s="167">
        <f t="shared" si="24"/>
        <v>0</v>
      </c>
      <c r="AN32" s="168"/>
      <c r="AO32" s="166">
        <f t="shared" si="20"/>
        <v>1177715</v>
      </c>
      <c r="AP32" s="167">
        <f t="shared" si="21"/>
        <v>8.9800000000000005E-2</v>
      </c>
      <c r="AQ32" s="169"/>
      <c r="AR32" s="166">
        <f t="shared" si="6"/>
        <v>1177715</v>
      </c>
      <c r="AS32" s="167">
        <f t="shared" si="22"/>
        <v>6.2799999999999995E-2</v>
      </c>
      <c r="AT32" s="166">
        <f t="shared" si="7"/>
        <v>1175062</v>
      </c>
      <c r="AU32" s="167">
        <f t="shared" si="23"/>
        <v>6.3100000000000003E-2</v>
      </c>
      <c r="AW32" s="253">
        <v>1177715</v>
      </c>
      <c r="AX32" s="253">
        <f t="shared" si="8"/>
        <v>0</v>
      </c>
    </row>
    <row r="33" spans="1:50" ht="17.25" x14ac:dyDescent="0.3">
      <c r="A33" s="251" t="s">
        <v>160</v>
      </c>
      <c r="B33" s="164" t="s">
        <v>60</v>
      </c>
      <c r="C33" s="252">
        <v>1372</v>
      </c>
      <c r="D33" s="252">
        <v>135</v>
      </c>
      <c r="E33" s="252">
        <v>12513</v>
      </c>
      <c r="F33" s="252">
        <v>2873</v>
      </c>
      <c r="G33" s="252">
        <v>136</v>
      </c>
      <c r="H33" s="252">
        <v>63198</v>
      </c>
      <c r="I33" s="252">
        <v>2633</v>
      </c>
      <c r="J33" s="252">
        <v>1</v>
      </c>
      <c r="K33" s="252">
        <v>39</v>
      </c>
      <c r="L33" s="252">
        <v>39</v>
      </c>
      <c r="M33" s="252">
        <v>0</v>
      </c>
      <c r="N33" s="252">
        <v>111</v>
      </c>
      <c r="O33" s="252">
        <f t="shared" si="9"/>
        <v>83050</v>
      </c>
      <c r="P33" s="247"/>
      <c r="Q33" s="166">
        <v>0</v>
      </c>
      <c r="R33" s="167">
        <f t="shared" si="10"/>
        <v>0</v>
      </c>
      <c r="S33" s="166">
        <v>0</v>
      </c>
      <c r="T33" s="167">
        <f t="shared" si="11"/>
        <v>0</v>
      </c>
      <c r="U33" s="247"/>
      <c r="V33" s="166">
        <f t="shared" si="12"/>
        <v>83050</v>
      </c>
      <c r="W33" s="167">
        <v>9.1000000000000004E-3</v>
      </c>
      <c r="X33" s="166">
        <f t="shared" si="0"/>
        <v>15386</v>
      </c>
      <c r="Y33" s="167">
        <f t="shared" si="13"/>
        <v>8.5000000000000006E-3</v>
      </c>
      <c r="Z33" s="166">
        <f t="shared" si="1"/>
        <v>82740</v>
      </c>
      <c r="AA33" s="167">
        <f t="shared" si="14"/>
        <v>1.09E-2</v>
      </c>
      <c r="AB33" s="247"/>
      <c r="AC33" s="166">
        <f t="shared" si="26"/>
        <v>0</v>
      </c>
      <c r="AD33" s="167">
        <f t="shared" si="15"/>
        <v>0</v>
      </c>
      <c r="AE33" s="166">
        <f t="shared" si="27"/>
        <v>0</v>
      </c>
      <c r="AF33" s="167">
        <f t="shared" si="16"/>
        <v>0</v>
      </c>
      <c r="AG33" s="247"/>
      <c r="AH33" s="166">
        <f t="shared" si="17"/>
        <v>0</v>
      </c>
      <c r="AI33" s="167">
        <f t="shared" si="18"/>
        <v>0</v>
      </c>
      <c r="AJ33" s="166">
        <f t="shared" si="4"/>
        <v>0</v>
      </c>
      <c r="AK33" s="167">
        <f t="shared" si="19"/>
        <v>0</v>
      </c>
      <c r="AL33" s="166">
        <f t="shared" si="5"/>
        <v>0</v>
      </c>
      <c r="AM33" s="167">
        <f t="shared" si="24"/>
        <v>0</v>
      </c>
      <c r="AN33" s="168"/>
      <c r="AO33" s="166">
        <f t="shared" si="20"/>
        <v>83050</v>
      </c>
      <c r="AP33" s="167">
        <f t="shared" si="21"/>
        <v>6.3E-3</v>
      </c>
      <c r="AQ33" s="169"/>
      <c r="AR33" s="166">
        <f t="shared" si="6"/>
        <v>83050</v>
      </c>
      <c r="AS33" s="167">
        <f t="shared" si="22"/>
        <v>4.4000000000000003E-3</v>
      </c>
      <c r="AT33" s="166">
        <f t="shared" si="7"/>
        <v>82939</v>
      </c>
      <c r="AU33" s="167">
        <f t="shared" si="23"/>
        <v>4.4999999999999997E-3</v>
      </c>
      <c r="AW33" s="253">
        <v>83050</v>
      </c>
      <c r="AX33" s="253">
        <f t="shared" si="8"/>
        <v>0</v>
      </c>
    </row>
    <row r="34" spans="1:50" ht="17.25" x14ac:dyDescent="0.3">
      <c r="A34" s="251" t="s">
        <v>161</v>
      </c>
      <c r="B34" s="164" t="s">
        <v>61</v>
      </c>
      <c r="C34" s="252">
        <v>185</v>
      </c>
      <c r="D34" s="252">
        <v>26</v>
      </c>
      <c r="E34" s="252">
        <v>1874</v>
      </c>
      <c r="F34" s="252">
        <v>359</v>
      </c>
      <c r="G34" s="252">
        <v>4</v>
      </c>
      <c r="H34" s="252">
        <v>6391</v>
      </c>
      <c r="I34" s="252">
        <v>266</v>
      </c>
      <c r="J34" s="252">
        <v>0</v>
      </c>
      <c r="K34" s="252">
        <v>0</v>
      </c>
      <c r="L34" s="252">
        <v>10</v>
      </c>
      <c r="M34" s="252">
        <v>4</v>
      </c>
      <c r="N34" s="252">
        <v>15</v>
      </c>
      <c r="O34" s="252">
        <f t="shared" si="9"/>
        <v>9134</v>
      </c>
      <c r="P34" s="247"/>
      <c r="Q34" s="166">
        <v>0</v>
      </c>
      <c r="R34" s="167">
        <f t="shared" si="10"/>
        <v>0</v>
      </c>
      <c r="S34" s="166">
        <v>0</v>
      </c>
      <c r="T34" s="167">
        <f t="shared" si="11"/>
        <v>0</v>
      </c>
      <c r="U34" s="247"/>
      <c r="V34" s="166">
        <f t="shared" si="12"/>
        <v>0</v>
      </c>
      <c r="W34" s="167">
        <v>0</v>
      </c>
      <c r="X34" s="166">
        <f t="shared" si="0"/>
        <v>0</v>
      </c>
      <c r="Y34" s="167">
        <f t="shared" si="13"/>
        <v>0</v>
      </c>
      <c r="Z34" s="166">
        <f t="shared" si="1"/>
        <v>0</v>
      </c>
      <c r="AA34" s="167">
        <f t="shared" si="14"/>
        <v>0</v>
      </c>
      <c r="AB34" s="247"/>
      <c r="AC34" s="166">
        <f t="shared" si="26"/>
        <v>9119</v>
      </c>
      <c r="AD34" s="167">
        <f t="shared" si="15"/>
        <v>1.6999999999999999E-3</v>
      </c>
      <c r="AE34" s="166">
        <f t="shared" si="27"/>
        <v>15</v>
      </c>
      <c r="AF34" s="167">
        <f t="shared" si="16"/>
        <v>2.8E-3</v>
      </c>
      <c r="AG34" s="247"/>
      <c r="AH34" s="166">
        <f t="shared" si="17"/>
        <v>9134</v>
      </c>
      <c r="AI34" s="167">
        <f t="shared" si="18"/>
        <v>8.0000000000000004E-4</v>
      </c>
      <c r="AJ34" s="166">
        <f t="shared" si="4"/>
        <v>9090</v>
      </c>
      <c r="AK34" s="167">
        <f t="shared" si="19"/>
        <v>8.0000000000000004E-4</v>
      </c>
      <c r="AL34" s="166">
        <f t="shared" si="5"/>
        <v>2233</v>
      </c>
      <c r="AM34" s="167">
        <f t="shared" si="24"/>
        <v>8.9999999999999998E-4</v>
      </c>
      <c r="AN34" s="168"/>
      <c r="AO34" s="166">
        <f t="shared" si="20"/>
        <v>9134</v>
      </c>
      <c r="AP34" s="167">
        <f t="shared" si="21"/>
        <v>6.9999999999999999E-4</v>
      </c>
      <c r="AQ34" s="169"/>
      <c r="AR34" s="166">
        <f t="shared" si="6"/>
        <v>9134</v>
      </c>
      <c r="AS34" s="167">
        <f t="shared" si="22"/>
        <v>5.0000000000000001E-4</v>
      </c>
      <c r="AT34" s="166">
        <f t="shared" si="7"/>
        <v>9119</v>
      </c>
      <c r="AU34" s="167">
        <f t="shared" si="23"/>
        <v>5.0000000000000001E-4</v>
      </c>
      <c r="AW34" s="253">
        <v>9134</v>
      </c>
      <c r="AX34" s="253">
        <f t="shared" si="8"/>
        <v>0</v>
      </c>
    </row>
    <row r="35" spans="1:50" ht="17.25" x14ac:dyDescent="0.3">
      <c r="A35" s="251" t="s">
        <v>161</v>
      </c>
      <c r="B35" s="164" t="s">
        <v>62</v>
      </c>
      <c r="C35" s="252">
        <v>29196</v>
      </c>
      <c r="D35" s="252">
        <v>2378</v>
      </c>
      <c r="E35" s="252">
        <v>199206</v>
      </c>
      <c r="F35" s="252">
        <v>44815</v>
      </c>
      <c r="G35" s="252">
        <v>719</v>
      </c>
      <c r="H35" s="252">
        <v>862566</v>
      </c>
      <c r="I35" s="252">
        <v>35940</v>
      </c>
      <c r="J35" s="252">
        <v>15</v>
      </c>
      <c r="K35" s="252">
        <v>612</v>
      </c>
      <c r="L35" s="252">
        <v>933</v>
      </c>
      <c r="M35" s="252">
        <v>0</v>
      </c>
      <c r="N35" s="252">
        <v>1522</v>
      </c>
      <c r="O35" s="252">
        <f t="shared" si="9"/>
        <v>1177902</v>
      </c>
      <c r="P35" s="247"/>
      <c r="Q35" s="166">
        <v>0</v>
      </c>
      <c r="R35" s="167">
        <f t="shared" si="10"/>
        <v>0</v>
      </c>
      <c r="S35" s="166">
        <v>0</v>
      </c>
      <c r="T35" s="167">
        <f t="shared" si="11"/>
        <v>0</v>
      </c>
      <c r="U35" s="247"/>
      <c r="V35" s="166">
        <f t="shared" si="12"/>
        <v>0</v>
      </c>
      <c r="W35" s="167">
        <v>0</v>
      </c>
      <c r="X35" s="166">
        <f t="shared" si="0"/>
        <v>0</v>
      </c>
      <c r="Y35" s="167">
        <f t="shared" si="13"/>
        <v>0</v>
      </c>
      <c r="Z35" s="166">
        <f t="shared" si="1"/>
        <v>0</v>
      </c>
      <c r="AA35" s="167">
        <f t="shared" si="14"/>
        <v>0</v>
      </c>
      <c r="AB35" s="247"/>
      <c r="AC35" s="166">
        <f t="shared" si="26"/>
        <v>1176380</v>
      </c>
      <c r="AD35" s="167">
        <f t="shared" si="15"/>
        <v>0.21340000000000001</v>
      </c>
      <c r="AE35" s="166">
        <f t="shared" si="27"/>
        <v>1522</v>
      </c>
      <c r="AF35" s="167">
        <f>ROUND(AE35/AE$61,4)</f>
        <v>0.28670000000000001</v>
      </c>
      <c r="AG35" s="247"/>
      <c r="AH35" s="166">
        <f t="shared" si="17"/>
        <v>1177902</v>
      </c>
      <c r="AI35" s="170">
        <f>ROUNDUP(AH35/AH$61,4)</f>
        <v>0.10580000000000001</v>
      </c>
      <c r="AJ35" s="166">
        <f t="shared" si="4"/>
        <v>1173872</v>
      </c>
      <c r="AK35" s="167">
        <f>ROUND(AJ35/AJ$61,4)</f>
        <v>0.10589999999999999</v>
      </c>
      <c r="AL35" s="166">
        <f t="shared" si="5"/>
        <v>244021</v>
      </c>
      <c r="AM35" s="167">
        <f t="shared" si="24"/>
        <v>9.3600000000000003E-2</v>
      </c>
      <c r="AN35" s="168"/>
      <c r="AO35" s="166">
        <f t="shared" si="20"/>
        <v>1177902</v>
      </c>
      <c r="AP35" s="167">
        <f t="shared" si="21"/>
        <v>8.9800000000000005E-2</v>
      </c>
      <c r="AQ35" s="169"/>
      <c r="AR35" s="166">
        <f t="shared" si="6"/>
        <v>1177902</v>
      </c>
      <c r="AS35" s="170">
        <f>ROUNDUP(AR35/AR$61,4)</f>
        <v>6.2899999999999998E-2</v>
      </c>
      <c r="AT35" s="166">
        <f t="shared" si="7"/>
        <v>1176380</v>
      </c>
      <c r="AU35" s="167">
        <f t="shared" si="23"/>
        <v>6.3200000000000006E-2</v>
      </c>
      <c r="AW35" s="253">
        <v>1177902</v>
      </c>
      <c r="AX35" s="253">
        <f t="shared" si="8"/>
        <v>0</v>
      </c>
    </row>
    <row r="36" spans="1:50" ht="17.25" x14ac:dyDescent="0.3">
      <c r="A36" s="251" t="s">
        <v>160</v>
      </c>
      <c r="B36" s="164" t="s">
        <v>63</v>
      </c>
      <c r="C36" s="252">
        <v>32539</v>
      </c>
      <c r="D36" s="252">
        <v>1251</v>
      </c>
      <c r="E36" s="252">
        <v>164564</v>
      </c>
      <c r="F36" s="252">
        <v>53843</v>
      </c>
      <c r="G36" s="252">
        <v>2087</v>
      </c>
      <c r="H36" s="252">
        <v>546788</v>
      </c>
      <c r="I36" s="252">
        <v>22783</v>
      </c>
      <c r="J36" s="252">
        <v>426</v>
      </c>
      <c r="K36" s="252">
        <v>950</v>
      </c>
      <c r="L36" s="252">
        <v>589</v>
      </c>
      <c r="M36" s="252">
        <v>0</v>
      </c>
      <c r="N36" s="252">
        <v>2867</v>
      </c>
      <c r="O36" s="252">
        <f t="shared" si="9"/>
        <v>828687</v>
      </c>
      <c r="P36" s="247"/>
      <c r="Q36" s="166">
        <v>0</v>
      </c>
      <c r="R36" s="167">
        <f t="shared" si="10"/>
        <v>0</v>
      </c>
      <c r="S36" s="166">
        <v>0</v>
      </c>
      <c r="T36" s="167">
        <f t="shared" si="11"/>
        <v>0</v>
      </c>
      <c r="U36" s="247"/>
      <c r="V36" s="166">
        <f t="shared" si="12"/>
        <v>828687</v>
      </c>
      <c r="W36" s="167">
        <v>0.1096</v>
      </c>
      <c r="X36" s="166">
        <f t="shared" si="0"/>
        <v>218407</v>
      </c>
      <c r="Y36" s="167">
        <f t="shared" si="13"/>
        <v>0.1211</v>
      </c>
      <c r="Z36" s="166">
        <f t="shared" si="1"/>
        <v>824760</v>
      </c>
      <c r="AA36" s="167">
        <f t="shared" si="14"/>
        <v>0.109</v>
      </c>
      <c r="AB36" s="247"/>
      <c r="AC36" s="166">
        <f t="shared" si="26"/>
        <v>0</v>
      </c>
      <c r="AD36" s="167">
        <f t="shared" si="15"/>
        <v>0</v>
      </c>
      <c r="AE36" s="166">
        <f t="shared" si="27"/>
        <v>0</v>
      </c>
      <c r="AF36" s="167">
        <f t="shared" si="16"/>
        <v>0</v>
      </c>
      <c r="AG36" s="247"/>
      <c r="AH36" s="166">
        <f t="shared" si="17"/>
        <v>0</v>
      </c>
      <c r="AI36" s="167">
        <f t="shared" si="18"/>
        <v>0</v>
      </c>
      <c r="AJ36" s="166">
        <f t="shared" si="4"/>
        <v>0</v>
      </c>
      <c r="AK36" s="167">
        <f t="shared" si="19"/>
        <v>0</v>
      </c>
      <c r="AL36" s="166">
        <f t="shared" si="5"/>
        <v>0</v>
      </c>
      <c r="AM36" s="167">
        <f t="shared" si="24"/>
        <v>0</v>
      </c>
      <c r="AN36" s="168"/>
      <c r="AO36" s="166">
        <f t="shared" si="20"/>
        <v>828687</v>
      </c>
      <c r="AP36" s="167">
        <f t="shared" si="21"/>
        <v>6.3200000000000006E-2</v>
      </c>
      <c r="AQ36" s="169"/>
      <c r="AR36" s="166">
        <f t="shared" si="6"/>
        <v>828687</v>
      </c>
      <c r="AS36" s="167">
        <f t="shared" si="22"/>
        <v>4.4200000000000003E-2</v>
      </c>
      <c r="AT36" s="166">
        <f t="shared" si="7"/>
        <v>825820</v>
      </c>
      <c r="AU36" s="167">
        <f t="shared" si="23"/>
        <v>4.4400000000000002E-2</v>
      </c>
      <c r="AW36" s="253">
        <v>828687</v>
      </c>
      <c r="AX36" s="253">
        <f t="shared" si="8"/>
        <v>0</v>
      </c>
    </row>
    <row r="37" spans="1:50" ht="17.25" x14ac:dyDescent="0.3">
      <c r="A37" s="251" t="s">
        <v>161</v>
      </c>
      <c r="B37" s="164" t="s">
        <v>64</v>
      </c>
      <c r="C37" s="252">
        <v>607</v>
      </c>
      <c r="D37" s="252">
        <v>23</v>
      </c>
      <c r="E37" s="252">
        <v>4444</v>
      </c>
      <c r="F37" s="252">
        <v>797</v>
      </c>
      <c r="G37" s="252">
        <v>27</v>
      </c>
      <c r="H37" s="252">
        <v>18111</v>
      </c>
      <c r="I37" s="252">
        <v>755</v>
      </c>
      <c r="J37" s="252">
        <v>0</v>
      </c>
      <c r="K37" s="252">
        <v>13</v>
      </c>
      <c r="L37" s="252">
        <v>12</v>
      </c>
      <c r="M37" s="252">
        <v>4</v>
      </c>
      <c r="N37" s="252">
        <v>63</v>
      </c>
      <c r="O37" s="252">
        <f t="shared" si="9"/>
        <v>24856</v>
      </c>
      <c r="P37" s="247"/>
      <c r="Q37" s="166">
        <v>0</v>
      </c>
      <c r="R37" s="167">
        <f t="shared" si="10"/>
        <v>0</v>
      </c>
      <c r="S37" s="166">
        <v>0</v>
      </c>
      <c r="T37" s="167">
        <f t="shared" si="11"/>
        <v>0</v>
      </c>
      <c r="U37" s="247"/>
      <c r="V37" s="166">
        <f t="shared" si="12"/>
        <v>0</v>
      </c>
      <c r="W37" s="167">
        <v>0</v>
      </c>
      <c r="X37" s="166">
        <f t="shared" si="0"/>
        <v>0</v>
      </c>
      <c r="Y37" s="167">
        <f t="shared" si="13"/>
        <v>0</v>
      </c>
      <c r="Z37" s="166">
        <f t="shared" si="1"/>
        <v>0</v>
      </c>
      <c r="AA37" s="167">
        <f t="shared" si="14"/>
        <v>0</v>
      </c>
      <c r="AB37" s="247"/>
      <c r="AC37" s="166">
        <f t="shared" si="26"/>
        <v>24793</v>
      </c>
      <c r="AD37" s="167">
        <f t="shared" si="15"/>
        <v>4.4999999999999997E-3</v>
      </c>
      <c r="AE37" s="166">
        <f t="shared" si="27"/>
        <v>63</v>
      </c>
      <c r="AF37" s="167">
        <f t="shared" si="16"/>
        <v>1.1900000000000001E-2</v>
      </c>
      <c r="AG37" s="247"/>
      <c r="AH37" s="166">
        <f t="shared" si="17"/>
        <v>24856</v>
      </c>
      <c r="AI37" s="167">
        <f t="shared" si="18"/>
        <v>2.2000000000000001E-3</v>
      </c>
      <c r="AJ37" s="166">
        <f t="shared" si="4"/>
        <v>24790</v>
      </c>
      <c r="AK37" s="167">
        <f t="shared" si="19"/>
        <v>2.2000000000000001E-3</v>
      </c>
      <c r="AL37" s="166">
        <f t="shared" si="5"/>
        <v>5241</v>
      </c>
      <c r="AM37" s="167">
        <f t="shared" si="24"/>
        <v>2E-3</v>
      </c>
      <c r="AN37" s="168"/>
      <c r="AO37" s="166">
        <f t="shared" si="20"/>
        <v>24856</v>
      </c>
      <c r="AP37" s="167">
        <f t="shared" si="21"/>
        <v>1.9E-3</v>
      </c>
      <c r="AQ37" s="169"/>
      <c r="AR37" s="166">
        <f t="shared" si="6"/>
        <v>24856</v>
      </c>
      <c r="AS37" s="167">
        <f t="shared" si="22"/>
        <v>1.2999999999999999E-3</v>
      </c>
      <c r="AT37" s="166">
        <f t="shared" si="7"/>
        <v>24793</v>
      </c>
      <c r="AU37" s="167">
        <f t="shared" si="23"/>
        <v>1.2999999999999999E-3</v>
      </c>
      <c r="AW37" s="253">
        <v>24856</v>
      </c>
      <c r="AX37" s="253">
        <f t="shared" si="8"/>
        <v>0</v>
      </c>
    </row>
    <row r="38" spans="1:50" ht="17.25" x14ac:dyDescent="0.3">
      <c r="A38" s="251" t="s">
        <v>161</v>
      </c>
      <c r="B38" s="164" t="s">
        <v>65</v>
      </c>
      <c r="C38" s="252">
        <v>44151</v>
      </c>
      <c r="D38" s="252">
        <v>4412</v>
      </c>
      <c r="E38" s="252">
        <v>241950</v>
      </c>
      <c r="F38" s="252">
        <v>65585</v>
      </c>
      <c r="G38" s="252">
        <v>883</v>
      </c>
      <c r="H38" s="252">
        <v>859641</v>
      </c>
      <c r="I38" s="252">
        <v>35818</v>
      </c>
      <c r="J38" s="252">
        <v>23</v>
      </c>
      <c r="K38" s="252">
        <v>309</v>
      </c>
      <c r="L38" s="252">
        <v>1920</v>
      </c>
      <c r="M38" s="252">
        <v>0</v>
      </c>
      <c r="N38" s="252">
        <v>72</v>
      </c>
      <c r="O38" s="252">
        <f t="shared" si="9"/>
        <v>1254764</v>
      </c>
      <c r="P38" s="247"/>
      <c r="Q38" s="166">
        <v>0</v>
      </c>
      <c r="R38" s="167">
        <f t="shared" si="10"/>
        <v>0</v>
      </c>
      <c r="S38" s="166">
        <v>0</v>
      </c>
      <c r="T38" s="167">
        <f>ROUND(S38/S$61,4)</f>
        <v>0</v>
      </c>
      <c r="U38" s="247"/>
      <c r="V38" s="166">
        <f t="shared" si="12"/>
        <v>0</v>
      </c>
      <c r="W38" s="167">
        <v>0</v>
      </c>
      <c r="X38" s="166">
        <f t="shared" si="0"/>
        <v>0</v>
      </c>
      <c r="Y38" s="167">
        <f t="shared" si="13"/>
        <v>0</v>
      </c>
      <c r="Z38" s="166">
        <f t="shared" si="1"/>
        <v>0</v>
      </c>
      <c r="AA38" s="167">
        <f t="shared" si="14"/>
        <v>0</v>
      </c>
      <c r="AB38" s="247"/>
      <c r="AC38" s="166">
        <f t="shared" si="26"/>
        <v>1254692</v>
      </c>
      <c r="AD38" s="167">
        <f t="shared" si="15"/>
        <v>0.2276</v>
      </c>
      <c r="AE38" s="166">
        <v>0</v>
      </c>
      <c r="AF38" s="173">
        <f>ROUND(AE38/AE$61,4)</f>
        <v>0</v>
      </c>
      <c r="AG38" s="247"/>
      <c r="AH38" s="166">
        <f t="shared" si="17"/>
        <v>1254764</v>
      </c>
      <c r="AI38" s="167">
        <f t="shared" si="18"/>
        <v>0.11260000000000001</v>
      </c>
      <c r="AJ38" s="166">
        <f t="shared" si="4"/>
        <v>1247549</v>
      </c>
      <c r="AK38" s="167">
        <f t="shared" si="19"/>
        <v>0.11260000000000001</v>
      </c>
      <c r="AL38" s="166">
        <f t="shared" si="5"/>
        <v>307535</v>
      </c>
      <c r="AM38" s="167">
        <f t="shared" si="24"/>
        <v>0.11799999999999999</v>
      </c>
      <c r="AN38" s="168"/>
      <c r="AO38" s="166">
        <f t="shared" si="20"/>
        <v>1254764</v>
      </c>
      <c r="AP38" s="167">
        <f t="shared" si="21"/>
        <v>9.5600000000000004E-2</v>
      </c>
      <c r="AQ38" s="169"/>
      <c r="AR38" s="166">
        <f t="shared" si="6"/>
        <v>1254764</v>
      </c>
      <c r="AS38" s="167">
        <f t="shared" si="22"/>
        <v>6.6900000000000001E-2</v>
      </c>
      <c r="AT38" s="166">
        <f t="shared" si="7"/>
        <v>1254692</v>
      </c>
      <c r="AU38" s="167">
        <f t="shared" si="23"/>
        <v>6.7400000000000002E-2</v>
      </c>
      <c r="AW38" s="253">
        <v>1254764</v>
      </c>
      <c r="AX38" s="253">
        <f t="shared" si="8"/>
        <v>0</v>
      </c>
    </row>
    <row r="39" spans="1:50" ht="17.25" x14ac:dyDescent="0.3">
      <c r="A39" s="251" t="s">
        <v>160</v>
      </c>
      <c r="B39" s="164" t="s">
        <v>66</v>
      </c>
      <c r="C39" s="252">
        <v>25673</v>
      </c>
      <c r="D39" s="252">
        <v>1389</v>
      </c>
      <c r="E39" s="252">
        <v>294569</v>
      </c>
      <c r="F39" s="252">
        <v>48990</v>
      </c>
      <c r="G39" s="252">
        <v>2701</v>
      </c>
      <c r="H39" s="252">
        <v>870504</v>
      </c>
      <c r="I39" s="252">
        <v>36271</v>
      </c>
      <c r="J39" s="252">
        <v>492</v>
      </c>
      <c r="K39" s="252">
        <v>425</v>
      </c>
      <c r="L39" s="252">
        <v>690</v>
      </c>
      <c r="M39" s="252">
        <v>0</v>
      </c>
      <c r="N39" s="252">
        <v>2861</v>
      </c>
      <c r="O39" s="252">
        <f t="shared" si="9"/>
        <v>1284565</v>
      </c>
      <c r="P39" s="247"/>
      <c r="Q39" s="166">
        <v>0</v>
      </c>
      <c r="R39" s="167">
        <f t="shared" si="10"/>
        <v>0</v>
      </c>
      <c r="S39" s="166">
        <v>0</v>
      </c>
      <c r="T39" s="167">
        <f t="shared" si="11"/>
        <v>0</v>
      </c>
      <c r="U39" s="247"/>
      <c r="V39" s="166">
        <f t="shared" si="12"/>
        <v>1284565</v>
      </c>
      <c r="W39" s="167">
        <v>0.16039999999999999</v>
      </c>
      <c r="X39" s="166">
        <f t="shared" si="0"/>
        <v>343559</v>
      </c>
      <c r="Y39" s="167">
        <f t="shared" si="13"/>
        <v>0.1905</v>
      </c>
      <c r="Z39" s="166">
        <f t="shared" si="1"/>
        <v>1279785</v>
      </c>
      <c r="AA39" s="170">
        <f>ROUNDDOWN(Z39/Z$61,4)</f>
        <v>0.16900000000000001</v>
      </c>
      <c r="AB39" s="247"/>
      <c r="AC39" s="166">
        <f t="shared" si="26"/>
        <v>0</v>
      </c>
      <c r="AD39" s="167">
        <f t="shared" si="15"/>
        <v>0</v>
      </c>
      <c r="AE39" s="166">
        <f t="shared" ref="AE39:AE60" si="28">SUMIF($A39,"CA",N39)</f>
        <v>0</v>
      </c>
      <c r="AF39" s="167">
        <f t="shared" si="16"/>
        <v>0</v>
      </c>
      <c r="AG39" s="247"/>
      <c r="AH39" s="166">
        <f t="shared" si="17"/>
        <v>0</v>
      </c>
      <c r="AI39" s="167">
        <f t="shared" si="18"/>
        <v>0</v>
      </c>
      <c r="AJ39" s="166">
        <f t="shared" si="4"/>
        <v>0</v>
      </c>
      <c r="AK39" s="167">
        <f t="shared" si="19"/>
        <v>0</v>
      </c>
      <c r="AL39" s="166">
        <f t="shared" si="5"/>
        <v>0</v>
      </c>
      <c r="AM39" s="167">
        <f t="shared" si="24"/>
        <v>0</v>
      </c>
      <c r="AN39" s="168"/>
      <c r="AO39" s="166">
        <f t="shared" si="20"/>
        <v>1284565</v>
      </c>
      <c r="AP39" s="167">
        <f t="shared" si="21"/>
        <v>9.7900000000000001E-2</v>
      </c>
      <c r="AQ39" s="169"/>
      <c r="AR39" s="166">
        <f t="shared" si="6"/>
        <v>1284565</v>
      </c>
      <c r="AS39" s="167">
        <f t="shared" si="22"/>
        <v>6.8500000000000005E-2</v>
      </c>
      <c r="AT39" s="166">
        <f t="shared" si="7"/>
        <v>1281704</v>
      </c>
      <c r="AU39" s="167">
        <f t="shared" si="23"/>
        <v>6.8900000000000003E-2</v>
      </c>
      <c r="AW39" s="253">
        <v>1284565</v>
      </c>
      <c r="AX39" s="253">
        <f t="shared" si="8"/>
        <v>0</v>
      </c>
    </row>
    <row r="40" spans="1:50" ht="17.25" x14ac:dyDescent="0.3">
      <c r="A40" s="251" t="s">
        <v>160</v>
      </c>
      <c r="B40" s="164" t="s">
        <v>67</v>
      </c>
      <c r="C40" s="252">
        <v>4072</v>
      </c>
      <c r="D40" s="252">
        <v>427</v>
      </c>
      <c r="E40" s="252">
        <v>77548</v>
      </c>
      <c r="F40" s="252">
        <v>4597</v>
      </c>
      <c r="G40" s="252">
        <v>1768</v>
      </c>
      <c r="H40" s="252">
        <v>211872</v>
      </c>
      <c r="I40" s="252">
        <v>8828</v>
      </c>
      <c r="J40" s="252">
        <v>19</v>
      </c>
      <c r="K40" s="252">
        <v>412</v>
      </c>
      <c r="L40" s="252">
        <v>385</v>
      </c>
      <c r="M40" s="252">
        <v>0</v>
      </c>
      <c r="N40" s="252">
        <v>4106</v>
      </c>
      <c r="O40" s="252">
        <f t="shared" si="9"/>
        <v>314034</v>
      </c>
      <c r="P40" s="247"/>
      <c r="Q40" s="166">
        <v>0</v>
      </c>
      <c r="R40" s="167">
        <f t="shared" si="10"/>
        <v>0</v>
      </c>
      <c r="S40" s="166">
        <v>0</v>
      </c>
      <c r="T40" s="167">
        <f t="shared" si="11"/>
        <v>0</v>
      </c>
      <c r="U40" s="247"/>
      <c r="V40" s="166">
        <f t="shared" si="12"/>
        <v>314034</v>
      </c>
      <c r="W40" s="167">
        <v>5.8299999999999998E-2</v>
      </c>
      <c r="X40" s="166">
        <f t="shared" si="0"/>
        <v>82145</v>
      </c>
      <c r="Y40" s="167">
        <f t="shared" si="13"/>
        <v>4.5600000000000002E-2</v>
      </c>
      <c r="Z40" s="166">
        <f t="shared" si="1"/>
        <v>311454</v>
      </c>
      <c r="AA40" s="167">
        <f t="shared" si="14"/>
        <v>4.1200000000000001E-2</v>
      </c>
      <c r="AB40" s="247"/>
      <c r="AC40" s="166">
        <f t="shared" si="26"/>
        <v>0</v>
      </c>
      <c r="AD40" s="167">
        <f t="shared" si="15"/>
        <v>0</v>
      </c>
      <c r="AE40" s="166">
        <f t="shared" si="28"/>
        <v>0</v>
      </c>
      <c r="AF40" s="167">
        <f t="shared" si="16"/>
        <v>0</v>
      </c>
      <c r="AG40" s="247"/>
      <c r="AH40" s="166">
        <f t="shared" si="17"/>
        <v>0</v>
      </c>
      <c r="AI40" s="167">
        <f t="shared" si="18"/>
        <v>0</v>
      </c>
      <c r="AJ40" s="166">
        <f t="shared" si="4"/>
        <v>0</v>
      </c>
      <c r="AK40" s="167">
        <f t="shared" si="19"/>
        <v>0</v>
      </c>
      <c r="AL40" s="166">
        <f t="shared" si="5"/>
        <v>0</v>
      </c>
      <c r="AM40" s="167">
        <f t="shared" si="24"/>
        <v>0</v>
      </c>
      <c r="AN40" s="168"/>
      <c r="AO40" s="166">
        <f t="shared" si="20"/>
        <v>314034</v>
      </c>
      <c r="AP40" s="167">
        <f t="shared" si="21"/>
        <v>2.3900000000000001E-2</v>
      </c>
      <c r="AQ40" s="169"/>
      <c r="AR40" s="166">
        <f t="shared" si="6"/>
        <v>314034</v>
      </c>
      <c r="AS40" s="167">
        <f t="shared" si="22"/>
        <v>1.6799999999999999E-2</v>
      </c>
      <c r="AT40" s="166">
        <f t="shared" si="7"/>
        <v>309928</v>
      </c>
      <c r="AU40" s="167">
        <f t="shared" si="23"/>
        <v>1.67E-2</v>
      </c>
      <c r="AW40" s="253">
        <v>314034</v>
      </c>
      <c r="AX40" s="253">
        <f t="shared" si="8"/>
        <v>0</v>
      </c>
    </row>
    <row r="41" spans="1:50" ht="17.25" x14ac:dyDescent="0.3">
      <c r="A41" s="251" t="s">
        <v>161</v>
      </c>
      <c r="B41" s="164" t="s">
        <v>68</v>
      </c>
      <c r="C41" s="252">
        <v>13219</v>
      </c>
      <c r="D41" s="252">
        <v>826</v>
      </c>
      <c r="E41" s="252">
        <v>74691</v>
      </c>
      <c r="F41" s="252">
        <v>21776</v>
      </c>
      <c r="G41" s="252">
        <v>530</v>
      </c>
      <c r="H41" s="252">
        <v>286413</v>
      </c>
      <c r="I41" s="252">
        <v>11934</v>
      </c>
      <c r="J41" s="252">
        <v>4</v>
      </c>
      <c r="K41" s="252">
        <v>102</v>
      </c>
      <c r="L41" s="252">
        <v>299</v>
      </c>
      <c r="M41" s="252">
        <v>0</v>
      </c>
      <c r="N41" s="252">
        <v>217</v>
      </c>
      <c r="O41" s="252">
        <f t="shared" si="9"/>
        <v>410011</v>
      </c>
      <c r="P41" s="247"/>
      <c r="Q41" s="166">
        <v>0</v>
      </c>
      <c r="R41" s="167">
        <f t="shared" si="10"/>
        <v>0</v>
      </c>
      <c r="S41" s="166">
        <v>0</v>
      </c>
      <c r="T41" s="167">
        <f t="shared" si="11"/>
        <v>0</v>
      </c>
      <c r="U41" s="247"/>
      <c r="V41" s="166">
        <f t="shared" si="12"/>
        <v>0</v>
      </c>
      <c r="W41" s="167">
        <v>0</v>
      </c>
      <c r="X41" s="166">
        <f t="shared" si="0"/>
        <v>0</v>
      </c>
      <c r="Y41" s="167">
        <f t="shared" si="13"/>
        <v>0</v>
      </c>
      <c r="Z41" s="166">
        <f t="shared" si="1"/>
        <v>0</v>
      </c>
      <c r="AA41" s="167">
        <f t="shared" si="14"/>
        <v>0</v>
      </c>
      <c r="AB41" s="247"/>
      <c r="AC41" s="166">
        <f t="shared" si="26"/>
        <v>409794</v>
      </c>
      <c r="AD41" s="167">
        <f t="shared" si="15"/>
        <v>7.4300000000000005E-2</v>
      </c>
      <c r="AE41" s="166">
        <f t="shared" si="28"/>
        <v>217</v>
      </c>
      <c r="AF41" s="167">
        <f t="shared" si="16"/>
        <v>4.0899999999999999E-2</v>
      </c>
      <c r="AG41" s="247"/>
      <c r="AH41" s="166">
        <f t="shared" si="17"/>
        <v>410011</v>
      </c>
      <c r="AI41" s="167">
        <f t="shared" si="18"/>
        <v>3.6799999999999999E-2</v>
      </c>
      <c r="AJ41" s="166">
        <f t="shared" si="4"/>
        <v>408356</v>
      </c>
      <c r="AK41" s="170">
        <f>ROUNDDOWN(AJ41/AJ$61,4)</f>
        <v>3.6799999999999999E-2</v>
      </c>
      <c r="AL41" s="166">
        <f t="shared" si="5"/>
        <v>96467</v>
      </c>
      <c r="AM41" s="167">
        <f>ROUNDUP(AL41/AL$61,4)</f>
        <v>3.7000000000000005E-2</v>
      </c>
      <c r="AN41" s="168"/>
      <c r="AO41" s="166">
        <f t="shared" si="20"/>
        <v>410011</v>
      </c>
      <c r="AP41" s="167">
        <f t="shared" si="21"/>
        <v>3.1199999999999999E-2</v>
      </c>
      <c r="AQ41" s="169"/>
      <c r="AR41" s="166">
        <f t="shared" si="6"/>
        <v>410011</v>
      </c>
      <c r="AS41" s="167">
        <f>ROUND(AR41/AR$61,4)</f>
        <v>2.1899999999999999E-2</v>
      </c>
      <c r="AT41" s="166">
        <f t="shared" si="7"/>
        <v>409794</v>
      </c>
      <c r="AU41" s="170">
        <f>ROUNDUP(AT41/AT$61,4)</f>
        <v>2.2099999999999998E-2</v>
      </c>
      <c r="AW41" s="253">
        <v>410011</v>
      </c>
      <c r="AX41" s="253">
        <f t="shared" si="8"/>
        <v>0</v>
      </c>
    </row>
    <row r="42" spans="1:50" ht="17.25" x14ac:dyDescent="0.3">
      <c r="A42" s="251" t="s">
        <v>160</v>
      </c>
      <c r="B42" s="164" t="s">
        <v>69</v>
      </c>
      <c r="C42" s="252">
        <v>1724</v>
      </c>
      <c r="D42" s="252">
        <v>179</v>
      </c>
      <c r="E42" s="252">
        <v>14338</v>
      </c>
      <c r="F42" s="252">
        <v>2894</v>
      </c>
      <c r="G42" s="252">
        <v>51</v>
      </c>
      <c r="H42" s="252">
        <v>59390</v>
      </c>
      <c r="I42" s="252">
        <v>2475</v>
      </c>
      <c r="J42" s="252">
        <v>0</v>
      </c>
      <c r="K42" s="252">
        <v>13</v>
      </c>
      <c r="L42" s="252">
        <v>65</v>
      </c>
      <c r="M42" s="252">
        <v>0</v>
      </c>
      <c r="N42" s="252">
        <v>315</v>
      </c>
      <c r="O42" s="252">
        <f t="shared" si="9"/>
        <v>81444</v>
      </c>
      <c r="P42" s="247"/>
      <c r="Q42" s="166">
        <v>0</v>
      </c>
      <c r="R42" s="167">
        <f t="shared" si="10"/>
        <v>0</v>
      </c>
      <c r="S42" s="166">
        <v>0</v>
      </c>
      <c r="T42" s="167">
        <f t="shared" si="11"/>
        <v>0</v>
      </c>
      <c r="U42" s="247"/>
      <c r="V42" s="166">
        <f t="shared" si="12"/>
        <v>81444</v>
      </c>
      <c r="W42" s="167">
        <v>1.34E-2</v>
      </c>
      <c r="X42" s="166">
        <f t="shared" si="0"/>
        <v>17232</v>
      </c>
      <c r="Y42" s="167">
        <f t="shared" si="13"/>
        <v>9.5999999999999992E-3</v>
      </c>
      <c r="Z42" s="166">
        <f t="shared" si="1"/>
        <v>81149</v>
      </c>
      <c r="AA42" s="167">
        <f t="shared" si="14"/>
        <v>1.0699999999999999E-2</v>
      </c>
      <c r="AB42" s="247"/>
      <c r="AC42" s="166">
        <f t="shared" si="26"/>
        <v>0</v>
      </c>
      <c r="AD42" s="167">
        <f t="shared" si="15"/>
        <v>0</v>
      </c>
      <c r="AE42" s="166">
        <f t="shared" si="28"/>
        <v>0</v>
      </c>
      <c r="AF42" s="167">
        <f t="shared" si="16"/>
        <v>0</v>
      </c>
      <c r="AG42" s="247"/>
      <c r="AH42" s="166">
        <f t="shared" si="17"/>
        <v>0</v>
      </c>
      <c r="AI42" s="167">
        <f t="shared" si="18"/>
        <v>0</v>
      </c>
      <c r="AJ42" s="166">
        <f t="shared" si="4"/>
        <v>0</v>
      </c>
      <c r="AK42" s="167">
        <f t="shared" si="19"/>
        <v>0</v>
      </c>
      <c r="AL42" s="166">
        <f t="shared" si="5"/>
        <v>0</v>
      </c>
      <c r="AM42" s="167">
        <f t="shared" si="24"/>
        <v>0</v>
      </c>
      <c r="AN42" s="168"/>
      <c r="AO42" s="166">
        <f t="shared" si="20"/>
        <v>81444</v>
      </c>
      <c r="AP42" s="167">
        <f t="shared" si="21"/>
        <v>6.1999999999999998E-3</v>
      </c>
      <c r="AQ42" s="169"/>
      <c r="AR42" s="166">
        <f t="shared" si="6"/>
        <v>81444</v>
      </c>
      <c r="AS42" s="167">
        <f t="shared" si="22"/>
        <v>4.3E-3</v>
      </c>
      <c r="AT42" s="166">
        <f t="shared" si="7"/>
        <v>81129</v>
      </c>
      <c r="AU42" s="167">
        <f t="shared" si="23"/>
        <v>4.4000000000000003E-3</v>
      </c>
      <c r="AW42" s="253">
        <v>81444</v>
      </c>
      <c r="AX42" s="253">
        <f t="shared" si="8"/>
        <v>0</v>
      </c>
    </row>
    <row r="43" spans="1:50" ht="17.25" x14ac:dyDescent="0.3">
      <c r="A43" s="251" t="s">
        <v>160</v>
      </c>
      <c r="B43" s="164" t="s">
        <v>70</v>
      </c>
      <c r="C43" s="252">
        <v>1244</v>
      </c>
      <c r="D43" s="252">
        <v>100</v>
      </c>
      <c r="E43" s="252">
        <v>24368</v>
      </c>
      <c r="F43" s="252">
        <v>3877</v>
      </c>
      <c r="G43" s="252">
        <v>491</v>
      </c>
      <c r="H43" s="252">
        <v>142606</v>
      </c>
      <c r="I43" s="252">
        <v>5942</v>
      </c>
      <c r="J43" s="252">
        <v>4</v>
      </c>
      <c r="K43" s="252">
        <v>387</v>
      </c>
      <c r="L43" s="252">
        <v>95</v>
      </c>
      <c r="M43" s="252">
        <v>0</v>
      </c>
      <c r="N43" s="252">
        <v>204</v>
      </c>
      <c r="O43" s="252">
        <f t="shared" si="9"/>
        <v>179318</v>
      </c>
      <c r="P43" s="247"/>
      <c r="Q43" s="166">
        <v>0</v>
      </c>
      <c r="R43" s="167">
        <f t="shared" si="10"/>
        <v>0</v>
      </c>
      <c r="S43" s="166">
        <v>0</v>
      </c>
      <c r="T43" s="167">
        <f t="shared" si="11"/>
        <v>0</v>
      </c>
      <c r="U43" s="247"/>
      <c r="V43" s="166">
        <f t="shared" si="12"/>
        <v>179318</v>
      </c>
      <c r="W43" s="167">
        <v>2.3599999999999999E-2</v>
      </c>
      <c r="X43" s="166">
        <f t="shared" si="0"/>
        <v>28245</v>
      </c>
      <c r="Y43" s="167">
        <f t="shared" si="13"/>
        <v>1.5699999999999999E-2</v>
      </c>
      <c r="Z43" s="166">
        <f t="shared" si="1"/>
        <v>178632</v>
      </c>
      <c r="AA43" s="167">
        <f>ROUND(Z43/Z$61,4)</f>
        <v>2.3599999999999999E-2</v>
      </c>
      <c r="AB43" s="247"/>
      <c r="AC43" s="166">
        <f t="shared" si="26"/>
        <v>0</v>
      </c>
      <c r="AD43" s="167">
        <f t="shared" si="15"/>
        <v>0</v>
      </c>
      <c r="AE43" s="166">
        <f t="shared" si="28"/>
        <v>0</v>
      </c>
      <c r="AF43" s="167">
        <f t="shared" si="16"/>
        <v>0</v>
      </c>
      <c r="AG43" s="247"/>
      <c r="AH43" s="166">
        <f t="shared" si="17"/>
        <v>0</v>
      </c>
      <c r="AI43" s="167">
        <f t="shared" si="18"/>
        <v>0</v>
      </c>
      <c r="AJ43" s="166">
        <f t="shared" si="4"/>
        <v>0</v>
      </c>
      <c r="AK43" s="167">
        <f t="shared" si="19"/>
        <v>0</v>
      </c>
      <c r="AL43" s="166">
        <f t="shared" si="5"/>
        <v>0</v>
      </c>
      <c r="AM43" s="167">
        <f t="shared" si="24"/>
        <v>0</v>
      </c>
      <c r="AN43" s="168"/>
      <c r="AO43" s="166">
        <f t="shared" si="20"/>
        <v>179318</v>
      </c>
      <c r="AP43" s="167">
        <f t="shared" si="21"/>
        <v>1.37E-2</v>
      </c>
      <c r="AQ43" s="169"/>
      <c r="AR43" s="166">
        <f t="shared" si="6"/>
        <v>179318</v>
      </c>
      <c r="AS43" s="167">
        <f t="shared" si="22"/>
        <v>9.5999999999999992E-3</v>
      </c>
      <c r="AT43" s="166">
        <f t="shared" si="7"/>
        <v>179114</v>
      </c>
      <c r="AU43" s="167">
        <f t="shared" si="23"/>
        <v>9.5999999999999992E-3</v>
      </c>
      <c r="AW43" s="253">
        <v>179318</v>
      </c>
      <c r="AX43" s="253">
        <f t="shared" si="8"/>
        <v>0</v>
      </c>
    </row>
    <row r="44" spans="1:50" ht="17.25" x14ac:dyDescent="0.3">
      <c r="A44" s="251" t="s">
        <v>160</v>
      </c>
      <c r="B44" s="164" t="s">
        <v>71</v>
      </c>
      <c r="C44" s="252">
        <v>5071</v>
      </c>
      <c r="D44" s="252">
        <v>305</v>
      </c>
      <c r="E44" s="252">
        <v>37151</v>
      </c>
      <c r="F44" s="252">
        <v>6971</v>
      </c>
      <c r="G44" s="252">
        <v>202</v>
      </c>
      <c r="H44" s="252">
        <v>150681</v>
      </c>
      <c r="I44" s="252">
        <v>6278</v>
      </c>
      <c r="J44" s="252">
        <v>1</v>
      </c>
      <c r="K44" s="252">
        <v>19</v>
      </c>
      <c r="L44" s="252">
        <v>92</v>
      </c>
      <c r="M44" s="252">
        <v>0</v>
      </c>
      <c r="N44" s="252">
        <v>226</v>
      </c>
      <c r="O44" s="252">
        <f t="shared" si="9"/>
        <v>206997</v>
      </c>
      <c r="P44" s="247"/>
      <c r="Q44" s="166">
        <v>0</v>
      </c>
      <c r="R44" s="167">
        <f t="shared" si="10"/>
        <v>0</v>
      </c>
      <c r="S44" s="166">
        <v>0</v>
      </c>
      <c r="T44" s="167">
        <f t="shared" si="11"/>
        <v>0</v>
      </c>
      <c r="U44" s="247"/>
      <c r="V44" s="166">
        <f t="shared" si="12"/>
        <v>206997</v>
      </c>
      <c r="W44" s="167">
        <v>2.4199999999999999E-2</v>
      </c>
      <c r="X44" s="166">
        <f t="shared" si="0"/>
        <v>44122</v>
      </c>
      <c r="Y44" s="167">
        <f t="shared" si="13"/>
        <v>2.4500000000000001E-2</v>
      </c>
      <c r="Z44" s="166">
        <f t="shared" si="1"/>
        <v>206398</v>
      </c>
      <c r="AA44" s="167">
        <f t="shared" si="14"/>
        <v>2.7300000000000001E-2</v>
      </c>
      <c r="AB44" s="247"/>
      <c r="AC44" s="166">
        <f t="shared" si="26"/>
        <v>0</v>
      </c>
      <c r="AD44" s="167">
        <f t="shared" si="15"/>
        <v>0</v>
      </c>
      <c r="AE44" s="166">
        <f t="shared" si="28"/>
        <v>0</v>
      </c>
      <c r="AF44" s="167">
        <f t="shared" si="16"/>
        <v>0</v>
      </c>
      <c r="AG44" s="247"/>
      <c r="AH44" s="166">
        <f t="shared" si="17"/>
        <v>0</v>
      </c>
      <c r="AI44" s="167">
        <f t="shared" si="18"/>
        <v>0</v>
      </c>
      <c r="AJ44" s="166">
        <f t="shared" si="4"/>
        <v>0</v>
      </c>
      <c r="AK44" s="167">
        <f t="shared" si="19"/>
        <v>0</v>
      </c>
      <c r="AL44" s="166">
        <f t="shared" si="5"/>
        <v>0</v>
      </c>
      <c r="AM44" s="167">
        <f t="shared" si="24"/>
        <v>0</v>
      </c>
      <c r="AN44" s="168"/>
      <c r="AO44" s="166">
        <f t="shared" si="20"/>
        <v>206997</v>
      </c>
      <c r="AP44" s="167">
        <f t="shared" si="21"/>
        <v>1.5800000000000002E-2</v>
      </c>
      <c r="AQ44" s="169"/>
      <c r="AR44" s="166">
        <f t="shared" si="6"/>
        <v>206997</v>
      </c>
      <c r="AS44" s="167">
        <f t="shared" si="22"/>
        <v>1.0999999999999999E-2</v>
      </c>
      <c r="AT44" s="166">
        <f t="shared" si="7"/>
        <v>206771</v>
      </c>
      <c r="AU44" s="167">
        <f>ROUND(AT44/AT$61,4)</f>
        <v>1.11E-2</v>
      </c>
      <c r="AW44" s="253">
        <v>206997</v>
      </c>
      <c r="AX44" s="253">
        <f t="shared" si="8"/>
        <v>0</v>
      </c>
    </row>
    <row r="45" spans="1:50" ht="17.25" x14ac:dyDescent="0.3">
      <c r="A45" s="251" t="s">
        <v>160</v>
      </c>
      <c r="B45" s="164" t="s">
        <v>72</v>
      </c>
      <c r="C45" s="252">
        <v>7704</v>
      </c>
      <c r="D45" s="252">
        <v>729</v>
      </c>
      <c r="E45" s="252">
        <v>77344</v>
      </c>
      <c r="F45" s="252">
        <v>23768</v>
      </c>
      <c r="G45" s="252">
        <v>1153</v>
      </c>
      <c r="H45" s="252">
        <v>397839</v>
      </c>
      <c r="I45" s="252">
        <v>16577</v>
      </c>
      <c r="J45" s="252">
        <v>17</v>
      </c>
      <c r="K45" s="252">
        <v>933</v>
      </c>
      <c r="L45" s="252">
        <v>308</v>
      </c>
      <c r="M45" s="252">
        <v>0</v>
      </c>
      <c r="N45" s="252">
        <v>3775</v>
      </c>
      <c r="O45" s="252">
        <f t="shared" si="9"/>
        <v>530147</v>
      </c>
      <c r="P45" s="247"/>
      <c r="Q45" s="166">
        <v>0</v>
      </c>
      <c r="R45" s="167">
        <f t="shared" si="10"/>
        <v>0</v>
      </c>
      <c r="S45" s="166">
        <v>0</v>
      </c>
      <c r="T45" s="167">
        <f t="shared" si="11"/>
        <v>0</v>
      </c>
      <c r="U45" s="247"/>
      <c r="V45" s="166">
        <f t="shared" si="12"/>
        <v>530147</v>
      </c>
      <c r="W45" s="167">
        <v>8.0600000000000005E-2</v>
      </c>
      <c r="X45" s="166">
        <f t="shared" si="0"/>
        <v>101112</v>
      </c>
      <c r="Y45" s="167">
        <f t="shared" si="13"/>
        <v>5.6099999999999997E-2</v>
      </c>
      <c r="Z45" s="166">
        <f t="shared" si="1"/>
        <v>527957</v>
      </c>
      <c r="AA45" s="167">
        <f t="shared" si="14"/>
        <v>6.9800000000000001E-2</v>
      </c>
      <c r="AB45" s="247"/>
      <c r="AC45" s="166">
        <f t="shared" si="26"/>
        <v>0</v>
      </c>
      <c r="AD45" s="167">
        <f t="shared" si="15"/>
        <v>0</v>
      </c>
      <c r="AE45" s="166">
        <f t="shared" si="28"/>
        <v>0</v>
      </c>
      <c r="AF45" s="167">
        <f t="shared" si="16"/>
        <v>0</v>
      </c>
      <c r="AG45" s="247"/>
      <c r="AH45" s="166">
        <f t="shared" si="17"/>
        <v>0</v>
      </c>
      <c r="AI45" s="167">
        <f t="shared" si="18"/>
        <v>0</v>
      </c>
      <c r="AJ45" s="166">
        <f t="shared" si="4"/>
        <v>0</v>
      </c>
      <c r="AK45" s="167">
        <f t="shared" si="19"/>
        <v>0</v>
      </c>
      <c r="AL45" s="166">
        <f t="shared" si="5"/>
        <v>0</v>
      </c>
      <c r="AM45" s="167">
        <f t="shared" si="24"/>
        <v>0</v>
      </c>
      <c r="AN45" s="168"/>
      <c r="AO45" s="166">
        <f t="shared" si="20"/>
        <v>530147</v>
      </c>
      <c r="AP45" s="167">
        <f t="shared" si="21"/>
        <v>4.0399999999999998E-2</v>
      </c>
      <c r="AQ45" s="169"/>
      <c r="AR45" s="166">
        <f t="shared" si="6"/>
        <v>530147</v>
      </c>
      <c r="AS45" s="167">
        <f t="shared" si="22"/>
        <v>2.8299999999999999E-2</v>
      </c>
      <c r="AT45" s="166">
        <f t="shared" si="7"/>
        <v>526372</v>
      </c>
      <c r="AU45" s="167">
        <f t="shared" si="23"/>
        <v>2.8299999999999999E-2</v>
      </c>
      <c r="AW45" s="253">
        <v>530147</v>
      </c>
      <c r="AX45" s="253">
        <f t="shared" si="8"/>
        <v>0</v>
      </c>
    </row>
    <row r="46" spans="1:50" ht="17.25" x14ac:dyDescent="0.3">
      <c r="A46" s="251" t="s">
        <v>160</v>
      </c>
      <c r="B46" s="164" t="s">
        <v>73</v>
      </c>
      <c r="C46" s="252">
        <v>2104</v>
      </c>
      <c r="D46" s="252">
        <v>86</v>
      </c>
      <c r="E46" s="252">
        <v>22941</v>
      </c>
      <c r="F46" s="252">
        <v>4006</v>
      </c>
      <c r="G46" s="252">
        <v>63</v>
      </c>
      <c r="H46" s="252">
        <v>75721</v>
      </c>
      <c r="I46" s="252">
        <v>3155</v>
      </c>
      <c r="J46" s="252">
        <v>2</v>
      </c>
      <c r="K46" s="252">
        <v>10</v>
      </c>
      <c r="L46" s="252">
        <v>43</v>
      </c>
      <c r="M46" s="252">
        <v>0</v>
      </c>
      <c r="N46" s="252">
        <v>266</v>
      </c>
      <c r="O46" s="252">
        <f t="shared" si="9"/>
        <v>108397</v>
      </c>
      <c r="P46" s="247"/>
      <c r="Q46" s="166">
        <v>0</v>
      </c>
      <c r="R46" s="167">
        <f t="shared" si="10"/>
        <v>0</v>
      </c>
      <c r="S46" s="166">
        <v>0</v>
      </c>
      <c r="T46" s="167">
        <f t="shared" si="11"/>
        <v>0</v>
      </c>
      <c r="U46" s="247"/>
      <c r="V46" s="166">
        <f t="shared" si="12"/>
        <v>108397</v>
      </c>
      <c r="W46" s="167">
        <v>1.3599999999999999E-2</v>
      </c>
      <c r="X46" s="166">
        <f t="shared" si="0"/>
        <v>26947</v>
      </c>
      <c r="Y46" s="167">
        <f t="shared" si="13"/>
        <v>1.49E-2</v>
      </c>
      <c r="Z46" s="166">
        <f t="shared" si="1"/>
        <v>108205</v>
      </c>
      <c r="AA46" s="167">
        <f t="shared" si="14"/>
        <v>1.43E-2</v>
      </c>
      <c r="AB46" s="247"/>
      <c r="AC46" s="166">
        <f t="shared" si="26"/>
        <v>0</v>
      </c>
      <c r="AD46" s="167">
        <f t="shared" si="15"/>
        <v>0</v>
      </c>
      <c r="AE46" s="166">
        <f t="shared" si="28"/>
        <v>0</v>
      </c>
      <c r="AF46" s="167">
        <f t="shared" si="16"/>
        <v>0</v>
      </c>
      <c r="AG46" s="247"/>
      <c r="AH46" s="166">
        <f t="shared" si="17"/>
        <v>0</v>
      </c>
      <c r="AI46" s="167">
        <f t="shared" si="18"/>
        <v>0</v>
      </c>
      <c r="AJ46" s="166">
        <f t="shared" si="4"/>
        <v>0</v>
      </c>
      <c r="AK46" s="167">
        <f t="shared" si="19"/>
        <v>0</v>
      </c>
      <c r="AL46" s="166">
        <f t="shared" si="5"/>
        <v>0</v>
      </c>
      <c r="AM46" s="167">
        <f t="shared" si="24"/>
        <v>0</v>
      </c>
      <c r="AN46" s="168"/>
      <c r="AO46" s="166">
        <f t="shared" si="20"/>
        <v>108397</v>
      </c>
      <c r="AP46" s="167">
        <f t="shared" si="21"/>
        <v>8.3000000000000001E-3</v>
      </c>
      <c r="AQ46" s="169"/>
      <c r="AR46" s="166">
        <f t="shared" si="6"/>
        <v>108397</v>
      </c>
      <c r="AS46" s="167">
        <f t="shared" si="22"/>
        <v>5.7999999999999996E-3</v>
      </c>
      <c r="AT46" s="166">
        <f t="shared" si="7"/>
        <v>108131</v>
      </c>
      <c r="AU46" s="167">
        <f t="shared" si="23"/>
        <v>5.7999999999999996E-3</v>
      </c>
      <c r="AW46" s="253">
        <v>108397</v>
      </c>
      <c r="AX46" s="253">
        <f t="shared" si="8"/>
        <v>0</v>
      </c>
    </row>
    <row r="47" spans="1:50" ht="17.25" x14ac:dyDescent="0.3">
      <c r="A47" s="251" t="s">
        <v>161</v>
      </c>
      <c r="B47" s="164" t="s">
        <v>74</v>
      </c>
      <c r="C47" s="252">
        <v>2527</v>
      </c>
      <c r="D47" s="252">
        <v>312</v>
      </c>
      <c r="E47" s="252">
        <v>18311</v>
      </c>
      <c r="F47" s="252">
        <v>5340</v>
      </c>
      <c r="G47" s="252">
        <v>33</v>
      </c>
      <c r="H47" s="252">
        <v>63208</v>
      </c>
      <c r="I47" s="252">
        <v>2634</v>
      </c>
      <c r="J47" s="252">
        <v>0</v>
      </c>
      <c r="K47" s="252">
        <v>2</v>
      </c>
      <c r="L47" s="252">
        <v>115</v>
      </c>
      <c r="M47" s="252">
        <v>45</v>
      </c>
      <c r="N47" s="252">
        <v>199</v>
      </c>
      <c r="O47" s="252">
        <f t="shared" si="9"/>
        <v>92726</v>
      </c>
      <c r="P47" s="247"/>
      <c r="Q47" s="166">
        <v>0</v>
      </c>
      <c r="R47" s="167">
        <f>ROUND(Q47/Q$61,4)</f>
        <v>0</v>
      </c>
      <c r="S47" s="166">
        <v>0</v>
      </c>
      <c r="T47" s="167">
        <f t="shared" si="11"/>
        <v>0</v>
      </c>
      <c r="U47" s="247"/>
      <c r="V47" s="166">
        <f t="shared" si="12"/>
        <v>0</v>
      </c>
      <c r="W47" s="167">
        <v>0</v>
      </c>
      <c r="X47" s="166">
        <f t="shared" si="0"/>
        <v>0</v>
      </c>
      <c r="Y47" s="167">
        <f t="shared" si="13"/>
        <v>0</v>
      </c>
      <c r="Z47" s="166">
        <f t="shared" si="1"/>
        <v>0</v>
      </c>
      <c r="AA47" s="167">
        <f t="shared" si="14"/>
        <v>0</v>
      </c>
      <c r="AB47" s="247"/>
      <c r="AC47" s="166">
        <f t="shared" si="26"/>
        <v>92527</v>
      </c>
      <c r="AD47" s="167">
        <f>ROUND(AC47/AC$61,4)</f>
        <v>1.6799999999999999E-2</v>
      </c>
      <c r="AE47" s="166">
        <f t="shared" si="28"/>
        <v>199</v>
      </c>
      <c r="AF47" s="167">
        <f>ROUND(AE47/AE$61,4)</f>
        <v>3.7499999999999999E-2</v>
      </c>
      <c r="AG47" s="247"/>
      <c r="AH47" s="166">
        <f t="shared" si="17"/>
        <v>92726</v>
      </c>
      <c r="AI47" s="167">
        <f t="shared" si="18"/>
        <v>8.3000000000000001E-3</v>
      </c>
      <c r="AJ47" s="166">
        <f t="shared" si="4"/>
        <v>92221</v>
      </c>
      <c r="AK47" s="167">
        <f t="shared" si="19"/>
        <v>8.3000000000000001E-3</v>
      </c>
      <c r="AL47" s="166">
        <f t="shared" si="5"/>
        <v>23651</v>
      </c>
      <c r="AM47" s="167">
        <f t="shared" si="24"/>
        <v>9.1000000000000004E-3</v>
      </c>
      <c r="AN47" s="168"/>
      <c r="AO47" s="166">
        <f t="shared" si="20"/>
        <v>92726</v>
      </c>
      <c r="AP47" s="167">
        <f t="shared" si="21"/>
        <v>7.1000000000000004E-3</v>
      </c>
      <c r="AQ47" s="169"/>
      <c r="AR47" s="166">
        <f t="shared" si="6"/>
        <v>92726</v>
      </c>
      <c r="AS47" s="167">
        <f t="shared" si="22"/>
        <v>4.8999999999999998E-3</v>
      </c>
      <c r="AT47" s="166">
        <f t="shared" si="7"/>
        <v>92527</v>
      </c>
      <c r="AU47" s="167">
        <f t="shared" si="23"/>
        <v>5.0000000000000001E-3</v>
      </c>
      <c r="AW47" s="253">
        <v>92726</v>
      </c>
      <c r="AX47" s="253">
        <f t="shared" si="8"/>
        <v>0</v>
      </c>
    </row>
    <row r="48" spans="1:50" ht="17.25" x14ac:dyDescent="0.3">
      <c r="A48" s="251" t="s">
        <v>161</v>
      </c>
      <c r="B48" s="164" t="s">
        <v>75</v>
      </c>
      <c r="C48" s="252">
        <v>30</v>
      </c>
      <c r="D48" s="252">
        <v>4</v>
      </c>
      <c r="E48" s="252">
        <v>209</v>
      </c>
      <c r="F48" s="252">
        <v>44</v>
      </c>
      <c r="G48" s="252">
        <v>0</v>
      </c>
      <c r="H48" s="252">
        <v>777</v>
      </c>
      <c r="I48" s="252">
        <v>32</v>
      </c>
      <c r="J48" s="252">
        <v>0</v>
      </c>
      <c r="K48" s="252">
        <v>0</v>
      </c>
      <c r="L48" s="252">
        <v>0</v>
      </c>
      <c r="M48" s="252">
        <v>0</v>
      </c>
      <c r="N48" s="252">
        <v>9</v>
      </c>
      <c r="O48" s="252">
        <f t="shared" si="9"/>
        <v>1105</v>
      </c>
      <c r="P48" s="247"/>
      <c r="Q48" s="166">
        <v>0</v>
      </c>
      <c r="R48" s="167">
        <f t="shared" si="10"/>
        <v>0</v>
      </c>
      <c r="S48" s="166">
        <v>0</v>
      </c>
      <c r="T48" s="167">
        <f t="shared" si="11"/>
        <v>0</v>
      </c>
      <c r="U48" s="247"/>
      <c r="V48" s="166">
        <f t="shared" si="12"/>
        <v>0</v>
      </c>
      <c r="W48" s="167">
        <v>0</v>
      </c>
      <c r="X48" s="166">
        <f t="shared" si="0"/>
        <v>0</v>
      </c>
      <c r="Y48" s="167">
        <f t="shared" si="13"/>
        <v>0</v>
      </c>
      <c r="Z48" s="166">
        <f t="shared" si="1"/>
        <v>0</v>
      </c>
      <c r="AA48" s="167">
        <f t="shared" si="14"/>
        <v>0</v>
      </c>
      <c r="AB48" s="247"/>
      <c r="AC48" s="166">
        <f t="shared" si="26"/>
        <v>1096</v>
      </c>
      <c r="AD48" s="167">
        <f t="shared" si="15"/>
        <v>2.0000000000000001E-4</v>
      </c>
      <c r="AE48" s="166">
        <f t="shared" si="28"/>
        <v>9</v>
      </c>
      <c r="AF48" s="167">
        <f t="shared" si="16"/>
        <v>1.6999999999999999E-3</v>
      </c>
      <c r="AG48" s="247"/>
      <c r="AH48" s="166">
        <f t="shared" si="17"/>
        <v>1105</v>
      </c>
      <c r="AI48" s="167">
        <f t="shared" si="18"/>
        <v>1E-4</v>
      </c>
      <c r="AJ48" s="166">
        <f t="shared" si="4"/>
        <v>1101</v>
      </c>
      <c r="AK48" s="167">
        <f t="shared" si="19"/>
        <v>1E-4</v>
      </c>
      <c r="AL48" s="166">
        <f t="shared" si="5"/>
        <v>253</v>
      </c>
      <c r="AM48" s="167">
        <f t="shared" si="24"/>
        <v>1E-4</v>
      </c>
      <c r="AN48" s="168"/>
      <c r="AO48" s="166">
        <f t="shared" si="20"/>
        <v>1105</v>
      </c>
      <c r="AP48" s="167">
        <f t="shared" si="21"/>
        <v>1E-4</v>
      </c>
      <c r="AQ48" s="169"/>
      <c r="AR48" s="166">
        <f t="shared" si="6"/>
        <v>1105</v>
      </c>
      <c r="AS48" s="167">
        <f t="shared" si="22"/>
        <v>1E-4</v>
      </c>
      <c r="AT48" s="166">
        <f t="shared" si="7"/>
        <v>1096</v>
      </c>
      <c r="AU48" s="167">
        <f t="shared" si="23"/>
        <v>1E-4</v>
      </c>
      <c r="AW48" s="253">
        <v>1105</v>
      </c>
      <c r="AX48" s="253">
        <f t="shared" si="8"/>
        <v>0</v>
      </c>
    </row>
    <row r="49" spans="1:50" ht="17.25" x14ac:dyDescent="0.3">
      <c r="A49" s="251" t="s">
        <v>161</v>
      </c>
      <c r="B49" s="164" t="s">
        <v>76</v>
      </c>
      <c r="C49" s="252">
        <v>756</v>
      </c>
      <c r="D49" s="252">
        <v>84</v>
      </c>
      <c r="E49" s="252">
        <v>5761</v>
      </c>
      <c r="F49" s="252">
        <v>1673</v>
      </c>
      <c r="G49" s="252">
        <v>7</v>
      </c>
      <c r="H49" s="252">
        <v>18286</v>
      </c>
      <c r="I49" s="252">
        <v>762</v>
      </c>
      <c r="J49" s="252">
        <v>0</v>
      </c>
      <c r="K49" s="252">
        <v>1</v>
      </c>
      <c r="L49" s="252">
        <v>33</v>
      </c>
      <c r="M49" s="252">
        <v>1</v>
      </c>
      <c r="N49" s="252">
        <v>29</v>
      </c>
      <c r="O49" s="252">
        <f t="shared" si="9"/>
        <v>27393</v>
      </c>
      <c r="P49" s="247"/>
      <c r="Q49" s="166">
        <v>0</v>
      </c>
      <c r="R49" s="167">
        <f t="shared" si="10"/>
        <v>0</v>
      </c>
      <c r="S49" s="166">
        <v>0</v>
      </c>
      <c r="T49" s="167">
        <f t="shared" si="11"/>
        <v>0</v>
      </c>
      <c r="U49" s="247"/>
      <c r="V49" s="166">
        <f t="shared" si="12"/>
        <v>0</v>
      </c>
      <c r="W49" s="167">
        <v>0</v>
      </c>
      <c r="X49" s="166">
        <f t="shared" si="0"/>
        <v>0</v>
      </c>
      <c r="Y49" s="167">
        <f t="shared" si="13"/>
        <v>0</v>
      </c>
      <c r="Z49" s="166">
        <f t="shared" si="1"/>
        <v>0</v>
      </c>
      <c r="AA49" s="167">
        <f t="shared" si="14"/>
        <v>0</v>
      </c>
      <c r="AB49" s="247"/>
      <c r="AC49" s="166">
        <f t="shared" si="26"/>
        <v>27364</v>
      </c>
      <c r="AD49" s="167">
        <f t="shared" si="15"/>
        <v>5.0000000000000001E-3</v>
      </c>
      <c r="AE49" s="166">
        <f t="shared" si="28"/>
        <v>29</v>
      </c>
      <c r="AF49" s="167">
        <f t="shared" si="16"/>
        <v>5.4999999999999997E-3</v>
      </c>
      <c r="AG49" s="247"/>
      <c r="AH49" s="166">
        <f t="shared" si="17"/>
        <v>27393</v>
      </c>
      <c r="AI49" s="167">
        <f t="shared" si="18"/>
        <v>2.5000000000000001E-3</v>
      </c>
      <c r="AJ49" s="166">
        <f t="shared" si="4"/>
        <v>27268</v>
      </c>
      <c r="AK49" s="167">
        <f t="shared" si="19"/>
        <v>2.5000000000000001E-3</v>
      </c>
      <c r="AL49" s="166">
        <f t="shared" si="5"/>
        <v>7434</v>
      </c>
      <c r="AM49" s="167">
        <f t="shared" si="24"/>
        <v>2.8999999999999998E-3</v>
      </c>
      <c r="AN49" s="168"/>
      <c r="AO49" s="166">
        <f t="shared" si="20"/>
        <v>27393</v>
      </c>
      <c r="AP49" s="167">
        <f t="shared" si="21"/>
        <v>2.0999999999999999E-3</v>
      </c>
      <c r="AQ49" s="169"/>
      <c r="AR49" s="166">
        <f t="shared" si="6"/>
        <v>27393</v>
      </c>
      <c r="AS49" s="167">
        <f t="shared" si="22"/>
        <v>1.5E-3</v>
      </c>
      <c r="AT49" s="166">
        <f t="shared" si="7"/>
        <v>27364</v>
      </c>
      <c r="AU49" s="167">
        <f t="shared" si="23"/>
        <v>1.5E-3</v>
      </c>
      <c r="AW49" s="253">
        <v>27393</v>
      </c>
      <c r="AX49" s="253">
        <f t="shared" si="8"/>
        <v>0</v>
      </c>
    </row>
    <row r="50" spans="1:50" ht="17.25" x14ac:dyDescent="0.3">
      <c r="A50" s="251" t="s">
        <v>160</v>
      </c>
      <c r="B50" s="164" t="s">
        <v>77</v>
      </c>
      <c r="C50" s="252">
        <v>4779</v>
      </c>
      <c r="D50" s="252">
        <v>316</v>
      </c>
      <c r="E50" s="252">
        <v>35398</v>
      </c>
      <c r="F50" s="252">
        <v>8329</v>
      </c>
      <c r="G50" s="252">
        <v>241</v>
      </c>
      <c r="H50" s="252">
        <v>120359</v>
      </c>
      <c r="I50" s="252">
        <v>5015</v>
      </c>
      <c r="J50" s="252">
        <v>0</v>
      </c>
      <c r="K50" s="252">
        <v>100</v>
      </c>
      <c r="L50" s="252">
        <v>110</v>
      </c>
      <c r="M50" s="252">
        <v>35</v>
      </c>
      <c r="N50" s="252">
        <v>216</v>
      </c>
      <c r="O50" s="252">
        <f t="shared" si="9"/>
        <v>174898</v>
      </c>
      <c r="P50" s="247"/>
      <c r="Q50" s="166">
        <v>0</v>
      </c>
      <c r="R50" s="167">
        <f t="shared" si="10"/>
        <v>0</v>
      </c>
      <c r="S50" s="166">
        <v>0</v>
      </c>
      <c r="T50" s="167">
        <f t="shared" si="11"/>
        <v>0</v>
      </c>
      <c r="U50" s="247"/>
      <c r="V50" s="166">
        <f t="shared" si="12"/>
        <v>174898</v>
      </c>
      <c r="W50" s="167">
        <v>2.5700000000000001E-2</v>
      </c>
      <c r="X50" s="166">
        <f t="shared" si="0"/>
        <v>43727</v>
      </c>
      <c r="Y50" s="167">
        <f t="shared" si="13"/>
        <v>2.4299999999999999E-2</v>
      </c>
      <c r="Z50" s="166">
        <f t="shared" si="1"/>
        <v>174196</v>
      </c>
      <c r="AA50" s="167">
        <f t="shared" si="14"/>
        <v>2.3E-2</v>
      </c>
      <c r="AB50" s="247"/>
      <c r="AC50" s="166">
        <f t="shared" si="26"/>
        <v>0</v>
      </c>
      <c r="AD50" s="167">
        <f t="shared" si="15"/>
        <v>0</v>
      </c>
      <c r="AE50" s="166">
        <f t="shared" si="28"/>
        <v>0</v>
      </c>
      <c r="AF50" s="167">
        <f t="shared" si="16"/>
        <v>0</v>
      </c>
      <c r="AG50" s="247"/>
      <c r="AH50" s="166">
        <f t="shared" si="17"/>
        <v>0</v>
      </c>
      <c r="AI50" s="167">
        <f t="shared" si="18"/>
        <v>0</v>
      </c>
      <c r="AJ50" s="166">
        <f t="shared" si="4"/>
        <v>0</v>
      </c>
      <c r="AK50" s="167">
        <f t="shared" si="19"/>
        <v>0</v>
      </c>
      <c r="AL50" s="166">
        <f t="shared" si="5"/>
        <v>0</v>
      </c>
      <c r="AM50" s="167">
        <f t="shared" si="24"/>
        <v>0</v>
      </c>
      <c r="AN50" s="168"/>
      <c r="AO50" s="166">
        <f t="shared" si="20"/>
        <v>174898</v>
      </c>
      <c r="AP50" s="167">
        <f t="shared" si="21"/>
        <v>1.3299999999999999E-2</v>
      </c>
      <c r="AQ50" s="169"/>
      <c r="AR50" s="166">
        <f t="shared" si="6"/>
        <v>174898</v>
      </c>
      <c r="AS50" s="167">
        <f t="shared" si="22"/>
        <v>9.2999999999999992E-3</v>
      </c>
      <c r="AT50" s="166">
        <f t="shared" si="7"/>
        <v>174682</v>
      </c>
      <c r="AU50" s="167">
        <f t="shared" si="23"/>
        <v>9.4000000000000004E-3</v>
      </c>
      <c r="AW50" s="253">
        <v>174898</v>
      </c>
      <c r="AX50" s="253">
        <f t="shared" si="8"/>
        <v>0</v>
      </c>
    </row>
    <row r="51" spans="1:50" ht="17.25" x14ac:dyDescent="0.3">
      <c r="A51" s="251" t="s">
        <v>160</v>
      </c>
      <c r="B51" s="164" t="s">
        <v>78</v>
      </c>
      <c r="C51" s="252">
        <v>2205</v>
      </c>
      <c r="D51" s="252">
        <v>258</v>
      </c>
      <c r="E51" s="252">
        <v>26004</v>
      </c>
      <c r="F51" s="252">
        <v>4986</v>
      </c>
      <c r="G51" s="252">
        <v>211</v>
      </c>
      <c r="H51" s="252">
        <v>119118</v>
      </c>
      <c r="I51" s="252">
        <v>4963</v>
      </c>
      <c r="J51" s="252">
        <v>2</v>
      </c>
      <c r="K51" s="252">
        <v>58</v>
      </c>
      <c r="L51" s="252">
        <v>71</v>
      </c>
      <c r="M51" s="252">
        <v>44</v>
      </c>
      <c r="N51" s="252">
        <v>135</v>
      </c>
      <c r="O51" s="252">
        <f t="shared" si="9"/>
        <v>158055</v>
      </c>
      <c r="P51" s="247"/>
      <c r="Q51" s="166">
        <v>0</v>
      </c>
      <c r="R51" s="167">
        <f t="shared" si="10"/>
        <v>0</v>
      </c>
      <c r="S51" s="166">
        <v>0</v>
      </c>
      <c r="T51" s="167">
        <f t="shared" si="11"/>
        <v>0</v>
      </c>
      <c r="U51" s="247"/>
      <c r="V51" s="166">
        <f t="shared" si="12"/>
        <v>158055</v>
      </c>
      <c r="W51" s="167">
        <v>2.12E-2</v>
      </c>
      <c r="X51" s="166">
        <f t="shared" si="0"/>
        <v>30990</v>
      </c>
      <c r="Y51" s="167">
        <f t="shared" si="13"/>
        <v>1.72E-2</v>
      </c>
      <c r="Z51" s="166">
        <f t="shared" si="1"/>
        <v>157471</v>
      </c>
      <c r="AA51" s="167">
        <f t="shared" si="14"/>
        <v>2.0799999999999999E-2</v>
      </c>
      <c r="AB51" s="247"/>
      <c r="AC51" s="166">
        <f t="shared" si="26"/>
        <v>0</v>
      </c>
      <c r="AD51" s="167">
        <f t="shared" si="15"/>
        <v>0</v>
      </c>
      <c r="AE51" s="166">
        <f t="shared" si="28"/>
        <v>0</v>
      </c>
      <c r="AF51" s="167">
        <f t="shared" si="16"/>
        <v>0</v>
      </c>
      <c r="AG51" s="247"/>
      <c r="AH51" s="166">
        <f t="shared" si="17"/>
        <v>0</v>
      </c>
      <c r="AI51" s="167">
        <f t="shared" si="18"/>
        <v>0</v>
      </c>
      <c r="AJ51" s="166">
        <f t="shared" si="4"/>
        <v>0</v>
      </c>
      <c r="AK51" s="167">
        <f t="shared" si="19"/>
        <v>0</v>
      </c>
      <c r="AL51" s="166">
        <f t="shared" si="5"/>
        <v>0</v>
      </c>
      <c r="AM51" s="167">
        <f t="shared" si="24"/>
        <v>0</v>
      </c>
      <c r="AN51" s="168"/>
      <c r="AO51" s="166">
        <f t="shared" si="20"/>
        <v>158055</v>
      </c>
      <c r="AP51" s="167">
        <f t="shared" si="21"/>
        <v>1.2E-2</v>
      </c>
      <c r="AQ51" s="169"/>
      <c r="AR51" s="166">
        <f t="shared" si="6"/>
        <v>158055</v>
      </c>
      <c r="AS51" s="167">
        <f t="shared" si="22"/>
        <v>8.3999999999999995E-3</v>
      </c>
      <c r="AT51" s="166">
        <f t="shared" si="7"/>
        <v>157920</v>
      </c>
      <c r="AU51" s="167">
        <f t="shared" si="23"/>
        <v>8.5000000000000006E-3</v>
      </c>
      <c r="AW51" s="253">
        <v>158055</v>
      </c>
      <c r="AX51" s="253">
        <f t="shared" si="8"/>
        <v>0</v>
      </c>
    </row>
    <row r="52" spans="1:50" ht="17.25" x14ac:dyDescent="0.3">
      <c r="A52" s="251" t="s">
        <v>161</v>
      </c>
      <c r="B52" s="164" t="s">
        <v>79</v>
      </c>
      <c r="C52" s="252">
        <v>10859</v>
      </c>
      <c r="D52" s="252">
        <v>579</v>
      </c>
      <c r="E52" s="252">
        <v>54332</v>
      </c>
      <c r="F52" s="252">
        <v>16336</v>
      </c>
      <c r="G52" s="252">
        <v>200</v>
      </c>
      <c r="H52" s="252">
        <v>235359</v>
      </c>
      <c r="I52" s="252">
        <v>9807</v>
      </c>
      <c r="J52" s="252">
        <v>51</v>
      </c>
      <c r="K52" s="252">
        <v>122</v>
      </c>
      <c r="L52" s="252">
        <v>102</v>
      </c>
      <c r="M52" s="252">
        <v>0</v>
      </c>
      <c r="N52" s="252">
        <v>136</v>
      </c>
      <c r="O52" s="252">
        <f t="shared" si="9"/>
        <v>327883</v>
      </c>
      <c r="P52" s="247"/>
      <c r="Q52" s="166">
        <v>0</v>
      </c>
      <c r="R52" s="172">
        <f>ROUND(Q52/Q$61,4)</f>
        <v>0</v>
      </c>
      <c r="S52" s="166">
        <v>0</v>
      </c>
      <c r="T52" s="167">
        <f t="shared" si="11"/>
        <v>0</v>
      </c>
      <c r="U52" s="247"/>
      <c r="V52" s="166">
        <f t="shared" si="12"/>
        <v>0</v>
      </c>
      <c r="W52" s="172">
        <v>0</v>
      </c>
      <c r="X52" s="166">
        <f t="shared" si="0"/>
        <v>0</v>
      </c>
      <c r="Y52" s="167">
        <f t="shared" si="13"/>
        <v>0</v>
      </c>
      <c r="Z52" s="166">
        <f t="shared" si="1"/>
        <v>0</v>
      </c>
      <c r="AA52" s="167">
        <f t="shared" si="14"/>
        <v>0</v>
      </c>
      <c r="AB52" s="247"/>
      <c r="AC52" s="166">
        <f t="shared" si="26"/>
        <v>327747</v>
      </c>
      <c r="AD52" s="170">
        <f>ROUNDDOWN(AC52/AC$61,4)</f>
        <v>5.9400000000000001E-2</v>
      </c>
      <c r="AE52" s="166">
        <f t="shared" si="28"/>
        <v>136</v>
      </c>
      <c r="AF52" s="167">
        <f>ROUND(AE52/AE$61,4)</f>
        <v>2.5600000000000001E-2</v>
      </c>
      <c r="AG52" s="247"/>
      <c r="AH52" s="166">
        <f t="shared" si="17"/>
        <v>327883</v>
      </c>
      <c r="AI52" s="167">
        <f t="shared" si="18"/>
        <v>2.9399999999999999E-2</v>
      </c>
      <c r="AJ52" s="166">
        <f t="shared" si="4"/>
        <v>327002</v>
      </c>
      <c r="AK52" s="170">
        <f>ROUNDDOWN(AJ52/AJ$61,4)</f>
        <v>2.9499999999999998E-2</v>
      </c>
      <c r="AL52" s="166">
        <f t="shared" si="5"/>
        <v>70668</v>
      </c>
      <c r="AM52" s="170">
        <f>ROUNDUP(AL52/AL$61,4)</f>
        <v>2.7199999999999998E-2</v>
      </c>
      <c r="AN52" s="168"/>
      <c r="AO52" s="166">
        <f t="shared" si="20"/>
        <v>327883</v>
      </c>
      <c r="AP52" s="167">
        <f t="shared" si="21"/>
        <v>2.5000000000000001E-2</v>
      </c>
      <c r="AQ52" s="169"/>
      <c r="AR52" s="166">
        <f t="shared" si="6"/>
        <v>327883</v>
      </c>
      <c r="AS52" s="167">
        <f t="shared" si="22"/>
        <v>1.7500000000000002E-2</v>
      </c>
      <c r="AT52" s="166">
        <f t="shared" si="7"/>
        <v>327747</v>
      </c>
      <c r="AU52" s="167">
        <f>ROUND(AT52/AT$61,4)</f>
        <v>1.7600000000000001E-2</v>
      </c>
      <c r="AW52" s="253">
        <v>327883</v>
      </c>
      <c r="AX52" s="253">
        <f t="shared" si="8"/>
        <v>0</v>
      </c>
    </row>
    <row r="53" spans="1:50" ht="17.25" x14ac:dyDescent="0.3">
      <c r="A53" s="251" t="s">
        <v>161</v>
      </c>
      <c r="B53" s="164" t="s">
        <v>80</v>
      </c>
      <c r="C53" s="252">
        <v>2157</v>
      </c>
      <c r="D53" s="252">
        <v>90</v>
      </c>
      <c r="E53" s="252">
        <v>8659</v>
      </c>
      <c r="F53" s="252">
        <v>2790</v>
      </c>
      <c r="G53" s="252">
        <v>63</v>
      </c>
      <c r="H53" s="252">
        <v>40860</v>
      </c>
      <c r="I53" s="252">
        <v>1703</v>
      </c>
      <c r="J53" s="252">
        <v>4</v>
      </c>
      <c r="K53" s="252">
        <v>16</v>
      </c>
      <c r="L53" s="252">
        <v>6</v>
      </c>
      <c r="M53" s="252">
        <v>52</v>
      </c>
      <c r="N53" s="252">
        <v>5</v>
      </c>
      <c r="O53" s="252">
        <f t="shared" si="9"/>
        <v>56405</v>
      </c>
      <c r="P53" s="247"/>
      <c r="Q53" s="166">
        <v>0</v>
      </c>
      <c r="R53" s="167">
        <f t="shared" si="10"/>
        <v>0</v>
      </c>
      <c r="S53" s="166">
        <v>0</v>
      </c>
      <c r="T53" s="167">
        <f t="shared" si="11"/>
        <v>0</v>
      </c>
      <c r="U53" s="247"/>
      <c r="V53" s="166">
        <f t="shared" si="12"/>
        <v>0</v>
      </c>
      <c r="W53" s="167">
        <v>0</v>
      </c>
      <c r="X53" s="166">
        <f t="shared" si="0"/>
        <v>0</v>
      </c>
      <c r="Y53" s="167">
        <f t="shared" si="13"/>
        <v>0</v>
      </c>
      <c r="Z53" s="166">
        <f t="shared" si="1"/>
        <v>0</v>
      </c>
      <c r="AA53" s="167">
        <f t="shared" si="14"/>
        <v>0</v>
      </c>
      <c r="AB53" s="247"/>
      <c r="AC53" s="166">
        <f t="shared" si="26"/>
        <v>56400</v>
      </c>
      <c r="AD53" s="167">
        <f t="shared" si="15"/>
        <v>1.0200000000000001E-2</v>
      </c>
      <c r="AE53" s="166">
        <f t="shared" si="28"/>
        <v>5</v>
      </c>
      <c r="AF53" s="167">
        <f t="shared" si="16"/>
        <v>8.9999999999999998E-4</v>
      </c>
      <c r="AG53" s="247"/>
      <c r="AH53" s="166">
        <f t="shared" si="17"/>
        <v>56405</v>
      </c>
      <c r="AI53" s="167">
        <f t="shared" si="18"/>
        <v>5.1000000000000004E-3</v>
      </c>
      <c r="AJ53" s="166">
        <f t="shared" si="4"/>
        <v>56194</v>
      </c>
      <c r="AK53" s="167">
        <f t="shared" si="19"/>
        <v>5.1000000000000004E-3</v>
      </c>
      <c r="AL53" s="166">
        <f t="shared" si="5"/>
        <v>11449</v>
      </c>
      <c r="AM53" s="167">
        <f t="shared" si="24"/>
        <v>4.4000000000000003E-3</v>
      </c>
      <c r="AN53" s="168"/>
      <c r="AO53" s="166">
        <f t="shared" si="20"/>
        <v>56405</v>
      </c>
      <c r="AP53" s="167">
        <f t="shared" si="21"/>
        <v>4.3E-3</v>
      </c>
      <c r="AQ53" s="169"/>
      <c r="AR53" s="166">
        <f t="shared" si="6"/>
        <v>56405</v>
      </c>
      <c r="AS53" s="167">
        <f t="shared" si="22"/>
        <v>3.0000000000000001E-3</v>
      </c>
      <c r="AT53" s="166">
        <f t="shared" si="7"/>
        <v>56400</v>
      </c>
      <c r="AU53" s="167">
        <f t="shared" si="23"/>
        <v>3.0000000000000001E-3</v>
      </c>
      <c r="AW53" s="253">
        <v>56405</v>
      </c>
      <c r="AX53" s="253">
        <f t="shared" si="8"/>
        <v>0</v>
      </c>
    </row>
    <row r="54" spans="1:50" ht="17.25" x14ac:dyDescent="0.3">
      <c r="A54" s="251" t="s">
        <v>161</v>
      </c>
      <c r="B54" s="164" t="s">
        <v>81</v>
      </c>
      <c r="C54" s="252">
        <v>1296</v>
      </c>
      <c r="D54" s="252">
        <v>112</v>
      </c>
      <c r="E54" s="252">
        <v>7291</v>
      </c>
      <c r="F54" s="252">
        <v>2264</v>
      </c>
      <c r="G54" s="252">
        <v>8</v>
      </c>
      <c r="H54" s="252">
        <v>27554</v>
      </c>
      <c r="I54" s="252">
        <v>1148</v>
      </c>
      <c r="J54" s="252">
        <v>0</v>
      </c>
      <c r="K54" s="252">
        <v>1</v>
      </c>
      <c r="L54" s="252">
        <v>14</v>
      </c>
      <c r="M54" s="252">
        <v>6</v>
      </c>
      <c r="N54" s="252">
        <v>28</v>
      </c>
      <c r="O54" s="252">
        <f t="shared" si="9"/>
        <v>39722</v>
      </c>
      <c r="P54" s="247"/>
      <c r="Q54" s="166">
        <v>0</v>
      </c>
      <c r="R54" s="167">
        <f t="shared" si="10"/>
        <v>0</v>
      </c>
      <c r="S54" s="166">
        <v>0</v>
      </c>
      <c r="T54" s="167">
        <f t="shared" si="11"/>
        <v>0</v>
      </c>
      <c r="U54" s="247"/>
      <c r="V54" s="166">
        <f t="shared" si="12"/>
        <v>0</v>
      </c>
      <c r="W54" s="167">
        <v>0</v>
      </c>
      <c r="X54" s="166">
        <f t="shared" si="0"/>
        <v>0</v>
      </c>
      <c r="Y54" s="167">
        <f t="shared" si="13"/>
        <v>0</v>
      </c>
      <c r="Z54" s="166">
        <f t="shared" si="1"/>
        <v>0</v>
      </c>
      <c r="AA54" s="167">
        <f t="shared" si="14"/>
        <v>0</v>
      </c>
      <c r="AB54" s="247"/>
      <c r="AC54" s="166">
        <f t="shared" si="26"/>
        <v>39694</v>
      </c>
      <c r="AD54" s="167">
        <f t="shared" si="15"/>
        <v>7.1999999999999998E-3</v>
      </c>
      <c r="AE54" s="166">
        <f t="shared" si="28"/>
        <v>28</v>
      </c>
      <c r="AF54" s="167">
        <f t="shared" si="16"/>
        <v>5.3E-3</v>
      </c>
      <c r="AG54" s="247"/>
      <c r="AH54" s="166">
        <f t="shared" si="17"/>
        <v>39722</v>
      </c>
      <c r="AI54" s="167">
        <f t="shared" si="18"/>
        <v>3.5999999999999999E-3</v>
      </c>
      <c r="AJ54" s="166">
        <f t="shared" si="4"/>
        <v>39582</v>
      </c>
      <c r="AK54" s="167">
        <f t="shared" si="19"/>
        <v>3.5999999999999999E-3</v>
      </c>
      <c r="AL54" s="166">
        <f t="shared" si="5"/>
        <v>9555</v>
      </c>
      <c r="AM54" s="167">
        <f t="shared" si="24"/>
        <v>3.7000000000000002E-3</v>
      </c>
      <c r="AN54" s="168"/>
      <c r="AO54" s="166">
        <f t="shared" si="20"/>
        <v>39722</v>
      </c>
      <c r="AP54" s="167">
        <f t="shared" si="21"/>
        <v>3.0000000000000001E-3</v>
      </c>
      <c r="AQ54" s="169"/>
      <c r="AR54" s="166">
        <f t="shared" si="6"/>
        <v>39722</v>
      </c>
      <c r="AS54" s="167">
        <f t="shared" si="22"/>
        <v>2.0999999999999999E-3</v>
      </c>
      <c r="AT54" s="166">
        <f t="shared" si="7"/>
        <v>39694</v>
      </c>
      <c r="AU54" s="167">
        <f t="shared" si="23"/>
        <v>2.0999999999999999E-3</v>
      </c>
      <c r="AW54" s="253">
        <v>39722</v>
      </c>
      <c r="AX54" s="253">
        <f t="shared" si="8"/>
        <v>0</v>
      </c>
    </row>
    <row r="55" spans="1:50" ht="17.25" x14ac:dyDescent="0.3">
      <c r="A55" s="251" t="s">
        <v>161</v>
      </c>
      <c r="B55" s="164" t="s">
        <v>82</v>
      </c>
      <c r="C55" s="252">
        <v>206</v>
      </c>
      <c r="D55" s="252">
        <v>22</v>
      </c>
      <c r="E55" s="252">
        <v>1552</v>
      </c>
      <c r="F55" s="252">
        <v>382</v>
      </c>
      <c r="G55" s="252">
        <v>1</v>
      </c>
      <c r="H55" s="252">
        <v>5040</v>
      </c>
      <c r="I55" s="252">
        <v>210</v>
      </c>
      <c r="J55" s="252">
        <v>0</v>
      </c>
      <c r="K55" s="252">
        <v>0</v>
      </c>
      <c r="L55" s="252">
        <v>4</v>
      </c>
      <c r="M55" s="252">
        <v>0</v>
      </c>
      <c r="N55" s="252">
        <v>5</v>
      </c>
      <c r="O55" s="252">
        <f t="shared" si="9"/>
        <v>7422</v>
      </c>
      <c r="P55" s="247"/>
      <c r="Q55" s="166">
        <v>0</v>
      </c>
      <c r="R55" s="167">
        <f t="shared" si="10"/>
        <v>0</v>
      </c>
      <c r="S55" s="166">
        <v>0</v>
      </c>
      <c r="T55" s="167">
        <f t="shared" si="11"/>
        <v>0</v>
      </c>
      <c r="U55" s="247"/>
      <c r="V55" s="166">
        <f t="shared" si="12"/>
        <v>0</v>
      </c>
      <c r="W55" s="167">
        <v>0</v>
      </c>
      <c r="X55" s="166">
        <f t="shared" si="0"/>
        <v>0</v>
      </c>
      <c r="Y55" s="167">
        <f t="shared" si="13"/>
        <v>0</v>
      </c>
      <c r="Z55" s="166">
        <f t="shared" si="1"/>
        <v>0</v>
      </c>
      <c r="AA55" s="167">
        <f t="shared" si="14"/>
        <v>0</v>
      </c>
      <c r="AB55" s="247"/>
      <c r="AC55" s="166">
        <f t="shared" si="26"/>
        <v>7417</v>
      </c>
      <c r="AD55" s="167">
        <f t="shared" si="15"/>
        <v>1.2999999999999999E-3</v>
      </c>
      <c r="AE55" s="166">
        <f t="shared" si="28"/>
        <v>5</v>
      </c>
      <c r="AF55" s="167">
        <f t="shared" si="16"/>
        <v>8.9999999999999998E-4</v>
      </c>
      <c r="AG55" s="247"/>
      <c r="AH55" s="166">
        <f t="shared" si="17"/>
        <v>7422</v>
      </c>
      <c r="AI55" s="167">
        <f t="shared" si="18"/>
        <v>6.9999999999999999E-4</v>
      </c>
      <c r="AJ55" s="166">
        <f t="shared" si="4"/>
        <v>7395</v>
      </c>
      <c r="AK55" s="167">
        <f t="shared" si="19"/>
        <v>6.9999999999999999E-4</v>
      </c>
      <c r="AL55" s="166">
        <f t="shared" si="5"/>
        <v>1934</v>
      </c>
      <c r="AM55" s="167">
        <f t="shared" si="24"/>
        <v>6.9999999999999999E-4</v>
      </c>
      <c r="AN55" s="168"/>
      <c r="AO55" s="166">
        <f t="shared" si="20"/>
        <v>7422</v>
      </c>
      <c r="AP55" s="167">
        <f t="shared" si="21"/>
        <v>5.9999999999999995E-4</v>
      </c>
      <c r="AQ55" s="169"/>
      <c r="AR55" s="166">
        <f t="shared" si="6"/>
        <v>7422</v>
      </c>
      <c r="AS55" s="167">
        <f t="shared" si="22"/>
        <v>4.0000000000000002E-4</v>
      </c>
      <c r="AT55" s="166">
        <f t="shared" si="7"/>
        <v>7417</v>
      </c>
      <c r="AU55" s="167">
        <f t="shared" si="23"/>
        <v>4.0000000000000002E-4</v>
      </c>
      <c r="AW55" s="253">
        <v>7422</v>
      </c>
      <c r="AX55" s="253">
        <f t="shared" si="8"/>
        <v>0</v>
      </c>
    </row>
    <row r="56" spans="1:50" ht="17.25" x14ac:dyDescent="0.3">
      <c r="A56" s="251" t="s">
        <v>160</v>
      </c>
      <c r="B56" s="164" t="s">
        <v>83</v>
      </c>
      <c r="C56" s="252">
        <v>16709</v>
      </c>
      <c r="D56" s="252">
        <v>736</v>
      </c>
      <c r="E56" s="252">
        <v>83818</v>
      </c>
      <c r="F56" s="252">
        <v>21761</v>
      </c>
      <c r="G56" s="252">
        <v>532</v>
      </c>
      <c r="H56" s="252">
        <v>251330</v>
      </c>
      <c r="I56" s="252">
        <v>10472</v>
      </c>
      <c r="J56" s="252">
        <v>1</v>
      </c>
      <c r="K56" s="252">
        <v>138</v>
      </c>
      <c r="L56" s="252">
        <v>436</v>
      </c>
      <c r="M56" s="252">
        <v>0</v>
      </c>
      <c r="N56" s="252">
        <v>252</v>
      </c>
      <c r="O56" s="252">
        <f t="shared" si="9"/>
        <v>386185</v>
      </c>
      <c r="P56" s="247"/>
      <c r="Q56" s="166">
        <v>0</v>
      </c>
      <c r="R56" s="167">
        <f t="shared" si="10"/>
        <v>0</v>
      </c>
      <c r="S56" s="166">
        <v>0</v>
      </c>
      <c r="T56" s="167">
        <f t="shared" si="11"/>
        <v>0</v>
      </c>
      <c r="U56" s="247"/>
      <c r="V56" s="166">
        <f t="shared" si="12"/>
        <v>386185</v>
      </c>
      <c r="W56" s="167">
        <v>5.3800000000000001E-2</v>
      </c>
      <c r="X56" s="166">
        <f t="shared" si="0"/>
        <v>105579</v>
      </c>
      <c r="Y56" s="167">
        <f t="shared" si="13"/>
        <v>5.8599999999999999E-2</v>
      </c>
      <c r="Z56" s="166">
        <f t="shared" si="1"/>
        <v>384481</v>
      </c>
      <c r="AA56" s="167">
        <f t="shared" si="14"/>
        <v>5.0799999999999998E-2</v>
      </c>
      <c r="AB56" s="247"/>
      <c r="AC56" s="166">
        <f t="shared" si="26"/>
        <v>0</v>
      </c>
      <c r="AD56" s="167">
        <f t="shared" si="15"/>
        <v>0</v>
      </c>
      <c r="AE56" s="166">
        <f t="shared" si="28"/>
        <v>0</v>
      </c>
      <c r="AF56" s="167">
        <f t="shared" si="16"/>
        <v>0</v>
      </c>
      <c r="AG56" s="247"/>
      <c r="AH56" s="166">
        <f t="shared" si="17"/>
        <v>0</v>
      </c>
      <c r="AI56" s="167">
        <f t="shared" si="18"/>
        <v>0</v>
      </c>
      <c r="AJ56" s="166">
        <f t="shared" si="4"/>
        <v>0</v>
      </c>
      <c r="AK56" s="167">
        <f t="shared" si="19"/>
        <v>0</v>
      </c>
      <c r="AL56" s="166">
        <f t="shared" si="5"/>
        <v>0</v>
      </c>
      <c r="AM56" s="167">
        <f t="shared" si="24"/>
        <v>0</v>
      </c>
      <c r="AN56" s="168"/>
      <c r="AO56" s="166">
        <f t="shared" si="20"/>
        <v>386185</v>
      </c>
      <c r="AP56" s="167">
        <f t="shared" si="21"/>
        <v>2.9399999999999999E-2</v>
      </c>
      <c r="AQ56" s="169"/>
      <c r="AR56" s="166">
        <f t="shared" si="6"/>
        <v>386185</v>
      </c>
      <c r="AS56" s="170">
        <f>ROUNDUP(AR56/AR$61,4)</f>
        <v>2.07E-2</v>
      </c>
      <c r="AT56" s="166">
        <f t="shared" si="7"/>
        <v>385933</v>
      </c>
      <c r="AU56" s="167">
        <f t="shared" si="23"/>
        <v>2.07E-2</v>
      </c>
      <c r="AW56" s="253">
        <v>386185</v>
      </c>
      <c r="AX56" s="253">
        <f t="shared" si="8"/>
        <v>0</v>
      </c>
    </row>
    <row r="57" spans="1:50" ht="17.25" x14ac:dyDescent="0.3">
      <c r="A57" s="251" t="s">
        <v>161</v>
      </c>
      <c r="B57" s="164" t="s">
        <v>84</v>
      </c>
      <c r="C57" s="252">
        <v>370</v>
      </c>
      <c r="D57" s="252">
        <v>68</v>
      </c>
      <c r="E57" s="252">
        <v>3919</v>
      </c>
      <c r="F57" s="252">
        <v>893</v>
      </c>
      <c r="G57" s="252">
        <v>3</v>
      </c>
      <c r="H57" s="252">
        <v>13416</v>
      </c>
      <c r="I57" s="252">
        <v>559</v>
      </c>
      <c r="J57" s="252">
        <v>0</v>
      </c>
      <c r="K57" s="252">
        <v>0</v>
      </c>
      <c r="L57" s="252">
        <v>11</v>
      </c>
      <c r="M57" s="252">
        <v>1</v>
      </c>
      <c r="N57" s="252">
        <v>1</v>
      </c>
      <c r="O57" s="252">
        <f t="shared" si="9"/>
        <v>19241</v>
      </c>
      <c r="P57" s="247"/>
      <c r="Q57" s="166">
        <v>0</v>
      </c>
      <c r="R57" s="167">
        <f t="shared" si="10"/>
        <v>0</v>
      </c>
      <c r="S57" s="166">
        <v>0</v>
      </c>
      <c r="T57" s="167">
        <f t="shared" si="11"/>
        <v>0</v>
      </c>
      <c r="U57" s="247"/>
      <c r="V57" s="166">
        <f t="shared" si="12"/>
        <v>0</v>
      </c>
      <c r="W57" s="167">
        <v>0</v>
      </c>
      <c r="X57" s="166">
        <f t="shared" si="0"/>
        <v>0</v>
      </c>
      <c r="Y57" s="167">
        <f t="shared" si="13"/>
        <v>0</v>
      </c>
      <c r="Z57" s="166">
        <f t="shared" si="1"/>
        <v>0</v>
      </c>
      <c r="AA57" s="167">
        <f t="shared" si="14"/>
        <v>0</v>
      </c>
      <c r="AB57" s="247"/>
      <c r="AC57" s="166">
        <f t="shared" si="26"/>
        <v>19240</v>
      </c>
      <c r="AD57" s="167">
        <f t="shared" si="15"/>
        <v>3.5000000000000001E-3</v>
      </c>
      <c r="AE57" s="166">
        <f t="shared" si="28"/>
        <v>1</v>
      </c>
      <c r="AF57" s="167">
        <f t="shared" si="16"/>
        <v>2.0000000000000001E-4</v>
      </c>
      <c r="AG57" s="247"/>
      <c r="AH57" s="166">
        <f t="shared" si="17"/>
        <v>19241</v>
      </c>
      <c r="AI57" s="167">
        <f t="shared" si="18"/>
        <v>1.6999999999999999E-3</v>
      </c>
      <c r="AJ57" s="166">
        <f t="shared" si="4"/>
        <v>19158</v>
      </c>
      <c r="AK57" s="167">
        <f t="shared" si="19"/>
        <v>1.6999999999999999E-3</v>
      </c>
      <c r="AL57" s="166">
        <f t="shared" si="5"/>
        <v>4812</v>
      </c>
      <c r="AM57" s="167">
        <f t="shared" si="24"/>
        <v>1.8E-3</v>
      </c>
      <c r="AN57" s="168"/>
      <c r="AO57" s="166">
        <f t="shared" si="20"/>
        <v>19241</v>
      </c>
      <c r="AP57" s="167">
        <f t="shared" si="21"/>
        <v>1.5E-3</v>
      </c>
      <c r="AQ57" s="169"/>
      <c r="AR57" s="166">
        <f t="shared" si="6"/>
        <v>19241</v>
      </c>
      <c r="AS57" s="167">
        <f t="shared" si="22"/>
        <v>1E-3</v>
      </c>
      <c r="AT57" s="166">
        <f t="shared" si="7"/>
        <v>19240</v>
      </c>
      <c r="AU57" s="167">
        <f t="shared" si="23"/>
        <v>1E-3</v>
      </c>
      <c r="AW57" s="253">
        <v>19241</v>
      </c>
      <c r="AX57" s="253">
        <f t="shared" si="8"/>
        <v>0</v>
      </c>
    </row>
    <row r="58" spans="1:50" ht="17.25" x14ac:dyDescent="0.3">
      <c r="A58" s="251" t="s">
        <v>160</v>
      </c>
      <c r="B58" s="164" t="s">
        <v>85</v>
      </c>
      <c r="C58" s="252">
        <v>5912</v>
      </c>
      <c r="D58" s="252">
        <v>404</v>
      </c>
      <c r="E58" s="252">
        <v>56397</v>
      </c>
      <c r="F58" s="252">
        <v>9717</v>
      </c>
      <c r="G58" s="252">
        <v>320</v>
      </c>
      <c r="H58" s="252">
        <v>227711</v>
      </c>
      <c r="I58" s="252">
        <v>9488</v>
      </c>
      <c r="J58" s="252">
        <v>2</v>
      </c>
      <c r="K58" s="252">
        <v>130</v>
      </c>
      <c r="L58" s="252">
        <v>742</v>
      </c>
      <c r="M58" s="252">
        <v>0</v>
      </c>
      <c r="N58" s="252">
        <v>141</v>
      </c>
      <c r="O58" s="252">
        <f t="shared" si="9"/>
        <v>310964</v>
      </c>
      <c r="P58" s="247"/>
      <c r="Q58" s="166">
        <v>0</v>
      </c>
      <c r="R58" s="167">
        <f t="shared" si="10"/>
        <v>0</v>
      </c>
      <c r="S58" s="166">
        <v>0</v>
      </c>
      <c r="T58" s="167">
        <f t="shared" si="11"/>
        <v>0</v>
      </c>
      <c r="U58" s="247"/>
      <c r="V58" s="166">
        <f t="shared" si="12"/>
        <v>310964</v>
      </c>
      <c r="W58" s="167">
        <v>4.1300000000000003E-2</v>
      </c>
      <c r="X58" s="166">
        <f t="shared" si="0"/>
        <v>66114</v>
      </c>
      <c r="Y58" s="167">
        <f t="shared" si="13"/>
        <v>3.6700000000000003E-2</v>
      </c>
      <c r="Z58" s="166">
        <f t="shared" si="1"/>
        <v>309498</v>
      </c>
      <c r="AA58" s="167">
        <f>ROUND(Z58/Z$61,4)</f>
        <v>4.0899999999999999E-2</v>
      </c>
      <c r="AB58" s="247"/>
      <c r="AC58" s="166">
        <f t="shared" si="26"/>
        <v>0</v>
      </c>
      <c r="AD58" s="167">
        <f t="shared" si="15"/>
        <v>0</v>
      </c>
      <c r="AE58" s="166">
        <f t="shared" si="28"/>
        <v>0</v>
      </c>
      <c r="AF58" s="167">
        <f t="shared" si="16"/>
        <v>0</v>
      </c>
      <c r="AG58" s="247"/>
      <c r="AH58" s="166">
        <f t="shared" si="17"/>
        <v>0</v>
      </c>
      <c r="AI58" s="167">
        <f t="shared" si="18"/>
        <v>0</v>
      </c>
      <c r="AJ58" s="166">
        <f t="shared" si="4"/>
        <v>0</v>
      </c>
      <c r="AK58" s="167">
        <f t="shared" si="19"/>
        <v>0</v>
      </c>
      <c r="AL58" s="166">
        <f t="shared" si="5"/>
        <v>0</v>
      </c>
      <c r="AM58" s="167">
        <f t="shared" si="24"/>
        <v>0</v>
      </c>
      <c r="AN58" s="168"/>
      <c r="AO58" s="166">
        <f t="shared" si="20"/>
        <v>310964</v>
      </c>
      <c r="AP58" s="167">
        <f t="shared" si="21"/>
        <v>2.3699999999999999E-2</v>
      </c>
      <c r="AQ58" s="169"/>
      <c r="AR58" s="166">
        <f t="shared" si="6"/>
        <v>310964</v>
      </c>
      <c r="AS58" s="167">
        <f t="shared" si="22"/>
        <v>1.66E-2</v>
      </c>
      <c r="AT58" s="166">
        <f t="shared" si="7"/>
        <v>310823</v>
      </c>
      <c r="AU58" s="167">
        <f t="shared" si="23"/>
        <v>1.67E-2</v>
      </c>
      <c r="AW58" s="253">
        <v>310964</v>
      </c>
      <c r="AX58" s="253">
        <f t="shared" si="8"/>
        <v>0</v>
      </c>
    </row>
    <row r="59" spans="1:50" ht="17.25" x14ac:dyDescent="0.3">
      <c r="A59" s="251" t="s">
        <v>160</v>
      </c>
      <c r="B59" s="164" t="s">
        <v>86</v>
      </c>
      <c r="C59" s="252">
        <v>1731</v>
      </c>
      <c r="D59" s="252">
        <v>308</v>
      </c>
      <c r="E59" s="252">
        <v>16948</v>
      </c>
      <c r="F59" s="252">
        <v>3402</v>
      </c>
      <c r="G59" s="252">
        <v>230</v>
      </c>
      <c r="H59" s="252">
        <v>55594</v>
      </c>
      <c r="I59" s="252">
        <v>2316</v>
      </c>
      <c r="J59" s="252">
        <v>20</v>
      </c>
      <c r="K59" s="252">
        <v>82</v>
      </c>
      <c r="L59" s="252">
        <v>60</v>
      </c>
      <c r="M59" s="252">
        <v>2</v>
      </c>
      <c r="N59" s="252">
        <v>40</v>
      </c>
      <c r="O59" s="252">
        <f t="shared" si="9"/>
        <v>80733</v>
      </c>
      <c r="P59" s="247"/>
      <c r="Q59" s="166">
        <v>0</v>
      </c>
      <c r="R59" s="167">
        <f t="shared" si="10"/>
        <v>0</v>
      </c>
      <c r="S59" s="166">
        <v>0</v>
      </c>
      <c r="T59" s="167">
        <f t="shared" si="11"/>
        <v>0</v>
      </c>
      <c r="U59" s="247"/>
      <c r="V59" s="166">
        <f t="shared" si="12"/>
        <v>80733</v>
      </c>
      <c r="W59" s="167">
        <v>1.18E-2</v>
      </c>
      <c r="X59" s="166">
        <f t="shared" si="0"/>
        <v>20350</v>
      </c>
      <c r="Y59" s="167">
        <f t="shared" si="13"/>
        <v>1.1299999999999999E-2</v>
      </c>
      <c r="Z59" s="166">
        <f t="shared" si="1"/>
        <v>80133</v>
      </c>
      <c r="AA59" s="167">
        <f t="shared" si="14"/>
        <v>1.06E-2</v>
      </c>
      <c r="AB59" s="247"/>
      <c r="AC59" s="166">
        <f t="shared" si="26"/>
        <v>0</v>
      </c>
      <c r="AD59" s="167">
        <f t="shared" si="15"/>
        <v>0</v>
      </c>
      <c r="AE59" s="166">
        <f t="shared" si="28"/>
        <v>0</v>
      </c>
      <c r="AF59" s="167">
        <f t="shared" si="16"/>
        <v>0</v>
      </c>
      <c r="AG59" s="247"/>
      <c r="AH59" s="166">
        <f t="shared" si="17"/>
        <v>0</v>
      </c>
      <c r="AI59" s="167">
        <f t="shared" si="18"/>
        <v>0</v>
      </c>
      <c r="AJ59" s="166">
        <f t="shared" si="4"/>
        <v>0</v>
      </c>
      <c r="AK59" s="167">
        <f t="shared" si="19"/>
        <v>0</v>
      </c>
      <c r="AL59" s="166">
        <f t="shared" si="5"/>
        <v>0</v>
      </c>
      <c r="AM59" s="167">
        <f t="shared" si="24"/>
        <v>0</v>
      </c>
      <c r="AN59" s="168"/>
      <c r="AO59" s="166">
        <f t="shared" si="20"/>
        <v>80733</v>
      </c>
      <c r="AP59" s="167">
        <f t="shared" si="21"/>
        <v>6.1999999999999998E-3</v>
      </c>
      <c r="AQ59" s="169"/>
      <c r="AR59" s="166">
        <f t="shared" si="6"/>
        <v>80733</v>
      </c>
      <c r="AS59" s="167">
        <f t="shared" si="22"/>
        <v>4.3E-3</v>
      </c>
      <c r="AT59" s="166">
        <f t="shared" si="7"/>
        <v>80693</v>
      </c>
      <c r="AU59" s="167">
        <f t="shared" si="23"/>
        <v>4.3E-3</v>
      </c>
      <c r="AW59" s="253">
        <v>80733</v>
      </c>
      <c r="AX59" s="253">
        <f t="shared" si="8"/>
        <v>0</v>
      </c>
    </row>
    <row r="60" spans="1:50" ht="17.25" x14ac:dyDescent="0.3">
      <c r="A60" s="251" t="s">
        <v>161</v>
      </c>
      <c r="B60" s="164" t="s">
        <v>87</v>
      </c>
      <c r="C60" s="252">
        <v>2109</v>
      </c>
      <c r="D60" s="252">
        <v>113</v>
      </c>
      <c r="E60" s="252">
        <v>10528</v>
      </c>
      <c r="F60" s="252">
        <v>3374</v>
      </c>
      <c r="G60" s="252">
        <v>35</v>
      </c>
      <c r="H60" s="252">
        <v>32667</v>
      </c>
      <c r="I60" s="252">
        <v>1361</v>
      </c>
      <c r="J60" s="252">
        <v>0</v>
      </c>
      <c r="K60" s="252">
        <v>6</v>
      </c>
      <c r="L60" s="252">
        <v>8</v>
      </c>
      <c r="M60" s="252">
        <v>10</v>
      </c>
      <c r="N60" s="252">
        <v>17</v>
      </c>
      <c r="O60" s="252">
        <f t="shared" si="9"/>
        <v>50228</v>
      </c>
      <c r="P60" s="247"/>
      <c r="Q60" s="166">
        <v>0</v>
      </c>
      <c r="R60" s="167">
        <f t="shared" si="10"/>
        <v>0</v>
      </c>
      <c r="S60" s="166">
        <v>0</v>
      </c>
      <c r="T60" s="167">
        <f t="shared" si="11"/>
        <v>0</v>
      </c>
      <c r="U60" s="247"/>
      <c r="V60" s="166">
        <f t="shared" si="12"/>
        <v>0</v>
      </c>
      <c r="W60" s="167">
        <v>0</v>
      </c>
      <c r="X60" s="166">
        <f t="shared" si="0"/>
        <v>0</v>
      </c>
      <c r="Y60" s="167">
        <f t="shared" si="13"/>
        <v>0</v>
      </c>
      <c r="Z60" s="166">
        <f t="shared" si="1"/>
        <v>0</v>
      </c>
      <c r="AA60" s="167">
        <f t="shared" si="14"/>
        <v>0</v>
      </c>
      <c r="AB60" s="247"/>
      <c r="AC60" s="166">
        <f t="shared" si="26"/>
        <v>50211</v>
      </c>
      <c r="AD60" s="167">
        <f t="shared" si="15"/>
        <v>9.1000000000000004E-3</v>
      </c>
      <c r="AE60" s="166">
        <f t="shared" si="28"/>
        <v>17</v>
      </c>
      <c r="AF60" s="167">
        <f t="shared" si="16"/>
        <v>3.2000000000000002E-3</v>
      </c>
      <c r="AG60" s="247"/>
      <c r="AH60" s="166">
        <f t="shared" si="17"/>
        <v>50228</v>
      </c>
      <c r="AI60" s="167">
        <f t="shared" si="18"/>
        <v>4.4999999999999997E-3</v>
      </c>
      <c r="AJ60" s="166">
        <f t="shared" si="4"/>
        <v>50062</v>
      </c>
      <c r="AK60" s="167">
        <f t="shared" si="19"/>
        <v>4.4999999999999997E-3</v>
      </c>
      <c r="AL60" s="166">
        <f t="shared" si="5"/>
        <v>13902</v>
      </c>
      <c r="AM60" s="167">
        <f t="shared" si="24"/>
        <v>5.3E-3</v>
      </c>
      <c r="AN60" s="168"/>
      <c r="AO60" s="166">
        <f t="shared" si="20"/>
        <v>50228</v>
      </c>
      <c r="AP60" s="167">
        <f t="shared" si="21"/>
        <v>3.8E-3</v>
      </c>
      <c r="AQ60" s="169"/>
      <c r="AR60" s="166">
        <f t="shared" si="6"/>
        <v>50228</v>
      </c>
      <c r="AS60" s="167">
        <f t="shared" si="22"/>
        <v>2.7000000000000001E-3</v>
      </c>
      <c r="AT60" s="166">
        <f t="shared" si="7"/>
        <v>50211</v>
      </c>
      <c r="AU60" s="167">
        <f t="shared" si="23"/>
        <v>2.7000000000000001E-3</v>
      </c>
      <c r="AW60" s="253">
        <v>50228</v>
      </c>
      <c r="AX60" s="253">
        <f t="shared" si="8"/>
        <v>0</v>
      </c>
    </row>
    <row r="61" spans="1:50" x14ac:dyDescent="0.25">
      <c r="B61" s="247"/>
      <c r="C61" s="254">
        <f>SUM(C3:C60)</f>
        <v>533372</v>
      </c>
      <c r="D61" s="254">
        <f t="shared" ref="D61:O61" si="29">SUM(D3:D60)</f>
        <v>35605</v>
      </c>
      <c r="E61" s="254">
        <f t="shared" si="29"/>
        <v>3434729</v>
      </c>
      <c r="F61" s="254">
        <f t="shared" si="29"/>
        <v>975481</v>
      </c>
      <c r="G61" s="254">
        <f t="shared" si="29"/>
        <v>34466</v>
      </c>
      <c r="H61" s="254">
        <f t="shared" si="29"/>
        <v>13016026</v>
      </c>
      <c r="I61" s="254">
        <f t="shared" si="29"/>
        <v>542335</v>
      </c>
      <c r="J61" s="254">
        <f t="shared" si="29"/>
        <v>1372</v>
      </c>
      <c r="K61" s="254">
        <f t="shared" si="29"/>
        <v>14943</v>
      </c>
      <c r="L61" s="254">
        <f t="shared" si="29"/>
        <v>23342</v>
      </c>
      <c r="M61" s="254">
        <f t="shared" si="29"/>
        <v>604</v>
      </c>
      <c r="N61" s="254">
        <f t="shared" si="29"/>
        <v>130109</v>
      </c>
      <c r="O61" s="254">
        <f t="shared" si="29"/>
        <v>18742384</v>
      </c>
      <c r="P61" s="247"/>
      <c r="Q61" s="176">
        <f t="shared" ref="Q61:T61" si="30">SUM(Q3:Q60)</f>
        <v>5522914</v>
      </c>
      <c r="R61" s="177">
        <f t="shared" si="30"/>
        <v>1</v>
      </c>
      <c r="S61" s="176">
        <f t="shared" si="30"/>
        <v>98529</v>
      </c>
      <c r="T61" s="177">
        <f t="shared" si="30"/>
        <v>1</v>
      </c>
      <c r="U61" s="247"/>
      <c r="V61" s="176">
        <f t="shared" ref="V61:AA61" si="31">SUM(V3:V60)</f>
        <v>7603021</v>
      </c>
      <c r="W61" s="177">
        <f t="shared" si="31"/>
        <v>0.99999999999999989</v>
      </c>
      <c r="X61" s="176">
        <f t="shared" si="31"/>
        <v>1802987</v>
      </c>
      <c r="Y61" s="177">
        <f t="shared" si="31"/>
        <v>1</v>
      </c>
      <c r="Z61" s="176">
        <f t="shared" si="31"/>
        <v>7568655</v>
      </c>
      <c r="AA61" s="177">
        <f t="shared" si="31"/>
        <v>1</v>
      </c>
      <c r="AB61" s="247"/>
      <c r="AC61" s="176">
        <f t="shared" ref="AC61:AF61" si="32">SUM(AC3:AC60)</f>
        <v>5512462</v>
      </c>
      <c r="AD61" s="177">
        <f t="shared" si="32"/>
        <v>1</v>
      </c>
      <c r="AE61" s="176">
        <f t="shared" si="32"/>
        <v>5308</v>
      </c>
      <c r="AF61" s="177">
        <f t="shared" si="32"/>
        <v>1.0000000000000002</v>
      </c>
      <c r="AG61" s="247"/>
      <c r="AH61" s="176">
        <f>SUM(AH3:AH60)</f>
        <v>11139363</v>
      </c>
      <c r="AI61" s="177">
        <f>SUM(AI3:AI60)</f>
        <v>1.0000000000000002</v>
      </c>
      <c r="AJ61" s="176">
        <f>SUM(AJ3:AJ60)</f>
        <v>11079712</v>
      </c>
      <c r="AK61" s="177">
        <f>SUM(AK3:AK60)</f>
        <v>1.0000000000000002</v>
      </c>
      <c r="AL61" s="176">
        <f t="shared" ref="AL61:AM61" si="33">SUM(AL3:AL60)</f>
        <v>2607223</v>
      </c>
      <c r="AM61" s="177">
        <f t="shared" si="33"/>
        <v>1.0000000000000004</v>
      </c>
      <c r="AN61" s="178"/>
      <c r="AO61" s="176">
        <f t="shared" ref="AO61:AP61" si="34">SUM(AO3:AO60)</f>
        <v>13120941</v>
      </c>
      <c r="AP61" s="177">
        <f t="shared" si="34"/>
        <v>1</v>
      </c>
      <c r="AQ61" s="247"/>
      <c r="AR61" s="176">
        <f>SUM(AR3:AR60)</f>
        <v>18742384</v>
      </c>
      <c r="AS61" s="177">
        <f>SUM(AS3:AS60)</f>
        <v>0.99999999999999978</v>
      </c>
      <c r="AT61" s="176">
        <f>SUM(AT3:AT60)</f>
        <v>18612275</v>
      </c>
      <c r="AU61" s="177">
        <f>SUM(AU3:AU60)</f>
        <v>1</v>
      </c>
      <c r="AW61" s="255">
        <f>SUM(AW3:AW60)</f>
        <v>18742384</v>
      </c>
      <c r="AX61" s="255">
        <f>SUM(AX3:AX60)</f>
        <v>0</v>
      </c>
    </row>
    <row r="62" spans="1:50" x14ac:dyDescent="0.25">
      <c r="A62" s="256">
        <f>COUNTIF(A3:A60,"CA")</f>
        <v>40</v>
      </c>
      <c r="B62" s="247"/>
      <c r="C62" s="257">
        <f>ROUND(C61/$O$61,4)</f>
        <v>2.8500000000000001E-2</v>
      </c>
      <c r="D62" s="257">
        <f>ROUND(D61/$O$61,4)</f>
        <v>1.9E-3</v>
      </c>
      <c r="E62" s="257">
        <f>ROUND(E61/$O$61,4)</f>
        <v>0.18329999999999999</v>
      </c>
      <c r="F62" s="257">
        <f>ROUND(F61/$O$61,4)</f>
        <v>5.1999999999999998E-2</v>
      </c>
      <c r="G62" s="257">
        <f>ROUND(G61/$O$61,4)</f>
        <v>1.8E-3</v>
      </c>
      <c r="H62" s="258">
        <f>ROUNDUP(H61/$O$61,4)+0.0001</f>
        <v>0.6946</v>
      </c>
      <c r="I62" s="257">
        <f t="shared" ref="I62:N62" si="35">ROUND(I61/$O$61,4)</f>
        <v>2.8899999999999999E-2</v>
      </c>
      <c r="J62" s="257">
        <f t="shared" si="35"/>
        <v>1E-4</v>
      </c>
      <c r="K62" s="257">
        <f t="shared" si="35"/>
        <v>8.0000000000000004E-4</v>
      </c>
      <c r="L62" s="257">
        <f t="shared" si="35"/>
        <v>1.1999999999999999E-3</v>
      </c>
      <c r="M62" s="257">
        <f t="shared" si="35"/>
        <v>0</v>
      </c>
      <c r="N62" s="257">
        <f t="shared" si="35"/>
        <v>6.8999999999999999E-3</v>
      </c>
      <c r="O62" s="259">
        <f>SUM(C62:N62)</f>
        <v>1</v>
      </c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47"/>
      <c r="AK62" s="247"/>
      <c r="AL62" s="247"/>
      <c r="AM62" s="247"/>
      <c r="AN62" s="247"/>
      <c r="AO62" s="247"/>
      <c r="AP62" s="247"/>
      <c r="AQ62" s="247"/>
      <c r="AR62" s="247"/>
      <c r="AS62" s="247"/>
      <c r="AW62" s="260">
        <f>O61</f>
        <v>18742384</v>
      </c>
    </row>
    <row r="63" spans="1:50" ht="17.25" hidden="1" x14ac:dyDescent="0.3">
      <c r="A63" s="256">
        <f>COUNTIF(A3:A60,"CW")</f>
        <v>18</v>
      </c>
      <c r="B63" s="247"/>
      <c r="C63" s="261"/>
      <c r="D63" s="261"/>
      <c r="E63" s="381">
        <f>E62+F62</f>
        <v>0.23529999999999998</v>
      </c>
      <c r="F63" s="382"/>
      <c r="G63" s="261"/>
      <c r="H63" s="262"/>
      <c r="I63" s="262"/>
      <c r="J63" s="261"/>
      <c r="K63" s="261"/>
      <c r="L63" s="261"/>
      <c r="M63" s="261"/>
      <c r="N63" s="261"/>
      <c r="O63" s="261"/>
      <c r="P63" s="247"/>
      <c r="Q63" s="263">
        <v>5522914</v>
      </c>
      <c r="R63" s="247"/>
      <c r="S63" s="263">
        <v>98529</v>
      </c>
      <c r="T63" s="247"/>
      <c r="U63" s="247"/>
      <c r="V63" s="263">
        <v>7603021</v>
      </c>
      <c r="W63" s="247"/>
      <c r="X63" s="263">
        <v>1802987</v>
      </c>
      <c r="Y63" s="247"/>
      <c r="Z63" s="263">
        <v>7568655</v>
      </c>
      <c r="AA63" s="247"/>
      <c r="AB63" s="247"/>
      <c r="AC63" s="263">
        <v>5512462</v>
      </c>
      <c r="AD63" s="247"/>
      <c r="AE63" s="263">
        <v>5308</v>
      </c>
      <c r="AF63" s="247"/>
      <c r="AG63" s="247"/>
      <c r="AH63" s="263">
        <v>11139363</v>
      </c>
      <c r="AI63" s="247"/>
      <c r="AJ63" s="263">
        <v>11079712</v>
      </c>
      <c r="AK63" s="247"/>
      <c r="AL63" s="263">
        <v>2607223</v>
      </c>
      <c r="AM63" s="247"/>
      <c r="AN63" s="247"/>
      <c r="AO63" s="263">
        <v>13120941</v>
      </c>
      <c r="AP63" s="247"/>
      <c r="AQ63" s="247"/>
      <c r="AR63" s="263">
        <v>18742384</v>
      </c>
      <c r="AS63" s="247"/>
      <c r="AT63" s="263">
        <v>18612275</v>
      </c>
      <c r="AW63" s="264">
        <f>AW61-AW62</f>
        <v>0</v>
      </c>
    </row>
    <row r="64" spans="1:50" ht="17.25" x14ac:dyDescent="0.3">
      <c r="B64" s="247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5" t="s">
        <v>162</v>
      </c>
      <c r="O64" s="266">
        <v>5517920</v>
      </c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47"/>
      <c r="AN64" s="247"/>
      <c r="AO64" s="247"/>
      <c r="AP64" s="247"/>
      <c r="AQ64" s="247"/>
      <c r="AR64" s="247"/>
      <c r="AS64" s="247"/>
    </row>
    <row r="65" spans="1:45" x14ac:dyDescent="0.3">
      <c r="B65" s="267" t="s">
        <v>163</v>
      </c>
      <c r="C65"/>
      <c r="D65"/>
      <c r="E65"/>
      <c r="F65"/>
      <c r="G65"/>
      <c r="H65"/>
      <c r="I65"/>
      <c r="J65"/>
      <c r="K65"/>
      <c r="L65"/>
      <c r="M65"/>
      <c r="N65" s="265" t="s">
        <v>164</v>
      </c>
      <c r="O65" s="266">
        <v>5621443</v>
      </c>
      <c r="AC65" s="247"/>
      <c r="AD65" s="247"/>
      <c r="AE65" s="247"/>
      <c r="AF65" s="247"/>
      <c r="AG65" s="247"/>
      <c r="AH65" s="247"/>
      <c r="AI65" s="247"/>
      <c r="AJ65" s="247"/>
      <c r="AK65" s="247"/>
      <c r="AL65" s="247"/>
      <c r="AM65" s="247"/>
      <c r="AN65" s="247"/>
      <c r="AO65" s="247"/>
      <c r="AP65" s="247"/>
      <c r="AQ65" s="247"/>
      <c r="AR65" s="247"/>
      <c r="AS65" s="247"/>
    </row>
    <row r="66" spans="1:45" ht="15" x14ac:dyDescent="0.25">
      <c r="C66"/>
      <c r="D66"/>
      <c r="E66"/>
      <c r="F66"/>
      <c r="G66"/>
      <c r="H66"/>
      <c r="I66"/>
      <c r="J66"/>
      <c r="K66"/>
      <c r="L66"/>
      <c r="M66"/>
      <c r="N66" s="265" t="s">
        <v>165</v>
      </c>
      <c r="O66" s="266">
        <v>7603021</v>
      </c>
      <c r="R66" s="268"/>
      <c r="AC66" s="247"/>
      <c r="AD66" s="247"/>
      <c r="AE66" s="247"/>
      <c r="AF66" s="247"/>
      <c r="AR66" s="247"/>
      <c r="AS66" s="247"/>
    </row>
    <row r="67" spans="1:45" ht="15" x14ac:dyDescent="0.25">
      <c r="C67"/>
      <c r="D67"/>
      <c r="E67"/>
      <c r="F67"/>
      <c r="G67"/>
      <c r="H67"/>
      <c r="I67"/>
      <c r="J67"/>
      <c r="K67"/>
      <c r="L67"/>
      <c r="M67"/>
      <c r="N67" s="269" t="s">
        <v>112</v>
      </c>
      <c r="O67" s="270">
        <f>SUM(O64:O66)</f>
        <v>18742384</v>
      </c>
      <c r="AC67" s="247"/>
      <c r="AD67" s="247"/>
      <c r="AE67" s="247"/>
      <c r="AF67" s="247"/>
      <c r="AR67" s="247"/>
      <c r="AS67" s="247"/>
    </row>
    <row r="68" spans="1:45" ht="15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AC68" s="247"/>
      <c r="AD68" s="247"/>
      <c r="AE68" s="247"/>
      <c r="AF68" s="247"/>
      <c r="AR68" s="247"/>
      <c r="AS68" s="247"/>
    </row>
    <row r="69" spans="1:45" ht="15" x14ac:dyDescent="0.25">
      <c r="C69"/>
      <c r="D69"/>
      <c r="E69"/>
      <c r="F69"/>
      <c r="G69"/>
      <c r="H69"/>
      <c r="I69"/>
      <c r="J69"/>
      <c r="K69"/>
      <c r="L69"/>
      <c r="M69"/>
      <c r="N69"/>
      <c r="O69"/>
      <c r="AC69" s="247"/>
      <c r="AD69" s="247"/>
      <c r="AE69" s="247"/>
      <c r="AF69" s="247"/>
      <c r="AR69" s="247"/>
      <c r="AS69" s="247"/>
    </row>
    <row r="70" spans="1:45" ht="15" x14ac:dyDescent="0.25">
      <c r="B70" s="271" t="s">
        <v>89</v>
      </c>
      <c r="C70" s="272">
        <v>533372</v>
      </c>
      <c r="D70" s="272">
        <v>35605</v>
      </c>
      <c r="E70" s="272">
        <v>3434729</v>
      </c>
      <c r="F70" s="272">
        <v>975481</v>
      </c>
      <c r="G70" s="272">
        <v>34466</v>
      </c>
      <c r="H70" s="272">
        <v>13016026</v>
      </c>
      <c r="I70" s="272">
        <v>542335</v>
      </c>
      <c r="J70" s="272">
        <v>1372</v>
      </c>
      <c r="K70" s="272">
        <v>14943</v>
      </c>
      <c r="L70" s="272">
        <v>23342</v>
      </c>
      <c r="M70" s="272">
        <v>604</v>
      </c>
      <c r="N70" s="272">
        <v>130109</v>
      </c>
      <c r="O70" s="272">
        <v>18742384</v>
      </c>
      <c r="AC70" s="273"/>
      <c r="AD70" s="247"/>
      <c r="AE70" s="247"/>
      <c r="AF70" s="247"/>
      <c r="AR70" s="247"/>
      <c r="AS70" s="247"/>
    </row>
    <row r="71" spans="1:45" ht="15" x14ac:dyDescent="0.25">
      <c r="B71" s="271" t="s">
        <v>90</v>
      </c>
      <c r="C71" s="274">
        <f>C61-C70</f>
        <v>0</v>
      </c>
      <c r="D71" s="274">
        <f t="shared" ref="D71:O71" si="36">D61-D70</f>
        <v>0</v>
      </c>
      <c r="E71" s="274">
        <f t="shared" si="36"/>
        <v>0</v>
      </c>
      <c r="F71" s="274">
        <f t="shared" si="36"/>
        <v>0</v>
      </c>
      <c r="G71" s="274">
        <f t="shared" si="36"/>
        <v>0</v>
      </c>
      <c r="H71" s="274">
        <f t="shared" si="36"/>
        <v>0</v>
      </c>
      <c r="I71" s="274">
        <f t="shared" si="36"/>
        <v>0</v>
      </c>
      <c r="J71" s="274">
        <f t="shared" si="36"/>
        <v>0</v>
      </c>
      <c r="K71" s="274">
        <f t="shared" si="36"/>
        <v>0</v>
      </c>
      <c r="L71" s="274">
        <f t="shared" si="36"/>
        <v>0</v>
      </c>
      <c r="M71" s="274">
        <f t="shared" si="36"/>
        <v>0</v>
      </c>
      <c r="N71" s="274">
        <f t="shared" si="36"/>
        <v>0</v>
      </c>
      <c r="O71" s="275">
        <f t="shared" si="36"/>
        <v>0</v>
      </c>
      <c r="AC71" s="247"/>
      <c r="AD71" s="247"/>
      <c r="AE71" s="247"/>
      <c r="AF71" s="247"/>
      <c r="AR71" s="247"/>
      <c r="AS71" s="247"/>
    </row>
    <row r="72" spans="1:45" ht="15" x14ac:dyDescent="0.25"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64"/>
      <c r="AC72" s="247"/>
      <c r="AD72" s="247"/>
      <c r="AE72" s="247"/>
      <c r="AF72" s="247"/>
      <c r="AR72" s="247"/>
      <c r="AS72" s="247"/>
    </row>
    <row r="73" spans="1:45" ht="15" x14ac:dyDescent="0.25">
      <c r="B73" s="271" t="s">
        <v>89</v>
      </c>
      <c r="C73" s="277">
        <v>2.8500000000000001E-2</v>
      </c>
      <c r="D73" s="277">
        <v>1.9E-3</v>
      </c>
      <c r="E73" s="277">
        <v>0.23530000000000001</v>
      </c>
      <c r="F73" s="277">
        <v>0</v>
      </c>
      <c r="G73" s="277">
        <v>1.8E-3</v>
      </c>
      <c r="H73" s="277">
        <v>0.6946</v>
      </c>
      <c r="I73" s="277">
        <v>2.8899999999999999E-2</v>
      </c>
      <c r="J73" s="277">
        <v>1E-4</v>
      </c>
      <c r="K73" s="277">
        <v>8.0000000000000004E-4</v>
      </c>
      <c r="L73" s="277">
        <v>1.1999999999999999E-3</v>
      </c>
      <c r="M73" s="277">
        <v>0</v>
      </c>
      <c r="N73" s="277">
        <v>6.8999999999999999E-3</v>
      </c>
      <c r="O73" s="277">
        <v>1</v>
      </c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47"/>
      <c r="AS73" s="247"/>
    </row>
    <row r="74" spans="1:45" ht="15" x14ac:dyDescent="0.25">
      <c r="B74" s="271" t="s">
        <v>90</v>
      </c>
      <c r="C74" s="278">
        <f>C62-C73</f>
        <v>0</v>
      </c>
      <c r="D74" s="278">
        <f t="shared" ref="D74:O74" si="37">D62-D73</f>
        <v>0</v>
      </c>
      <c r="E74" s="278">
        <f>E63-E73</f>
        <v>0</v>
      </c>
      <c r="F74" s="278">
        <f>F63-F73</f>
        <v>0</v>
      </c>
      <c r="G74" s="278">
        <f t="shared" si="37"/>
        <v>0</v>
      </c>
      <c r="H74" s="278">
        <f t="shared" si="37"/>
        <v>0</v>
      </c>
      <c r="I74" s="278">
        <f t="shared" si="37"/>
        <v>0</v>
      </c>
      <c r="J74" s="278">
        <f t="shared" si="37"/>
        <v>0</v>
      </c>
      <c r="K74" s="278">
        <f t="shared" si="37"/>
        <v>0</v>
      </c>
      <c r="L74" s="278">
        <f t="shared" si="37"/>
        <v>0</v>
      </c>
      <c r="M74" s="278">
        <f t="shared" si="37"/>
        <v>0</v>
      </c>
      <c r="N74" s="278">
        <f t="shared" si="37"/>
        <v>0</v>
      </c>
      <c r="O74" s="279">
        <f t="shared" si="37"/>
        <v>0</v>
      </c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P74" s="247"/>
      <c r="AQ74" s="247"/>
      <c r="AR74" s="247"/>
      <c r="AS74" s="247"/>
    </row>
    <row r="75" spans="1:45" ht="15" x14ac:dyDescent="0.25"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247"/>
      <c r="AR75" s="247"/>
      <c r="AS75" s="247"/>
    </row>
    <row r="76" spans="1:45" ht="17.25" x14ac:dyDescent="0.3">
      <c r="B76" s="247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247"/>
      <c r="AR76" s="247"/>
      <c r="AS76" s="247"/>
    </row>
    <row r="77" spans="1:45" ht="17.25" x14ac:dyDescent="0.3">
      <c r="B77" s="247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247"/>
      <c r="AR77" s="247"/>
      <c r="AS77" s="247"/>
    </row>
    <row r="78" spans="1:45" ht="17.25" x14ac:dyDescent="0.3">
      <c r="B78" s="247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7"/>
      <c r="AK78" s="247"/>
      <c r="AL78" s="247"/>
      <c r="AM78" s="247"/>
      <c r="AN78" s="247"/>
      <c r="AO78" s="247"/>
      <c r="AP78" s="247"/>
      <c r="AQ78" s="247"/>
      <c r="AR78" s="247"/>
      <c r="AS78" s="247"/>
    </row>
    <row r="79" spans="1:45" ht="17.25" x14ac:dyDescent="0.3">
      <c r="A79" s="256"/>
      <c r="B79" s="247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O79" s="247"/>
      <c r="AP79" s="247"/>
      <c r="AQ79" s="247"/>
      <c r="AR79" s="247"/>
      <c r="AS79" s="247"/>
    </row>
    <row r="80" spans="1:45" ht="17.25" x14ac:dyDescent="0.3">
      <c r="A80" s="256"/>
      <c r="B80" s="247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7"/>
      <c r="AB80" s="247"/>
      <c r="AC80" s="247"/>
      <c r="AD80" s="247"/>
      <c r="AE80" s="247"/>
      <c r="AF80" s="247"/>
      <c r="AG80" s="247"/>
      <c r="AH80" s="247"/>
      <c r="AI80" s="247"/>
      <c r="AJ80" s="247"/>
      <c r="AK80" s="247"/>
      <c r="AL80" s="247"/>
      <c r="AM80" s="247"/>
      <c r="AN80" s="247"/>
      <c r="AO80" s="247"/>
      <c r="AP80" s="247"/>
      <c r="AQ80" s="247"/>
      <c r="AR80" s="247"/>
      <c r="AS80" s="247"/>
    </row>
    <row r="81" spans="2:45" ht="17.25" x14ac:dyDescent="0.3">
      <c r="B81" s="247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247"/>
      <c r="AR81" s="247"/>
      <c r="AS81" s="247"/>
    </row>
    <row r="82" spans="2:45" ht="17.25" x14ac:dyDescent="0.3">
      <c r="B82" s="247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47"/>
      <c r="AG82" s="247"/>
      <c r="AH82" s="247"/>
      <c r="AI82" s="247"/>
      <c r="AJ82" s="247"/>
      <c r="AK82" s="247"/>
      <c r="AL82" s="247"/>
      <c r="AM82" s="247"/>
      <c r="AN82" s="247"/>
      <c r="AO82" s="247"/>
      <c r="AP82" s="247"/>
      <c r="AQ82" s="247"/>
      <c r="AR82" s="247"/>
      <c r="AS82" s="247"/>
    </row>
    <row r="83" spans="2:45" ht="17.25" x14ac:dyDescent="0.3">
      <c r="B83" s="247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/>
      <c r="AA83" s="247"/>
      <c r="AB83" s="247"/>
      <c r="AC83" s="247"/>
      <c r="AD83" s="247"/>
      <c r="AE83" s="247"/>
      <c r="AF83" s="247"/>
      <c r="AG83" s="247"/>
      <c r="AH83" s="247"/>
      <c r="AI83" s="247"/>
      <c r="AJ83" s="247"/>
      <c r="AK83" s="247"/>
      <c r="AL83" s="247"/>
      <c r="AM83" s="247"/>
      <c r="AN83" s="247"/>
      <c r="AO83" s="247"/>
      <c r="AP83" s="247"/>
      <c r="AQ83" s="247"/>
      <c r="AR83" s="247"/>
      <c r="AS83" s="247"/>
    </row>
  </sheetData>
  <mergeCells count="16">
    <mergeCell ref="AR2:AS2"/>
    <mergeCell ref="AT2:AU2"/>
    <mergeCell ref="AW2:AX2"/>
    <mergeCell ref="E63:F63"/>
    <mergeCell ref="AC2:AD2"/>
    <mergeCell ref="AE2:AF2"/>
    <mergeCell ref="AH2:AI2"/>
    <mergeCell ref="AJ2:AK2"/>
    <mergeCell ref="AL2:AM2"/>
    <mergeCell ref="AO2:AP2"/>
    <mergeCell ref="Z2:AA2"/>
    <mergeCell ref="E1:F1"/>
    <mergeCell ref="Q2:R2"/>
    <mergeCell ref="S2:T2"/>
    <mergeCell ref="V2:W2"/>
    <mergeCell ref="X2:Y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7A30B-F74E-4141-9F68-24236E137F85}">
  <sheetPr>
    <tabColor rgb="FF9E9EBE"/>
  </sheetPr>
  <dimension ref="A1:P29"/>
  <sheetViews>
    <sheetView workbookViewId="0"/>
  </sheetViews>
  <sheetFormatPr defaultColWidth="8.85546875" defaultRowHeight="12.75" x14ac:dyDescent="0.2"/>
  <cols>
    <col min="1" max="1" width="3.140625" style="207" customWidth="1"/>
    <col min="2" max="2" width="17.140625" style="207" customWidth="1"/>
    <col min="3" max="3" width="9" style="207" customWidth="1"/>
    <col min="4" max="4" width="8.85546875" style="207"/>
    <col min="5" max="5" width="8.42578125" style="207" bestFit="1" customWidth="1"/>
    <col min="6" max="6" width="8.85546875" style="207"/>
    <col min="7" max="7" width="10.42578125" style="207" customWidth="1"/>
    <col min="8" max="8" width="13" style="207" customWidth="1"/>
    <col min="9" max="9" width="12" style="207" customWidth="1"/>
    <col min="10" max="10" width="10.140625" style="207" customWidth="1"/>
    <col min="11" max="11" width="8.85546875" style="207"/>
    <col min="12" max="13" width="10.42578125" style="207" customWidth="1"/>
    <col min="14" max="14" width="8.85546875" style="207" customWidth="1"/>
    <col min="15" max="15" width="8.85546875" style="207"/>
    <col min="16" max="16" width="9.140625" style="207" customWidth="1"/>
    <col min="17" max="16384" width="8.85546875" style="207"/>
  </cols>
  <sheetData>
    <row r="1" spans="1:16" x14ac:dyDescent="0.2">
      <c r="A1" s="206" t="s">
        <v>171</v>
      </c>
    </row>
    <row r="2" spans="1:16" x14ac:dyDescent="0.2">
      <c r="O2" s="208"/>
    </row>
    <row r="3" spans="1:16" x14ac:dyDescent="0.2">
      <c r="C3" s="209"/>
    </row>
    <row r="4" spans="1:16" ht="13.5" thickBot="1" x14ac:dyDescent="0.25">
      <c r="B4" s="210" t="s">
        <v>172</v>
      </c>
      <c r="C4" s="210" t="s">
        <v>173</v>
      </c>
      <c r="D4" s="210" t="s">
        <v>174</v>
      </c>
      <c r="E4" s="210" t="s">
        <v>175</v>
      </c>
      <c r="F4" s="210" t="s">
        <v>176</v>
      </c>
      <c r="G4" s="210" t="s">
        <v>177</v>
      </c>
      <c r="H4" s="210" t="s">
        <v>178</v>
      </c>
      <c r="I4" s="210" t="s">
        <v>179</v>
      </c>
      <c r="J4" s="210" t="s">
        <v>180</v>
      </c>
      <c r="K4" s="210" t="s">
        <v>181</v>
      </c>
      <c r="L4" s="210" t="s">
        <v>182</v>
      </c>
      <c r="M4" s="210" t="s">
        <v>183</v>
      </c>
      <c r="N4" s="210"/>
      <c r="O4" s="210"/>
      <c r="P4" s="210"/>
    </row>
    <row r="5" spans="1:16" x14ac:dyDescent="0.2">
      <c r="A5" s="210">
        <v>5</v>
      </c>
      <c r="B5" s="211"/>
      <c r="C5" s="212" t="s">
        <v>112</v>
      </c>
      <c r="D5" s="212" t="s">
        <v>96</v>
      </c>
      <c r="E5" s="212"/>
      <c r="F5" s="212" t="s">
        <v>184</v>
      </c>
      <c r="G5" s="212" t="s">
        <v>185</v>
      </c>
      <c r="H5" s="212" t="s">
        <v>185</v>
      </c>
      <c r="I5" s="212" t="s">
        <v>96</v>
      </c>
      <c r="J5" s="212" t="s">
        <v>112</v>
      </c>
      <c r="K5" s="212" t="s">
        <v>186</v>
      </c>
      <c r="L5" s="212" t="s">
        <v>187</v>
      </c>
      <c r="M5" s="212"/>
      <c r="N5" s="210"/>
      <c r="O5" s="210"/>
      <c r="P5" s="210"/>
    </row>
    <row r="6" spans="1:16" ht="13.5" thickBot="1" x14ac:dyDescent="0.25">
      <c r="A6" s="210">
        <v>6</v>
      </c>
      <c r="B6" s="213" t="s">
        <v>18</v>
      </c>
      <c r="C6" s="213" t="s">
        <v>188</v>
      </c>
      <c r="D6" s="213" t="s">
        <v>188</v>
      </c>
      <c r="E6" s="213" t="s">
        <v>189</v>
      </c>
      <c r="F6" s="213" t="s">
        <v>190</v>
      </c>
      <c r="G6" s="213" t="s">
        <v>188</v>
      </c>
      <c r="H6" s="214" t="s">
        <v>191</v>
      </c>
      <c r="I6" s="213" t="s">
        <v>192</v>
      </c>
      <c r="J6" s="213" t="s">
        <v>193</v>
      </c>
      <c r="K6" s="213" t="s">
        <v>194</v>
      </c>
      <c r="L6" s="213" t="s">
        <v>194</v>
      </c>
      <c r="M6" s="213" t="s">
        <v>112</v>
      </c>
      <c r="N6" s="210"/>
      <c r="O6" s="215"/>
      <c r="P6" s="210"/>
    </row>
    <row r="7" spans="1:16" x14ac:dyDescent="0.2">
      <c r="A7" s="210">
        <v>7</v>
      </c>
      <c r="B7" s="216" t="s">
        <v>195</v>
      </c>
      <c r="C7" s="217">
        <v>9.4240000000000004E-2</v>
      </c>
      <c r="D7" s="218">
        <v>0.14069999999999999</v>
      </c>
      <c r="E7" s="219">
        <f>1.22222/18</f>
        <v>6.790111111111112E-2</v>
      </c>
      <c r="F7" s="219">
        <f>ROUND(SUM(C7:E7)/3,4)</f>
        <v>0.1009</v>
      </c>
      <c r="G7" s="220">
        <v>9.2920519528360807E-2</v>
      </c>
      <c r="H7" s="219">
        <f t="shared" ref="H7:H24" si="0">ROUND(G7*0.9947,4)</f>
        <v>9.2399999999999996E-2</v>
      </c>
      <c r="I7" s="219">
        <f>ROUND(F7*0.0053,4)-0.0001</f>
        <v>4.0000000000000002E-4</v>
      </c>
      <c r="J7" s="219">
        <f>ROUND(SUM(H7:I7),4)</f>
        <v>9.2799999999999994E-2</v>
      </c>
      <c r="K7" s="219">
        <f>ROUND($I7/$J7,4)</f>
        <v>4.3E-3</v>
      </c>
      <c r="L7" s="219">
        <f>ROUND($H7/$J7,4)</f>
        <v>0.99570000000000003</v>
      </c>
      <c r="M7" s="219">
        <f>SUM(K7:L7)</f>
        <v>1</v>
      </c>
      <c r="N7" s="210"/>
      <c r="O7" s="240"/>
      <c r="P7" s="215"/>
    </row>
    <row r="8" spans="1:16" x14ac:dyDescent="0.2">
      <c r="A8" s="210">
        <v>8</v>
      </c>
      <c r="B8" s="216" t="s">
        <v>196</v>
      </c>
      <c r="C8" s="221">
        <v>4.5539999999999997E-2</v>
      </c>
      <c r="D8" s="219">
        <v>3.1800000000000002E-2</v>
      </c>
      <c r="E8" s="219">
        <f>1.22222/18</f>
        <v>6.790111111111112E-2</v>
      </c>
      <c r="F8" s="219">
        <f>ROUND(SUM(C8:E8)/3,4)</f>
        <v>4.8399999999999999E-2</v>
      </c>
      <c r="G8" s="222">
        <v>4.5927358507761362E-2</v>
      </c>
      <c r="H8" s="219">
        <f t="shared" si="0"/>
        <v>4.5699999999999998E-2</v>
      </c>
      <c r="I8" s="219">
        <f t="shared" ref="I8:I24" si="1">ROUND(F8*0.0053,4)</f>
        <v>2.9999999999999997E-4</v>
      </c>
      <c r="J8" s="219">
        <f t="shared" ref="J8:J24" si="2">ROUND(SUM(H8:I8),4)</f>
        <v>4.5999999999999999E-2</v>
      </c>
      <c r="K8" s="219">
        <f t="shared" ref="K8:K24" si="3">ROUND($I8/$J8,4)</f>
        <v>6.4999999999999997E-3</v>
      </c>
      <c r="L8" s="219">
        <f t="shared" ref="L8:L24" si="4">ROUND($H8/$J8,4)</f>
        <v>0.99350000000000005</v>
      </c>
      <c r="M8" s="219">
        <f t="shared" ref="M8:M24" si="5">SUM(K8:L8)</f>
        <v>1</v>
      </c>
      <c r="N8" s="210"/>
      <c r="O8" s="240"/>
      <c r="P8" s="215"/>
    </row>
    <row r="9" spans="1:16" x14ac:dyDescent="0.2">
      <c r="A9" s="210">
        <v>9</v>
      </c>
      <c r="B9" s="216" t="s">
        <v>197</v>
      </c>
      <c r="C9" s="221">
        <v>8.7220000000000006E-2</v>
      </c>
      <c r="D9" s="219">
        <v>3.6600000000000001E-2</v>
      </c>
      <c r="E9" s="219">
        <f>1.22222/18</f>
        <v>6.790111111111112E-2</v>
      </c>
      <c r="F9" s="219">
        <f t="shared" ref="F9:F23" si="6">ROUND(SUM(C9:E9)/3,4)</f>
        <v>6.3899999999999998E-2</v>
      </c>
      <c r="G9" s="222">
        <v>8.8658268795201875E-2</v>
      </c>
      <c r="H9" s="219">
        <f t="shared" si="0"/>
        <v>8.8200000000000001E-2</v>
      </c>
      <c r="I9" s="219">
        <f t="shared" si="1"/>
        <v>2.9999999999999997E-4</v>
      </c>
      <c r="J9" s="219">
        <f t="shared" si="2"/>
        <v>8.8499999999999995E-2</v>
      </c>
      <c r="K9" s="219">
        <f t="shared" si="3"/>
        <v>3.3999999999999998E-3</v>
      </c>
      <c r="L9" s="219">
        <f t="shared" si="4"/>
        <v>0.99660000000000004</v>
      </c>
      <c r="M9" s="219">
        <f t="shared" si="5"/>
        <v>1</v>
      </c>
      <c r="N9" s="210"/>
      <c r="O9" s="240"/>
      <c r="P9" s="215"/>
    </row>
    <row r="10" spans="1:16" x14ac:dyDescent="0.2">
      <c r="A10" s="210">
        <v>10</v>
      </c>
      <c r="B10" s="216" t="s">
        <v>198</v>
      </c>
      <c r="C10" s="221">
        <v>0.12348000000000001</v>
      </c>
      <c r="D10" s="219">
        <v>2.1299999999999999E-2</v>
      </c>
      <c r="E10" s="219">
        <f>1.22222/18</f>
        <v>6.790111111111112E-2</v>
      </c>
      <c r="F10" s="219">
        <f>ROUND(SUM(C10:E10)/3,3)</f>
        <v>7.0999999999999994E-2</v>
      </c>
      <c r="G10" s="222">
        <v>0.1263872940223924</v>
      </c>
      <c r="H10" s="219">
        <f t="shared" si="0"/>
        <v>0.12570000000000001</v>
      </c>
      <c r="I10" s="219">
        <f t="shared" si="1"/>
        <v>4.0000000000000002E-4</v>
      </c>
      <c r="J10" s="219">
        <f t="shared" si="2"/>
        <v>0.12609999999999999</v>
      </c>
      <c r="K10" s="219">
        <f t="shared" si="3"/>
        <v>3.2000000000000002E-3</v>
      </c>
      <c r="L10" s="219">
        <f t="shared" si="4"/>
        <v>0.99680000000000002</v>
      </c>
      <c r="M10" s="219">
        <f t="shared" si="5"/>
        <v>1</v>
      </c>
      <c r="N10" s="210"/>
      <c r="O10" s="240"/>
      <c r="P10" s="215"/>
    </row>
    <row r="11" spans="1:16" x14ac:dyDescent="0.2">
      <c r="A11" s="210">
        <v>11</v>
      </c>
      <c r="B11" s="216" t="s">
        <v>199</v>
      </c>
      <c r="C11" s="221">
        <v>9.1500000000000001E-3</v>
      </c>
      <c r="D11" s="219">
        <v>1.2699999999999999E-2</v>
      </c>
      <c r="E11" s="219">
        <f>0.5/18</f>
        <v>2.7777777777777776E-2</v>
      </c>
      <c r="F11" s="219">
        <f t="shared" si="6"/>
        <v>1.6500000000000001E-2</v>
      </c>
      <c r="G11" s="222">
        <v>9.0502078362865949E-3</v>
      </c>
      <c r="H11" s="219">
        <f t="shared" si="0"/>
        <v>8.9999999999999993E-3</v>
      </c>
      <c r="I11" s="219">
        <f t="shared" si="1"/>
        <v>1E-4</v>
      </c>
      <c r="J11" s="219">
        <f t="shared" si="2"/>
        <v>9.1000000000000004E-3</v>
      </c>
      <c r="K11" s="219">
        <f t="shared" si="3"/>
        <v>1.0999999999999999E-2</v>
      </c>
      <c r="L11" s="219">
        <f t="shared" si="4"/>
        <v>0.98899999999999999</v>
      </c>
      <c r="M11" s="219">
        <f t="shared" si="5"/>
        <v>1</v>
      </c>
      <c r="N11" s="210"/>
      <c r="O11" s="240"/>
      <c r="P11" s="215"/>
    </row>
    <row r="12" spans="1:16" x14ac:dyDescent="0.2">
      <c r="A12" s="210">
        <v>12</v>
      </c>
      <c r="B12" s="216" t="s">
        <v>200</v>
      </c>
      <c r="C12" s="221">
        <v>0.11123</v>
      </c>
      <c r="D12" s="219">
        <v>0.1699</v>
      </c>
      <c r="E12" s="219">
        <f>1.22222/18</f>
        <v>6.790111111111112E-2</v>
      </c>
      <c r="F12" s="219">
        <f t="shared" si="6"/>
        <v>0.1163</v>
      </c>
      <c r="G12" s="222">
        <v>0.10955893427423262</v>
      </c>
      <c r="H12" s="219">
        <f t="shared" si="0"/>
        <v>0.109</v>
      </c>
      <c r="I12" s="219">
        <f t="shared" si="1"/>
        <v>5.9999999999999995E-4</v>
      </c>
      <c r="J12" s="219">
        <f t="shared" si="2"/>
        <v>0.1096</v>
      </c>
      <c r="K12" s="219">
        <f t="shared" si="3"/>
        <v>5.4999999999999997E-3</v>
      </c>
      <c r="L12" s="219">
        <f t="shared" si="4"/>
        <v>0.99450000000000005</v>
      </c>
      <c r="M12" s="219">
        <f t="shared" si="5"/>
        <v>1</v>
      </c>
      <c r="N12" s="210"/>
      <c r="O12" s="240"/>
      <c r="P12" s="215"/>
    </row>
    <row r="13" spans="1:16" x14ac:dyDescent="0.2">
      <c r="A13" s="210">
        <v>13</v>
      </c>
      <c r="B13" s="216" t="s">
        <v>201</v>
      </c>
      <c r="C13" s="221">
        <v>0.15759999999999999</v>
      </c>
      <c r="D13" s="219">
        <v>4.9599999999999998E-2</v>
      </c>
      <c r="E13" s="219">
        <f>1.22222/18</f>
        <v>6.790111111111112E-2</v>
      </c>
      <c r="F13" s="219">
        <f t="shared" si="6"/>
        <v>9.1700000000000004E-2</v>
      </c>
      <c r="G13" s="222">
        <v>0.1606752448899518</v>
      </c>
      <c r="H13" s="219">
        <f t="shared" si="0"/>
        <v>0.1598</v>
      </c>
      <c r="I13" s="219">
        <f t="shared" si="1"/>
        <v>5.0000000000000001E-4</v>
      </c>
      <c r="J13" s="219">
        <f t="shared" si="2"/>
        <v>0.1603</v>
      </c>
      <c r="K13" s="219">
        <f t="shared" si="3"/>
        <v>3.0999999999999999E-3</v>
      </c>
      <c r="L13" s="219">
        <f t="shared" si="4"/>
        <v>0.99690000000000001</v>
      </c>
      <c r="M13" s="219">
        <f t="shared" si="5"/>
        <v>1</v>
      </c>
      <c r="N13" s="210"/>
      <c r="O13" s="240"/>
      <c r="P13" s="215"/>
    </row>
    <row r="14" spans="1:16" x14ac:dyDescent="0.2">
      <c r="A14" s="210">
        <v>14</v>
      </c>
      <c r="B14" s="216" t="s">
        <v>202</v>
      </c>
      <c r="C14" s="221">
        <v>6.6989999999999994E-2</v>
      </c>
      <c r="D14" s="219">
        <v>0.38769999999999999</v>
      </c>
      <c r="E14" s="219">
        <f>1.22222/18</f>
        <v>6.790111111111112E-2</v>
      </c>
      <c r="F14" s="219">
        <f t="shared" si="6"/>
        <v>0.17419999999999999</v>
      </c>
      <c r="G14" s="222">
        <v>5.7876625924422997E-2</v>
      </c>
      <c r="H14" s="219">
        <f t="shared" si="0"/>
        <v>5.7599999999999998E-2</v>
      </c>
      <c r="I14" s="219">
        <f t="shared" si="1"/>
        <v>8.9999999999999998E-4</v>
      </c>
      <c r="J14" s="219">
        <f t="shared" si="2"/>
        <v>5.8500000000000003E-2</v>
      </c>
      <c r="K14" s="219">
        <f t="shared" si="3"/>
        <v>1.54E-2</v>
      </c>
      <c r="L14" s="219">
        <f t="shared" si="4"/>
        <v>0.98460000000000003</v>
      </c>
      <c r="M14" s="219">
        <f t="shared" si="5"/>
        <v>1</v>
      </c>
      <c r="N14" s="210"/>
      <c r="O14" s="240"/>
      <c r="P14" s="215"/>
    </row>
    <row r="15" spans="1:16" x14ac:dyDescent="0.2">
      <c r="A15" s="210">
        <v>15</v>
      </c>
      <c r="B15" s="216" t="s">
        <v>203</v>
      </c>
      <c r="C15" s="221">
        <v>1.312E-2</v>
      </c>
      <c r="D15" s="219">
        <v>5.3E-3</v>
      </c>
      <c r="E15" s="219">
        <f>0.5/18</f>
        <v>2.7777777777777776E-2</v>
      </c>
      <c r="F15" s="219">
        <f t="shared" si="6"/>
        <v>1.54E-2</v>
      </c>
      <c r="G15" s="222">
        <v>1.3346034706213599E-2</v>
      </c>
      <c r="H15" s="219">
        <f t="shared" si="0"/>
        <v>1.3299999999999999E-2</v>
      </c>
      <c r="I15" s="219">
        <f t="shared" si="1"/>
        <v>1E-4</v>
      </c>
      <c r="J15" s="219">
        <f t="shared" si="2"/>
        <v>1.34E-2</v>
      </c>
      <c r="K15" s="219">
        <f t="shared" si="3"/>
        <v>7.4999999999999997E-3</v>
      </c>
      <c r="L15" s="219">
        <f t="shared" si="4"/>
        <v>0.99250000000000005</v>
      </c>
      <c r="M15" s="219">
        <f t="shared" si="5"/>
        <v>1</v>
      </c>
      <c r="N15" s="210"/>
      <c r="O15" s="240"/>
      <c r="P15" s="215"/>
    </row>
    <row r="16" spans="1:16" x14ac:dyDescent="0.2">
      <c r="A16" s="210">
        <v>16</v>
      </c>
      <c r="B16" s="216" t="s">
        <v>204</v>
      </c>
      <c r="C16" s="221">
        <v>2.332E-2</v>
      </c>
      <c r="D16" s="219">
        <v>1.5299999999999999E-2</v>
      </c>
      <c r="E16" s="219">
        <f>1/18</f>
        <v>5.5555555555555552E-2</v>
      </c>
      <c r="F16" s="219">
        <f t="shared" si="6"/>
        <v>3.1399999999999997E-2</v>
      </c>
      <c r="G16" s="222">
        <v>2.3552220965515389E-2</v>
      </c>
      <c r="H16" s="219">
        <f t="shared" si="0"/>
        <v>2.3400000000000001E-2</v>
      </c>
      <c r="I16" s="219">
        <f t="shared" si="1"/>
        <v>2.0000000000000001E-4</v>
      </c>
      <c r="J16" s="219">
        <f t="shared" si="2"/>
        <v>2.3599999999999999E-2</v>
      </c>
      <c r="K16" s="219">
        <f t="shared" si="3"/>
        <v>8.5000000000000006E-3</v>
      </c>
      <c r="L16" s="219">
        <f t="shared" si="4"/>
        <v>0.99150000000000005</v>
      </c>
      <c r="M16" s="219">
        <f t="shared" si="5"/>
        <v>1</v>
      </c>
      <c r="N16" s="210"/>
      <c r="O16" s="240"/>
      <c r="P16" s="215"/>
    </row>
    <row r="17" spans="1:16" x14ac:dyDescent="0.2">
      <c r="A17" s="210">
        <v>17</v>
      </c>
      <c r="B17" s="216" t="s">
        <v>205</v>
      </c>
      <c r="C17" s="221">
        <v>2.3949999999999999E-2</v>
      </c>
      <c r="D17" s="219">
        <v>1.7000000000000001E-2</v>
      </c>
      <c r="E17" s="219">
        <f>1/18</f>
        <v>5.5555555555555552E-2</v>
      </c>
      <c r="F17" s="219">
        <f t="shared" si="6"/>
        <v>3.2199999999999999E-2</v>
      </c>
      <c r="G17" s="222">
        <v>2.4147957563600397E-2</v>
      </c>
      <c r="H17" s="219">
        <f t="shared" si="0"/>
        <v>2.4E-2</v>
      </c>
      <c r="I17" s="219">
        <f t="shared" si="1"/>
        <v>2.0000000000000001E-4</v>
      </c>
      <c r="J17" s="219">
        <f t="shared" si="2"/>
        <v>2.4199999999999999E-2</v>
      </c>
      <c r="K17" s="219">
        <f t="shared" si="3"/>
        <v>8.3000000000000001E-3</v>
      </c>
      <c r="L17" s="219">
        <f t="shared" si="4"/>
        <v>0.99170000000000003</v>
      </c>
      <c r="M17" s="219">
        <f t="shared" si="5"/>
        <v>1</v>
      </c>
      <c r="N17" s="210"/>
      <c r="O17" s="240"/>
      <c r="P17" s="215"/>
    </row>
    <row r="18" spans="1:16" x14ac:dyDescent="0.2">
      <c r="A18" s="210">
        <v>18</v>
      </c>
      <c r="B18" s="216" t="s">
        <v>206</v>
      </c>
      <c r="C18" s="221">
        <v>8.0180000000000001E-2</v>
      </c>
      <c r="D18" s="219">
        <v>6.3799999999999996E-2</v>
      </c>
      <c r="E18" s="219">
        <f>1.22222/18</f>
        <v>6.790111111111112E-2</v>
      </c>
      <c r="F18" s="219">
        <f t="shared" si="6"/>
        <v>7.0599999999999996E-2</v>
      </c>
      <c r="G18" s="222">
        <v>8.0646043244145524E-2</v>
      </c>
      <c r="H18" s="219">
        <f t="shared" si="0"/>
        <v>8.0199999999999994E-2</v>
      </c>
      <c r="I18" s="219">
        <f t="shared" si="1"/>
        <v>4.0000000000000002E-4</v>
      </c>
      <c r="J18" s="219">
        <f t="shared" si="2"/>
        <v>8.0600000000000005E-2</v>
      </c>
      <c r="K18" s="219">
        <f t="shared" si="3"/>
        <v>5.0000000000000001E-3</v>
      </c>
      <c r="L18" s="219">
        <f t="shared" si="4"/>
        <v>0.995</v>
      </c>
      <c r="M18" s="219">
        <f t="shared" si="5"/>
        <v>1</v>
      </c>
      <c r="N18" s="210"/>
      <c r="O18" s="240"/>
      <c r="P18" s="215"/>
    </row>
    <row r="19" spans="1:16" x14ac:dyDescent="0.2">
      <c r="A19" s="210">
        <v>19</v>
      </c>
      <c r="B19" s="216" t="s">
        <v>207</v>
      </c>
      <c r="C19" s="221">
        <v>1.3339999999999999E-2</v>
      </c>
      <c r="D19" s="219">
        <v>5.5999999999999999E-3</v>
      </c>
      <c r="E19" s="219">
        <f>0.5/18</f>
        <v>2.7777777777777776E-2</v>
      </c>
      <c r="F19" s="219">
        <f t="shared" si="6"/>
        <v>1.5599999999999999E-2</v>
      </c>
      <c r="G19" s="222">
        <v>1.3560921981529287E-2</v>
      </c>
      <c r="H19" s="219">
        <f t="shared" si="0"/>
        <v>1.35E-2</v>
      </c>
      <c r="I19" s="219">
        <f t="shared" si="1"/>
        <v>1E-4</v>
      </c>
      <c r="J19" s="219">
        <f t="shared" si="2"/>
        <v>1.3599999999999999E-2</v>
      </c>
      <c r="K19" s="219">
        <f t="shared" si="3"/>
        <v>7.4000000000000003E-3</v>
      </c>
      <c r="L19" s="219">
        <f t="shared" si="4"/>
        <v>0.99260000000000004</v>
      </c>
      <c r="M19" s="219">
        <f t="shared" si="5"/>
        <v>1</v>
      </c>
      <c r="N19" s="210"/>
      <c r="O19" s="240"/>
      <c r="P19" s="215"/>
    </row>
    <row r="20" spans="1:16" x14ac:dyDescent="0.2">
      <c r="A20" s="210">
        <v>20</v>
      </c>
      <c r="B20" s="216" t="s">
        <v>208</v>
      </c>
      <c r="C20" s="221">
        <v>2.5260000000000001E-2</v>
      </c>
      <c r="D20" s="219">
        <v>8.5000000000000006E-3</v>
      </c>
      <c r="E20" s="219">
        <f>1/18</f>
        <v>5.5555555555555552E-2</v>
      </c>
      <c r="F20" s="219">
        <f t="shared" si="6"/>
        <v>2.98E-2</v>
      </c>
      <c r="G20" s="222">
        <v>2.5733710537246969E-2</v>
      </c>
      <c r="H20" s="219">
        <f t="shared" si="0"/>
        <v>2.5600000000000001E-2</v>
      </c>
      <c r="I20" s="219">
        <f t="shared" si="1"/>
        <v>2.0000000000000001E-4</v>
      </c>
      <c r="J20" s="219">
        <f t="shared" si="2"/>
        <v>2.58E-2</v>
      </c>
      <c r="K20" s="219">
        <f t="shared" si="3"/>
        <v>7.7999999999999996E-3</v>
      </c>
      <c r="L20" s="219">
        <f t="shared" si="4"/>
        <v>0.99219999999999997</v>
      </c>
      <c r="M20" s="219">
        <f t="shared" si="5"/>
        <v>1</v>
      </c>
      <c r="N20" s="210"/>
      <c r="O20" s="240"/>
      <c r="P20" s="215"/>
    </row>
    <row r="21" spans="1:16" x14ac:dyDescent="0.2">
      <c r="A21" s="210">
        <v>21</v>
      </c>
      <c r="B21" s="216" t="s">
        <v>209</v>
      </c>
      <c r="C21" s="221">
        <v>2.0740000000000001E-2</v>
      </c>
      <c r="D21" s="219">
        <v>7.1999999999999998E-3</v>
      </c>
      <c r="E21" s="219">
        <f>1/18</f>
        <v>5.5555555555555552E-2</v>
      </c>
      <c r="F21" s="219">
        <f t="shared" si="6"/>
        <v>2.7799999999999998E-2</v>
      </c>
      <c r="G21" s="222">
        <v>2.1124186618086793E-2</v>
      </c>
      <c r="H21" s="219">
        <f t="shared" si="0"/>
        <v>2.1000000000000001E-2</v>
      </c>
      <c r="I21" s="219">
        <f t="shared" si="1"/>
        <v>1E-4</v>
      </c>
      <c r="J21" s="219">
        <f t="shared" si="2"/>
        <v>2.1100000000000001E-2</v>
      </c>
      <c r="K21" s="219">
        <f t="shared" si="3"/>
        <v>4.7000000000000002E-3</v>
      </c>
      <c r="L21" s="219">
        <f t="shared" si="4"/>
        <v>0.99529999999999996</v>
      </c>
      <c r="M21" s="219">
        <f t="shared" si="5"/>
        <v>1</v>
      </c>
      <c r="N21" s="210"/>
      <c r="O21" s="240"/>
      <c r="P21" s="215"/>
    </row>
    <row r="22" spans="1:16" x14ac:dyDescent="0.2">
      <c r="A22" s="210">
        <v>22</v>
      </c>
      <c r="B22" s="216" t="s">
        <v>210</v>
      </c>
      <c r="C22" s="221">
        <v>5.2679999999999998E-2</v>
      </c>
      <c r="D22" s="219">
        <v>1.4999999999999999E-2</v>
      </c>
      <c r="E22" s="219">
        <f>1.22222/18</f>
        <v>6.790111111111112E-2</v>
      </c>
      <c r="F22" s="219">
        <f t="shared" si="6"/>
        <v>4.5199999999999997E-2</v>
      </c>
      <c r="G22" s="222">
        <v>5.3756354283883361E-2</v>
      </c>
      <c r="H22" s="219">
        <f t="shared" si="0"/>
        <v>5.3499999999999999E-2</v>
      </c>
      <c r="I22" s="219">
        <f t="shared" si="1"/>
        <v>2.0000000000000001E-4</v>
      </c>
      <c r="J22" s="219">
        <f t="shared" si="2"/>
        <v>5.3699999999999998E-2</v>
      </c>
      <c r="K22" s="219">
        <f t="shared" si="3"/>
        <v>3.7000000000000002E-3</v>
      </c>
      <c r="L22" s="219">
        <f t="shared" si="4"/>
        <v>0.99629999999999996</v>
      </c>
      <c r="M22" s="219">
        <f t="shared" si="5"/>
        <v>1</v>
      </c>
      <c r="N22" s="210"/>
      <c r="O22" s="240"/>
      <c r="P22" s="215"/>
    </row>
    <row r="23" spans="1:16" x14ac:dyDescent="0.2">
      <c r="A23" s="210">
        <v>23</v>
      </c>
      <c r="B23" s="216" t="s">
        <v>211</v>
      </c>
      <c r="C23" s="221">
        <v>4.0329999999999998E-2</v>
      </c>
      <c r="D23" s="219">
        <v>4.8999999999999998E-3</v>
      </c>
      <c r="E23" s="219">
        <f>1/18</f>
        <v>5.5555555555555552E-2</v>
      </c>
      <c r="F23" s="219">
        <f t="shared" si="6"/>
        <v>3.3599999999999998E-2</v>
      </c>
      <c r="G23" s="222">
        <v>4.1337020952468662E-2</v>
      </c>
      <c r="H23" s="219">
        <f t="shared" si="0"/>
        <v>4.1099999999999998E-2</v>
      </c>
      <c r="I23" s="219">
        <f t="shared" si="1"/>
        <v>2.0000000000000001E-4</v>
      </c>
      <c r="J23" s="219">
        <f t="shared" si="2"/>
        <v>4.1300000000000003E-2</v>
      </c>
      <c r="K23" s="219">
        <f t="shared" si="3"/>
        <v>4.7999999999999996E-3</v>
      </c>
      <c r="L23" s="219">
        <f t="shared" si="4"/>
        <v>0.99519999999999997</v>
      </c>
      <c r="M23" s="219">
        <f t="shared" si="5"/>
        <v>1</v>
      </c>
      <c r="N23" s="210"/>
      <c r="O23" s="240"/>
      <c r="P23" s="215"/>
    </row>
    <row r="24" spans="1:16" ht="13.5" thickBot="1" x14ac:dyDescent="0.25">
      <c r="A24" s="210">
        <v>24</v>
      </c>
      <c r="B24" s="223" t="s">
        <v>212</v>
      </c>
      <c r="C24" s="224">
        <v>1.1610000000000001E-2</v>
      </c>
      <c r="D24" s="224">
        <v>7.1000000000000004E-3</v>
      </c>
      <c r="E24" s="224">
        <f>0.5/18</f>
        <v>2.7777777777777776E-2</v>
      </c>
      <c r="F24" s="224">
        <f>ROUND(SUM(C24:E24)/3,4)</f>
        <v>1.55E-2</v>
      </c>
      <c r="G24" s="224">
        <v>1.1741095368699557E-2</v>
      </c>
      <c r="H24" s="224">
        <f t="shared" si="0"/>
        <v>1.17E-2</v>
      </c>
      <c r="I24" s="224">
        <f t="shared" si="1"/>
        <v>1E-4</v>
      </c>
      <c r="J24" s="224">
        <f t="shared" si="2"/>
        <v>1.18E-2</v>
      </c>
      <c r="K24" s="224">
        <f t="shared" si="3"/>
        <v>8.5000000000000006E-3</v>
      </c>
      <c r="L24" s="224">
        <f t="shared" si="4"/>
        <v>0.99150000000000005</v>
      </c>
      <c r="M24" s="224">
        <f t="shared" si="5"/>
        <v>1</v>
      </c>
      <c r="N24" s="210"/>
      <c r="O24" s="240"/>
      <c r="P24" s="215"/>
    </row>
    <row r="25" spans="1:16" x14ac:dyDescent="0.2">
      <c r="C25" s="209">
        <f t="shared" ref="C25:J25" si="7">SUM(C7:C24)</f>
        <v>0.99997999999999998</v>
      </c>
      <c r="D25" s="209">
        <f t="shared" si="7"/>
        <v>0.99999999999999989</v>
      </c>
      <c r="E25" s="209">
        <f t="shared" si="7"/>
        <v>0.9999988888888891</v>
      </c>
      <c r="F25" s="209">
        <f t="shared" si="7"/>
        <v>1</v>
      </c>
      <c r="G25" s="209">
        <f t="shared" si="7"/>
        <v>1</v>
      </c>
      <c r="H25" s="209">
        <f t="shared" si="7"/>
        <v>0.99469999999999981</v>
      </c>
      <c r="I25" s="209">
        <f t="shared" si="7"/>
        <v>5.2999999999999992E-3</v>
      </c>
      <c r="J25" s="209">
        <f t="shared" si="7"/>
        <v>0.99999999999999989</v>
      </c>
      <c r="K25" s="209"/>
      <c r="L25" s="209"/>
      <c r="M25" s="209"/>
      <c r="N25" s="210"/>
      <c r="O25" s="215"/>
      <c r="P25" s="215"/>
    </row>
    <row r="26" spans="1:16" x14ac:dyDescent="0.2">
      <c r="I26" s="225"/>
      <c r="K26" s="209"/>
      <c r="N26" s="210"/>
      <c r="O26" s="210"/>
      <c r="P26" s="210"/>
    </row>
    <row r="27" spans="1:16" x14ac:dyDescent="0.2">
      <c r="H27" s="226"/>
      <c r="I27" s="226"/>
      <c r="N27" s="210"/>
      <c r="O27" s="210"/>
      <c r="P27" s="210"/>
    </row>
    <row r="28" spans="1:16" ht="15" x14ac:dyDescent="0.25">
      <c r="D28" s="209"/>
      <c r="H28" s="209"/>
      <c r="I28" s="227"/>
      <c r="N28" s="210"/>
      <c r="O28" s="210"/>
      <c r="P28" s="210"/>
    </row>
    <row r="29" spans="1:16" ht="15" x14ac:dyDescent="0.25">
      <c r="H29" s="227"/>
      <c r="I29" s="227"/>
    </row>
  </sheetData>
  <pageMargins left="0.45" right="0.2" top="1" bottom="1" header="0.5" footer="0.5"/>
  <pageSetup scale="96" orientation="landscape" r:id="rId1"/>
  <headerFooter alignWithMargins="0">
    <oddHeader>&amp;CCalWIN GA/GR Cost Sharing</oddHeader>
    <oddFooter>&amp;CEffective July 1, 2019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34D3-038C-40B4-ADEA-541DDAF324EC}">
  <sheetPr>
    <tabColor rgb="FF9E9EBE"/>
  </sheetPr>
  <dimension ref="A1:P29"/>
  <sheetViews>
    <sheetView workbookViewId="0"/>
  </sheetViews>
  <sheetFormatPr defaultColWidth="8.85546875" defaultRowHeight="12.75" x14ac:dyDescent="0.2"/>
  <cols>
    <col min="1" max="1" width="3.140625" style="207" customWidth="1"/>
    <col min="2" max="2" width="17.140625" style="207" customWidth="1"/>
    <col min="3" max="3" width="9" style="207" customWidth="1"/>
    <col min="4" max="4" width="8.85546875" style="207"/>
    <col min="5" max="5" width="8.42578125" style="207" bestFit="1" customWidth="1"/>
    <col min="6" max="6" width="8.85546875" style="207"/>
    <col min="7" max="7" width="10.42578125" style="207" customWidth="1"/>
    <col min="8" max="8" width="13" style="207" customWidth="1"/>
    <col min="9" max="9" width="12" style="207" customWidth="1"/>
    <col min="10" max="10" width="10.140625" style="207" customWidth="1"/>
    <col min="11" max="11" width="8.85546875" style="207"/>
    <col min="12" max="13" width="10.42578125" style="207" customWidth="1"/>
    <col min="14" max="14" width="8.85546875" style="207" customWidth="1"/>
    <col min="15" max="15" width="8.85546875" style="207"/>
    <col min="16" max="16" width="9.140625" style="207" customWidth="1"/>
    <col min="17" max="16384" width="8.85546875" style="207"/>
  </cols>
  <sheetData>
    <row r="1" spans="1:16" x14ac:dyDescent="0.2">
      <c r="A1" s="206" t="s">
        <v>216</v>
      </c>
    </row>
    <row r="2" spans="1:16" x14ac:dyDescent="0.2">
      <c r="O2" s="208"/>
    </row>
    <row r="3" spans="1:16" x14ac:dyDescent="0.2">
      <c r="C3" s="209"/>
    </row>
    <row r="4" spans="1:16" ht="13.5" thickBot="1" x14ac:dyDescent="0.25">
      <c r="B4" s="210" t="s">
        <v>172</v>
      </c>
      <c r="C4" s="210" t="s">
        <v>173</v>
      </c>
      <c r="D4" s="210" t="s">
        <v>174</v>
      </c>
      <c r="E4" s="210" t="s">
        <v>175</v>
      </c>
      <c r="F4" s="210" t="s">
        <v>176</v>
      </c>
      <c r="G4" s="210" t="s">
        <v>177</v>
      </c>
      <c r="H4" s="210" t="s">
        <v>178</v>
      </c>
      <c r="I4" s="210" t="s">
        <v>179</v>
      </c>
      <c r="J4" s="210" t="s">
        <v>180</v>
      </c>
      <c r="K4" s="210" t="s">
        <v>181</v>
      </c>
      <c r="L4" s="210" t="s">
        <v>182</v>
      </c>
      <c r="M4" s="210" t="s">
        <v>183</v>
      </c>
      <c r="N4" s="210"/>
      <c r="O4" s="210"/>
      <c r="P4" s="210"/>
    </row>
    <row r="5" spans="1:16" x14ac:dyDescent="0.2">
      <c r="A5" s="210">
        <v>5</v>
      </c>
      <c r="B5" s="211"/>
      <c r="C5" s="212" t="s">
        <v>112</v>
      </c>
      <c r="D5" s="212" t="s">
        <v>96</v>
      </c>
      <c r="E5" s="212"/>
      <c r="F5" s="212" t="s">
        <v>184</v>
      </c>
      <c r="G5" s="212" t="s">
        <v>185</v>
      </c>
      <c r="H5" s="212" t="s">
        <v>185</v>
      </c>
      <c r="I5" s="212" t="s">
        <v>96</v>
      </c>
      <c r="J5" s="212" t="s">
        <v>112</v>
      </c>
      <c r="K5" s="212" t="s">
        <v>186</v>
      </c>
      <c r="L5" s="212" t="s">
        <v>187</v>
      </c>
      <c r="M5" s="212"/>
      <c r="N5" s="210"/>
      <c r="O5" s="210"/>
      <c r="P5" s="210"/>
    </row>
    <row r="6" spans="1:16" ht="13.5" thickBot="1" x14ac:dyDescent="0.25">
      <c r="A6" s="210">
        <v>6</v>
      </c>
      <c r="B6" s="213" t="s">
        <v>18</v>
      </c>
      <c r="C6" s="213" t="s">
        <v>188</v>
      </c>
      <c r="D6" s="213" t="s">
        <v>188</v>
      </c>
      <c r="E6" s="213" t="s">
        <v>189</v>
      </c>
      <c r="F6" s="213" t="s">
        <v>190</v>
      </c>
      <c r="G6" s="213" t="s">
        <v>188</v>
      </c>
      <c r="H6" s="214" t="s">
        <v>214</v>
      </c>
      <c r="I6" s="213" t="s">
        <v>215</v>
      </c>
      <c r="J6" s="213" t="s">
        <v>193</v>
      </c>
      <c r="K6" s="213" t="s">
        <v>194</v>
      </c>
      <c r="L6" s="213" t="s">
        <v>194</v>
      </c>
      <c r="M6" s="213" t="s">
        <v>112</v>
      </c>
      <c r="N6" s="210"/>
      <c r="O6" s="215"/>
      <c r="P6" s="210"/>
    </row>
    <row r="7" spans="1:16" x14ac:dyDescent="0.2">
      <c r="A7" s="210">
        <v>7</v>
      </c>
      <c r="B7" s="216" t="s">
        <v>195</v>
      </c>
      <c r="C7" s="217">
        <v>9.4240000000000004E-2</v>
      </c>
      <c r="D7" s="218">
        <v>0.14069999999999999</v>
      </c>
      <c r="E7" s="219">
        <f>1.22222/18</f>
        <v>6.790111111111112E-2</v>
      </c>
      <c r="F7" s="219">
        <f>ROUND(SUM(C7:E7)/3,4)</f>
        <v>0.1009</v>
      </c>
      <c r="G7" s="220">
        <v>9.2920519528360807E-2</v>
      </c>
      <c r="H7" s="219">
        <v>9.2399999999999996E-2</v>
      </c>
      <c r="I7" s="219">
        <v>1.9999999999999998E-4</v>
      </c>
      <c r="J7" s="219">
        <f>ROUND(SUM(H7:I7),4)</f>
        <v>9.2600000000000002E-2</v>
      </c>
      <c r="K7" s="219">
        <f>ROUND($I7/$J7,4)</f>
        <v>2.2000000000000001E-3</v>
      </c>
      <c r="L7" s="219">
        <f>ROUND($H7/$J7,4)</f>
        <v>0.99780000000000002</v>
      </c>
      <c r="M7" s="219">
        <f>SUM(K7:L7)</f>
        <v>1</v>
      </c>
      <c r="N7" s="210"/>
      <c r="O7" s="240"/>
      <c r="P7" s="215"/>
    </row>
    <row r="8" spans="1:16" x14ac:dyDescent="0.2">
      <c r="A8" s="210">
        <v>8</v>
      </c>
      <c r="B8" s="216" t="s">
        <v>196</v>
      </c>
      <c r="C8" s="221">
        <v>4.5539999999999997E-2</v>
      </c>
      <c r="D8" s="219">
        <v>3.1800000000000002E-2</v>
      </c>
      <c r="E8" s="219">
        <f>1.22222/18</f>
        <v>6.790111111111112E-2</v>
      </c>
      <c r="F8" s="219">
        <f>ROUND(SUM(C8:E8)/3,4)</f>
        <v>4.8399999999999999E-2</v>
      </c>
      <c r="G8" s="222">
        <v>4.5927358507761362E-2</v>
      </c>
      <c r="H8" s="219">
        <v>4.58E-2</v>
      </c>
      <c r="I8" s="219">
        <v>2.0000000000000001E-4</v>
      </c>
      <c r="J8" s="219">
        <f t="shared" ref="J8:J24" si="0">ROUND(SUM(H8:I8),4)</f>
        <v>4.5999999999999999E-2</v>
      </c>
      <c r="K8" s="219">
        <f t="shared" ref="K8:K24" si="1">ROUND($I8/$J8,4)</f>
        <v>4.3E-3</v>
      </c>
      <c r="L8" s="219">
        <f t="shared" ref="L8:L24" si="2">ROUND($H8/$J8,4)</f>
        <v>0.99570000000000003</v>
      </c>
      <c r="M8" s="219">
        <f t="shared" ref="M8:M24" si="3">SUM(K8:L8)</f>
        <v>1</v>
      </c>
      <c r="N8" s="210"/>
      <c r="O8" s="240"/>
      <c r="P8" s="215"/>
    </row>
    <row r="9" spans="1:16" x14ac:dyDescent="0.2">
      <c r="A9" s="210">
        <v>9</v>
      </c>
      <c r="B9" s="216" t="s">
        <v>197</v>
      </c>
      <c r="C9" s="221">
        <v>8.7220000000000006E-2</v>
      </c>
      <c r="D9" s="219">
        <v>3.6600000000000001E-2</v>
      </c>
      <c r="E9" s="219">
        <f>1.22222/18</f>
        <v>6.790111111111112E-2</v>
      </c>
      <c r="F9" s="219">
        <f t="shared" ref="F9:F23" si="4">ROUND(SUM(C9:E9)/3,4)</f>
        <v>6.3899999999999998E-2</v>
      </c>
      <c r="G9" s="222">
        <v>8.8658268795201875E-2</v>
      </c>
      <c r="H9" s="219">
        <v>8.8400000000000006E-2</v>
      </c>
      <c r="I9" s="219">
        <v>2.0000000000000001E-4</v>
      </c>
      <c r="J9" s="219">
        <f t="shared" si="0"/>
        <v>8.8599999999999998E-2</v>
      </c>
      <c r="K9" s="219">
        <f t="shared" si="1"/>
        <v>2.3E-3</v>
      </c>
      <c r="L9" s="219">
        <f t="shared" si="2"/>
        <v>0.99770000000000003</v>
      </c>
      <c r="M9" s="219">
        <f t="shared" si="3"/>
        <v>1</v>
      </c>
      <c r="N9" s="210"/>
      <c r="O9" s="240"/>
      <c r="P9" s="215"/>
    </row>
    <row r="10" spans="1:16" x14ac:dyDescent="0.2">
      <c r="A10" s="210">
        <v>10</v>
      </c>
      <c r="B10" s="216" t="s">
        <v>198</v>
      </c>
      <c r="C10" s="221">
        <v>0.12348000000000001</v>
      </c>
      <c r="D10" s="219">
        <v>2.1299999999999999E-2</v>
      </c>
      <c r="E10" s="219">
        <f>1.22222/18</f>
        <v>6.790111111111112E-2</v>
      </c>
      <c r="F10" s="219">
        <f>ROUND(SUM(C10:E10)/3,3)</f>
        <v>7.0999999999999994E-2</v>
      </c>
      <c r="G10" s="222">
        <v>0.1263872940223924</v>
      </c>
      <c r="H10" s="219">
        <v>0.126</v>
      </c>
      <c r="I10" s="219">
        <v>2.0000000000000001E-4</v>
      </c>
      <c r="J10" s="219">
        <f t="shared" si="0"/>
        <v>0.12620000000000001</v>
      </c>
      <c r="K10" s="219">
        <f t="shared" si="1"/>
        <v>1.6000000000000001E-3</v>
      </c>
      <c r="L10" s="219">
        <f t="shared" si="2"/>
        <v>0.99839999999999995</v>
      </c>
      <c r="M10" s="219">
        <f t="shared" si="3"/>
        <v>1</v>
      </c>
      <c r="N10" s="210"/>
      <c r="O10" s="240"/>
      <c r="P10" s="215"/>
    </row>
    <row r="11" spans="1:16" x14ac:dyDescent="0.2">
      <c r="A11" s="210">
        <v>11</v>
      </c>
      <c r="B11" s="216" t="s">
        <v>199</v>
      </c>
      <c r="C11" s="221">
        <v>9.1500000000000001E-3</v>
      </c>
      <c r="D11" s="219">
        <v>1.2699999999999999E-2</v>
      </c>
      <c r="E11" s="219">
        <f>0.5/18</f>
        <v>2.7777777777777776E-2</v>
      </c>
      <c r="F11" s="219">
        <f t="shared" si="4"/>
        <v>1.6500000000000001E-2</v>
      </c>
      <c r="G11" s="222">
        <v>9.0502078362865949E-3</v>
      </c>
      <c r="H11" s="219">
        <v>8.9999999999999993E-3</v>
      </c>
      <c r="I11" s="219">
        <v>1E-4</v>
      </c>
      <c r="J11" s="219">
        <f t="shared" si="0"/>
        <v>9.1000000000000004E-3</v>
      </c>
      <c r="K11" s="219">
        <f t="shared" si="1"/>
        <v>1.0999999999999999E-2</v>
      </c>
      <c r="L11" s="219">
        <f t="shared" si="2"/>
        <v>0.98899999999999999</v>
      </c>
      <c r="M11" s="219">
        <f t="shared" si="3"/>
        <v>1</v>
      </c>
      <c r="N11" s="210"/>
      <c r="O11" s="240"/>
      <c r="P11" s="215"/>
    </row>
    <row r="12" spans="1:16" x14ac:dyDescent="0.2">
      <c r="A12" s="210">
        <v>12</v>
      </c>
      <c r="B12" s="216" t="s">
        <v>200</v>
      </c>
      <c r="C12" s="221">
        <v>0.11123</v>
      </c>
      <c r="D12" s="219">
        <v>0.1699</v>
      </c>
      <c r="E12" s="219">
        <f>1.22222/18</f>
        <v>6.790111111111112E-2</v>
      </c>
      <c r="F12" s="219">
        <f t="shared" si="4"/>
        <v>0.1163</v>
      </c>
      <c r="G12" s="222">
        <v>0.10955893427423262</v>
      </c>
      <c r="H12" s="219">
        <v>0.10920000000000001</v>
      </c>
      <c r="I12" s="219">
        <v>4.0000000000000002E-4</v>
      </c>
      <c r="J12" s="219">
        <f t="shared" si="0"/>
        <v>0.1096</v>
      </c>
      <c r="K12" s="219">
        <f t="shared" si="1"/>
        <v>3.5999999999999999E-3</v>
      </c>
      <c r="L12" s="219">
        <f t="shared" si="2"/>
        <v>0.99639999999999995</v>
      </c>
      <c r="M12" s="219">
        <f t="shared" si="3"/>
        <v>1</v>
      </c>
      <c r="N12" s="210"/>
      <c r="O12" s="240"/>
      <c r="P12" s="215"/>
    </row>
    <row r="13" spans="1:16" x14ac:dyDescent="0.2">
      <c r="A13" s="210">
        <v>13</v>
      </c>
      <c r="B13" s="216" t="s">
        <v>201</v>
      </c>
      <c r="C13" s="221">
        <v>0.15759999999999999</v>
      </c>
      <c r="D13" s="219">
        <v>4.9599999999999998E-2</v>
      </c>
      <c r="E13" s="219">
        <f>1.22222/18</f>
        <v>6.790111111111112E-2</v>
      </c>
      <c r="F13" s="219">
        <f t="shared" si="4"/>
        <v>9.1700000000000004E-2</v>
      </c>
      <c r="G13" s="222">
        <v>0.1606752448899518</v>
      </c>
      <c r="H13" s="219">
        <v>0.16009999999999999</v>
      </c>
      <c r="I13" s="219">
        <v>2.9999999999999997E-4</v>
      </c>
      <c r="J13" s="219">
        <f t="shared" si="0"/>
        <v>0.16039999999999999</v>
      </c>
      <c r="K13" s="219">
        <f t="shared" si="1"/>
        <v>1.9E-3</v>
      </c>
      <c r="L13" s="219">
        <f t="shared" si="2"/>
        <v>0.99809999999999999</v>
      </c>
      <c r="M13" s="219">
        <f t="shared" si="3"/>
        <v>1</v>
      </c>
      <c r="N13" s="210"/>
      <c r="O13" s="240"/>
      <c r="P13" s="215"/>
    </row>
    <row r="14" spans="1:16" x14ac:dyDescent="0.2">
      <c r="A14" s="210">
        <v>14</v>
      </c>
      <c r="B14" s="216" t="s">
        <v>202</v>
      </c>
      <c r="C14" s="221">
        <v>6.6989999999999994E-2</v>
      </c>
      <c r="D14" s="219">
        <v>0.38769999999999999</v>
      </c>
      <c r="E14" s="219">
        <f>1.22222/18</f>
        <v>6.790111111111112E-2</v>
      </c>
      <c r="F14" s="219">
        <f t="shared" si="4"/>
        <v>0.17419999999999999</v>
      </c>
      <c r="G14" s="222">
        <v>5.7876625924422997E-2</v>
      </c>
      <c r="H14" s="219">
        <v>5.7700000000000001E-2</v>
      </c>
      <c r="I14" s="219">
        <v>5.9999999999999995E-4</v>
      </c>
      <c r="J14" s="219">
        <f t="shared" si="0"/>
        <v>5.8299999999999998E-2</v>
      </c>
      <c r="K14" s="219">
        <f t="shared" si="1"/>
        <v>1.03E-2</v>
      </c>
      <c r="L14" s="219">
        <f t="shared" si="2"/>
        <v>0.98970000000000002</v>
      </c>
      <c r="M14" s="219">
        <f t="shared" si="3"/>
        <v>1</v>
      </c>
      <c r="N14" s="210"/>
      <c r="O14" s="240"/>
      <c r="P14" s="215"/>
    </row>
    <row r="15" spans="1:16" x14ac:dyDescent="0.2">
      <c r="A15" s="210">
        <v>15</v>
      </c>
      <c r="B15" s="216" t="s">
        <v>203</v>
      </c>
      <c r="C15" s="221">
        <v>1.312E-2</v>
      </c>
      <c r="D15" s="219">
        <v>5.3E-3</v>
      </c>
      <c r="E15" s="219">
        <f>0.5/18</f>
        <v>2.7777777777777776E-2</v>
      </c>
      <c r="F15" s="219">
        <f t="shared" si="4"/>
        <v>1.54E-2</v>
      </c>
      <c r="G15" s="222">
        <v>1.3346034706213599E-2</v>
      </c>
      <c r="H15" s="219">
        <v>1.3299999999999999E-2</v>
      </c>
      <c r="I15" s="219">
        <v>1E-4</v>
      </c>
      <c r="J15" s="219">
        <f t="shared" si="0"/>
        <v>1.34E-2</v>
      </c>
      <c r="K15" s="219">
        <f t="shared" si="1"/>
        <v>7.4999999999999997E-3</v>
      </c>
      <c r="L15" s="219">
        <f t="shared" si="2"/>
        <v>0.99250000000000005</v>
      </c>
      <c r="M15" s="219">
        <f t="shared" si="3"/>
        <v>1</v>
      </c>
      <c r="N15" s="210"/>
      <c r="O15" s="240"/>
      <c r="P15" s="215"/>
    </row>
    <row r="16" spans="1:16" x14ac:dyDescent="0.2">
      <c r="A16" s="210">
        <v>16</v>
      </c>
      <c r="B16" s="216" t="s">
        <v>204</v>
      </c>
      <c r="C16" s="221">
        <v>2.332E-2</v>
      </c>
      <c r="D16" s="219">
        <v>1.5299999999999999E-2</v>
      </c>
      <c r="E16" s="219">
        <f>1/18</f>
        <v>5.5555555555555552E-2</v>
      </c>
      <c r="F16" s="219">
        <f t="shared" si="4"/>
        <v>3.1399999999999997E-2</v>
      </c>
      <c r="G16" s="222">
        <v>2.3552220965515389E-2</v>
      </c>
      <c r="H16" s="219">
        <v>2.35E-2</v>
      </c>
      <c r="I16" s="219">
        <v>1E-4</v>
      </c>
      <c r="J16" s="219">
        <f t="shared" si="0"/>
        <v>2.3599999999999999E-2</v>
      </c>
      <c r="K16" s="219">
        <f t="shared" si="1"/>
        <v>4.1999999999999997E-3</v>
      </c>
      <c r="L16" s="219">
        <f t="shared" si="2"/>
        <v>0.99580000000000002</v>
      </c>
      <c r="M16" s="219">
        <f t="shared" si="3"/>
        <v>1</v>
      </c>
      <c r="N16" s="210"/>
      <c r="O16" s="240"/>
      <c r="P16" s="215"/>
    </row>
    <row r="17" spans="1:16" x14ac:dyDescent="0.2">
      <c r="A17" s="210">
        <v>17</v>
      </c>
      <c r="B17" s="216" t="s">
        <v>205</v>
      </c>
      <c r="C17" s="221">
        <v>2.3949999999999999E-2</v>
      </c>
      <c r="D17" s="219">
        <v>1.7000000000000001E-2</v>
      </c>
      <c r="E17" s="219">
        <f>1/18</f>
        <v>5.5555555555555552E-2</v>
      </c>
      <c r="F17" s="219">
        <f t="shared" si="4"/>
        <v>3.2199999999999999E-2</v>
      </c>
      <c r="G17" s="222">
        <v>2.4147957563600397E-2</v>
      </c>
      <c r="H17" s="219">
        <v>2.41E-2</v>
      </c>
      <c r="I17" s="219">
        <v>1E-4</v>
      </c>
      <c r="J17" s="219">
        <f t="shared" si="0"/>
        <v>2.4199999999999999E-2</v>
      </c>
      <c r="K17" s="219">
        <f t="shared" si="1"/>
        <v>4.1000000000000003E-3</v>
      </c>
      <c r="L17" s="219">
        <f t="shared" si="2"/>
        <v>0.99590000000000001</v>
      </c>
      <c r="M17" s="219">
        <f t="shared" si="3"/>
        <v>1</v>
      </c>
      <c r="N17" s="210"/>
      <c r="O17" s="240"/>
      <c r="P17" s="215"/>
    </row>
    <row r="18" spans="1:16" x14ac:dyDescent="0.2">
      <c r="A18" s="210">
        <v>18</v>
      </c>
      <c r="B18" s="216" t="s">
        <v>206</v>
      </c>
      <c r="C18" s="221">
        <v>8.0180000000000001E-2</v>
      </c>
      <c r="D18" s="219">
        <v>6.3799999999999996E-2</v>
      </c>
      <c r="E18" s="219">
        <f>1.22222/18</f>
        <v>6.790111111111112E-2</v>
      </c>
      <c r="F18" s="219">
        <f t="shared" si="4"/>
        <v>7.0599999999999996E-2</v>
      </c>
      <c r="G18" s="222">
        <v>8.0646043244145524E-2</v>
      </c>
      <c r="H18" s="219">
        <v>8.0399999999999999E-2</v>
      </c>
      <c r="I18" s="219">
        <v>2.0000000000000001E-4</v>
      </c>
      <c r="J18" s="219">
        <f t="shared" si="0"/>
        <v>8.0600000000000005E-2</v>
      </c>
      <c r="K18" s="219">
        <f t="shared" si="1"/>
        <v>2.5000000000000001E-3</v>
      </c>
      <c r="L18" s="219">
        <f t="shared" si="2"/>
        <v>0.99750000000000005</v>
      </c>
      <c r="M18" s="219">
        <f t="shared" si="3"/>
        <v>1</v>
      </c>
      <c r="N18" s="210"/>
      <c r="O18" s="240"/>
      <c r="P18" s="215"/>
    </row>
    <row r="19" spans="1:16" x14ac:dyDescent="0.2">
      <c r="A19" s="210">
        <v>19</v>
      </c>
      <c r="B19" s="216" t="s">
        <v>207</v>
      </c>
      <c r="C19" s="221">
        <v>1.3339999999999999E-2</v>
      </c>
      <c r="D19" s="219">
        <v>5.5999999999999999E-3</v>
      </c>
      <c r="E19" s="219">
        <f>0.5/18</f>
        <v>2.7777777777777776E-2</v>
      </c>
      <c r="F19" s="219">
        <f t="shared" si="4"/>
        <v>1.5599999999999999E-2</v>
      </c>
      <c r="G19" s="222">
        <v>1.3560921981529287E-2</v>
      </c>
      <c r="H19" s="219">
        <v>1.35E-2</v>
      </c>
      <c r="I19" s="219">
        <v>1E-4</v>
      </c>
      <c r="J19" s="219">
        <f t="shared" si="0"/>
        <v>1.3599999999999999E-2</v>
      </c>
      <c r="K19" s="219">
        <f t="shared" si="1"/>
        <v>7.4000000000000003E-3</v>
      </c>
      <c r="L19" s="219">
        <f t="shared" si="2"/>
        <v>0.99260000000000004</v>
      </c>
      <c r="M19" s="219">
        <f t="shared" si="3"/>
        <v>1</v>
      </c>
      <c r="N19" s="210"/>
      <c r="O19" s="240"/>
      <c r="P19" s="215"/>
    </row>
    <row r="20" spans="1:16" x14ac:dyDescent="0.2">
      <c r="A20" s="210">
        <v>20</v>
      </c>
      <c r="B20" s="216" t="s">
        <v>208</v>
      </c>
      <c r="C20" s="221">
        <v>2.5260000000000001E-2</v>
      </c>
      <c r="D20" s="219">
        <v>8.5000000000000006E-3</v>
      </c>
      <c r="E20" s="219">
        <f>1/18</f>
        <v>5.5555555555555552E-2</v>
      </c>
      <c r="F20" s="219">
        <f t="shared" si="4"/>
        <v>2.98E-2</v>
      </c>
      <c r="G20" s="222">
        <v>2.5733710537246969E-2</v>
      </c>
      <c r="H20" s="219">
        <v>2.5600000000000001E-2</v>
      </c>
      <c r="I20" s="219">
        <v>1E-4</v>
      </c>
      <c r="J20" s="219">
        <f t="shared" si="0"/>
        <v>2.5700000000000001E-2</v>
      </c>
      <c r="K20" s="219">
        <f t="shared" si="1"/>
        <v>3.8999999999999998E-3</v>
      </c>
      <c r="L20" s="219">
        <f t="shared" si="2"/>
        <v>0.99609999999999999</v>
      </c>
      <c r="M20" s="219">
        <f t="shared" si="3"/>
        <v>1</v>
      </c>
      <c r="N20" s="210"/>
      <c r="O20" s="240"/>
      <c r="P20" s="215"/>
    </row>
    <row r="21" spans="1:16" x14ac:dyDescent="0.2">
      <c r="A21" s="210">
        <v>21</v>
      </c>
      <c r="B21" s="216" t="s">
        <v>209</v>
      </c>
      <c r="C21" s="221">
        <v>2.0740000000000001E-2</v>
      </c>
      <c r="D21" s="219">
        <v>7.1999999999999998E-3</v>
      </c>
      <c r="E21" s="219">
        <f>1/18</f>
        <v>5.5555555555555552E-2</v>
      </c>
      <c r="F21" s="219">
        <f t="shared" si="4"/>
        <v>2.7799999999999998E-2</v>
      </c>
      <c r="G21" s="222">
        <v>2.1124186618086793E-2</v>
      </c>
      <c r="H21" s="219">
        <v>2.1100000000000001E-2</v>
      </c>
      <c r="I21" s="219">
        <v>1E-4</v>
      </c>
      <c r="J21" s="219">
        <f t="shared" si="0"/>
        <v>2.12E-2</v>
      </c>
      <c r="K21" s="219">
        <f t="shared" si="1"/>
        <v>4.7000000000000002E-3</v>
      </c>
      <c r="L21" s="219">
        <f t="shared" si="2"/>
        <v>0.99529999999999996</v>
      </c>
      <c r="M21" s="219">
        <f t="shared" si="3"/>
        <v>1</v>
      </c>
      <c r="N21" s="210"/>
      <c r="O21" s="240"/>
      <c r="P21" s="215"/>
    </row>
    <row r="22" spans="1:16" x14ac:dyDescent="0.2">
      <c r="A22" s="210">
        <v>22</v>
      </c>
      <c r="B22" s="216" t="s">
        <v>210</v>
      </c>
      <c r="C22" s="221">
        <v>5.2679999999999998E-2</v>
      </c>
      <c r="D22" s="219">
        <v>1.4999999999999999E-2</v>
      </c>
      <c r="E22" s="219">
        <f>1.22222/18</f>
        <v>6.790111111111112E-2</v>
      </c>
      <c r="F22" s="219">
        <f t="shared" si="4"/>
        <v>4.5199999999999997E-2</v>
      </c>
      <c r="G22" s="222">
        <v>5.3756354283883361E-2</v>
      </c>
      <c r="H22" s="219">
        <v>5.3600000000000002E-2</v>
      </c>
      <c r="I22" s="219">
        <v>2.0000000000000001E-4</v>
      </c>
      <c r="J22" s="219">
        <f t="shared" si="0"/>
        <v>5.3800000000000001E-2</v>
      </c>
      <c r="K22" s="219">
        <f t="shared" si="1"/>
        <v>3.7000000000000002E-3</v>
      </c>
      <c r="L22" s="219">
        <f t="shared" si="2"/>
        <v>0.99629999999999996</v>
      </c>
      <c r="M22" s="219">
        <f t="shared" si="3"/>
        <v>1</v>
      </c>
      <c r="N22" s="210"/>
      <c r="O22" s="240"/>
      <c r="P22" s="215"/>
    </row>
    <row r="23" spans="1:16" x14ac:dyDescent="0.2">
      <c r="A23" s="210">
        <v>23</v>
      </c>
      <c r="B23" s="216" t="s">
        <v>211</v>
      </c>
      <c r="C23" s="221">
        <v>4.0329999999999998E-2</v>
      </c>
      <c r="D23" s="219">
        <v>4.8999999999999998E-3</v>
      </c>
      <c r="E23" s="219">
        <f>1/18</f>
        <v>5.5555555555555552E-2</v>
      </c>
      <c r="F23" s="219">
        <f t="shared" si="4"/>
        <v>3.3599999999999998E-2</v>
      </c>
      <c r="G23" s="222">
        <v>4.1337020952468662E-2</v>
      </c>
      <c r="H23" s="219">
        <v>4.1200000000000001E-2</v>
      </c>
      <c r="I23" s="219">
        <v>1E-4</v>
      </c>
      <c r="J23" s="219">
        <f t="shared" si="0"/>
        <v>4.1300000000000003E-2</v>
      </c>
      <c r="K23" s="219">
        <f t="shared" si="1"/>
        <v>2.3999999999999998E-3</v>
      </c>
      <c r="L23" s="219">
        <f t="shared" si="2"/>
        <v>0.99760000000000004</v>
      </c>
      <c r="M23" s="219">
        <f t="shared" si="3"/>
        <v>1</v>
      </c>
      <c r="N23" s="210"/>
      <c r="O23" s="240"/>
      <c r="P23" s="215"/>
    </row>
    <row r="24" spans="1:16" ht="13.5" thickBot="1" x14ac:dyDescent="0.25">
      <c r="A24" s="210">
        <v>24</v>
      </c>
      <c r="B24" s="223" t="s">
        <v>212</v>
      </c>
      <c r="C24" s="224">
        <v>1.1610000000000001E-2</v>
      </c>
      <c r="D24" s="224">
        <v>7.1000000000000004E-3</v>
      </c>
      <c r="E24" s="224">
        <f>0.5/18</f>
        <v>2.7777777777777776E-2</v>
      </c>
      <c r="F24" s="224">
        <f>ROUND(SUM(C24:E24)/3,4)</f>
        <v>1.55E-2</v>
      </c>
      <c r="G24" s="224">
        <v>1.1741095368699557E-2</v>
      </c>
      <c r="H24" s="224">
        <v>1.17E-2</v>
      </c>
      <c r="I24" s="224">
        <v>1E-4</v>
      </c>
      <c r="J24" s="224">
        <f t="shared" si="0"/>
        <v>1.18E-2</v>
      </c>
      <c r="K24" s="224">
        <f t="shared" si="1"/>
        <v>8.5000000000000006E-3</v>
      </c>
      <c r="L24" s="224">
        <f t="shared" si="2"/>
        <v>0.99150000000000005</v>
      </c>
      <c r="M24" s="224">
        <f t="shared" si="3"/>
        <v>1</v>
      </c>
      <c r="N24" s="210"/>
      <c r="O24" s="240"/>
      <c r="P24" s="215"/>
    </row>
    <row r="25" spans="1:16" x14ac:dyDescent="0.2">
      <c r="C25" s="209">
        <f t="shared" ref="C25:J25" si="5">SUM(C7:C24)</f>
        <v>0.99997999999999998</v>
      </c>
      <c r="D25" s="209">
        <f t="shared" si="5"/>
        <v>0.99999999999999989</v>
      </c>
      <c r="E25" s="209">
        <f t="shared" si="5"/>
        <v>0.9999988888888891</v>
      </c>
      <c r="F25" s="209">
        <f t="shared" si="5"/>
        <v>1</v>
      </c>
      <c r="G25" s="209">
        <f t="shared" si="5"/>
        <v>1</v>
      </c>
      <c r="H25" s="209">
        <f t="shared" si="5"/>
        <v>0.99659999999999993</v>
      </c>
      <c r="I25" s="209">
        <f t="shared" si="5"/>
        <v>3.3999999999999985E-3</v>
      </c>
      <c r="J25" s="209">
        <f t="shared" si="5"/>
        <v>0.99999999999999989</v>
      </c>
      <c r="K25" s="209"/>
      <c r="L25" s="209"/>
      <c r="M25" s="209"/>
      <c r="N25" s="210"/>
      <c r="O25" s="215"/>
      <c r="P25" s="215"/>
    </row>
    <row r="26" spans="1:16" x14ac:dyDescent="0.2">
      <c r="I26" s="225"/>
      <c r="K26" s="209"/>
      <c r="N26" s="210"/>
      <c r="O26" s="210"/>
      <c r="P26" s="210"/>
    </row>
    <row r="27" spans="1:16" x14ac:dyDescent="0.2">
      <c r="H27" s="226"/>
      <c r="I27" s="226"/>
      <c r="N27" s="210"/>
      <c r="O27" s="210"/>
      <c r="P27" s="210"/>
    </row>
    <row r="28" spans="1:16" ht="15" x14ac:dyDescent="0.25">
      <c r="D28" s="209"/>
      <c r="H28" s="209"/>
      <c r="I28" s="227"/>
      <c r="N28" s="210"/>
      <c r="O28" s="210"/>
      <c r="P28" s="210"/>
    </row>
    <row r="29" spans="1:16" ht="15" x14ac:dyDescent="0.25">
      <c r="H29" s="227"/>
      <c r="I29" s="227"/>
    </row>
  </sheetData>
  <pageMargins left="0.45" right="0.2" top="1" bottom="1" header="0.5" footer="0.5"/>
  <pageSetup scale="96" orientation="landscape" r:id="rId1"/>
  <headerFooter alignWithMargins="0">
    <oddHeader>&amp;CCalWIN GA/GR Cost Sharing</oddHeader>
    <oddFooter>&amp;CEffective July 1,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EC2E-610E-401E-9F58-CBA14994518F}">
  <dimension ref="A1:P104"/>
  <sheetViews>
    <sheetView zoomScale="90" zoomScaleNormal="90" workbookViewId="0">
      <pane xSplit="12" ySplit="3" topLeftCell="M4" activePane="bottomRight" state="frozen"/>
      <selection pane="topRight" activeCell="F30" sqref="F30"/>
      <selection pane="bottomLeft" activeCell="F30" sqref="F30"/>
      <selection pane="bottomRight" activeCell="A3" sqref="A3"/>
    </sheetView>
  </sheetViews>
  <sheetFormatPr defaultColWidth="9.140625" defaultRowHeight="12.75" x14ac:dyDescent="0.2"/>
  <cols>
    <col min="1" max="2" width="15.42578125" style="8" customWidth="1"/>
    <col min="3" max="5" width="15.7109375" style="8" customWidth="1"/>
    <col min="6" max="6" width="15.85546875" style="8" customWidth="1"/>
    <col min="7" max="12" width="15.7109375" style="8" customWidth="1"/>
    <col min="13" max="16384" width="9.140625" style="8"/>
  </cols>
  <sheetData>
    <row r="1" spans="1:16" ht="15.75" x14ac:dyDescent="0.25">
      <c r="A1" s="331" t="s">
        <v>223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6" ht="33" customHeight="1" x14ac:dyDescent="0.2">
      <c r="A2" s="332" t="s">
        <v>17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137"/>
    </row>
    <row r="3" spans="1:16" ht="38.25" x14ac:dyDescent="0.2">
      <c r="A3" s="131" t="s">
        <v>18</v>
      </c>
      <c r="B3" s="131" t="s">
        <v>19</v>
      </c>
      <c r="C3" s="131" t="s">
        <v>20</v>
      </c>
      <c r="D3" s="131" t="s">
        <v>21</v>
      </c>
      <c r="E3" s="131" t="s">
        <v>22</v>
      </c>
      <c r="F3" s="132" t="s">
        <v>23</v>
      </c>
      <c r="G3" s="131" t="s">
        <v>24</v>
      </c>
      <c r="H3" s="131" t="s">
        <v>25</v>
      </c>
      <c r="I3" s="131" t="s">
        <v>26</v>
      </c>
      <c r="J3" s="131" t="s">
        <v>27</v>
      </c>
      <c r="K3" s="132" t="s">
        <v>28</v>
      </c>
      <c r="L3" s="132" t="s">
        <v>29</v>
      </c>
    </row>
    <row r="4" spans="1:16" x14ac:dyDescent="0.2">
      <c r="A4" s="52" t="s">
        <v>30</v>
      </c>
      <c r="B4" s="25">
        <f>'SFY 22-23 Q3 Share by Project'!S4</f>
        <v>0</v>
      </c>
      <c r="C4" s="25">
        <f>'SFY 22-23 Q3 Share by Project'!T4</f>
        <v>65016</v>
      </c>
      <c r="D4" s="25">
        <f>'SFY 22-23 Q3 Share by Project'!U4</f>
        <v>0</v>
      </c>
      <c r="E4" s="25">
        <f>'SFY 22-23 Q3 Share by Project'!V4</f>
        <v>0</v>
      </c>
      <c r="F4" s="25">
        <f>'SFY 22-23 Q3 Share by Project'!W4</f>
        <v>0</v>
      </c>
      <c r="G4" s="25">
        <f>'SFY 22-23 Q3 Share by Project'!X4</f>
        <v>777</v>
      </c>
      <c r="H4" s="25">
        <f>'SFY 22-23 Q3 Share by Project'!Y4</f>
        <v>0</v>
      </c>
      <c r="I4" s="25">
        <f>'SFY 22-23 Q3 Share by Project'!Z4</f>
        <v>0</v>
      </c>
      <c r="J4" s="25">
        <f>'SFY 22-23 Q3 Share by Project'!AA4</f>
        <v>0</v>
      </c>
      <c r="K4" s="25">
        <f>'SFY 22-23 Q3 Share by Project'!AB4</f>
        <v>11070</v>
      </c>
      <c r="L4" s="73">
        <f>SUM(B4:K4)</f>
        <v>76863</v>
      </c>
      <c r="P4" s="58"/>
    </row>
    <row r="5" spans="1:16" x14ac:dyDescent="0.2">
      <c r="A5" s="52" t="s">
        <v>31</v>
      </c>
      <c r="B5" s="25">
        <f>'SFY 22-23 Q3 Share by Project'!S5</f>
        <v>0</v>
      </c>
      <c r="C5" s="25">
        <f>'SFY 22-23 Q3 Share by Project'!T5</f>
        <v>0</v>
      </c>
      <c r="D5" s="25">
        <f>'SFY 22-23 Q3 Share by Project'!U5</f>
        <v>0</v>
      </c>
      <c r="E5" s="25">
        <f>'SFY 22-23 Q3 Share by Project'!V5</f>
        <v>0</v>
      </c>
      <c r="F5" s="25">
        <f>'SFY 22-23 Q3 Share by Project'!W5</f>
        <v>0</v>
      </c>
      <c r="G5" s="25">
        <f>'SFY 22-23 Q3 Share by Project'!X5</f>
        <v>0</v>
      </c>
      <c r="H5" s="25">
        <f>'SFY 22-23 Q3 Share by Project'!Y5</f>
        <v>0</v>
      </c>
      <c r="I5" s="25">
        <f>'SFY 22-23 Q3 Share by Project'!Z5</f>
        <v>0</v>
      </c>
      <c r="J5" s="25">
        <f>'SFY 22-23 Q3 Share by Project'!AA5</f>
        <v>0</v>
      </c>
      <c r="K5" s="25">
        <f>'SFY 22-23 Q3 Share by Project'!AB5</f>
        <v>0</v>
      </c>
      <c r="L5" s="73">
        <f t="shared" ref="L5:L61" si="0">SUM(B5:K5)</f>
        <v>0</v>
      </c>
      <c r="P5" s="58"/>
    </row>
    <row r="6" spans="1:16" x14ac:dyDescent="0.2">
      <c r="A6" s="52" t="s">
        <v>32</v>
      </c>
      <c r="B6" s="25">
        <f>'SFY 22-23 Q3 Share by Project'!S6</f>
        <v>0</v>
      </c>
      <c r="C6" s="25">
        <f>'SFY 22-23 Q3 Share by Project'!T6</f>
        <v>1172</v>
      </c>
      <c r="D6" s="25">
        <f>'SFY 22-23 Q3 Share by Project'!U6</f>
        <v>0</v>
      </c>
      <c r="E6" s="25">
        <f>'SFY 22-23 Q3 Share by Project'!V6</f>
        <v>0</v>
      </c>
      <c r="F6" s="25">
        <f>'SFY 22-23 Q3 Share by Project'!W6</f>
        <v>0</v>
      </c>
      <c r="G6" s="25">
        <f>'SFY 22-23 Q3 Share by Project'!X6</f>
        <v>19</v>
      </c>
      <c r="H6" s="25">
        <f>'SFY 22-23 Q3 Share by Project'!Y6</f>
        <v>0</v>
      </c>
      <c r="I6" s="25">
        <f>'SFY 22-23 Q3 Share by Project'!Z6</f>
        <v>0</v>
      </c>
      <c r="J6" s="25">
        <f>'SFY 22-23 Q3 Share by Project'!AA6</f>
        <v>0</v>
      </c>
      <c r="K6" s="25">
        <f>'SFY 22-23 Q3 Share by Project'!AB6</f>
        <v>319</v>
      </c>
      <c r="L6" s="73">
        <f t="shared" si="0"/>
        <v>1510</v>
      </c>
      <c r="P6" s="58"/>
    </row>
    <row r="7" spans="1:16" x14ac:dyDescent="0.2">
      <c r="A7" s="52" t="s">
        <v>33</v>
      </c>
      <c r="B7" s="25">
        <f>'SFY 22-23 Q3 Share by Project'!S7</f>
        <v>0</v>
      </c>
      <c r="C7" s="25">
        <f>'SFY 22-23 Q3 Share by Project'!T7</f>
        <v>11720</v>
      </c>
      <c r="D7" s="25">
        <f>'SFY 22-23 Q3 Share by Project'!U7</f>
        <v>0</v>
      </c>
      <c r="E7" s="25">
        <f>'SFY 22-23 Q3 Share by Project'!V7</f>
        <v>0</v>
      </c>
      <c r="F7" s="25">
        <f>'SFY 22-23 Q3 Share by Project'!W7</f>
        <v>0</v>
      </c>
      <c r="G7" s="25">
        <f>'SFY 22-23 Q3 Share by Project'!X7</f>
        <v>189</v>
      </c>
      <c r="H7" s="25">
        <f>'SFY 22-23 Q3 Share by Project'!Y7</f>
        <v>0</v>
      </c>
      <c r="I7" s="25">
        <f>'SFY 22-23 Q3 Share by Project'!Z7</f>
        <v>0</v>
      </c>
      <c r="J7" s="25">
        <f>'SFY 22-23 Q3 Share by Project'!AA7</f>
        <v>0</v>
      </c>
      <c r="K7" s="25">
        <f>'SFY 22-23 Q3 Share by Project'!AB7</f>
        <v>3168</v>
      </c>
      <c r="L7" s="73">
        <f t="shared" si="0"/>
        <v>15077</v>
      </c>
      <c r="P7" s="58"/>
    </row>
    <row r="8" spans="1:16" x14ac:dyDescent="0.2">
      <c r="A8" s="52" t="s">
        <v>34</v>
      </c>
      <c r="B8" s="25">
        <f>'SFY 22-23 Q3 Share by Project'!S8</f>
        <v>0</v>
      </c>
      <c r="C8" s="25">
        <f>'SFY 22-23 Q3 Share by Project'!T8</f>
        <v>1876</v>
      </c>
      <c r="D8" s="25">
        <f>'SFY 22-23 Q3 Share by Project'!U8</f>
        <v>0</v>
      </c>
      <c r="E8" s="25">
        <f>'SFY 22-23 Q3 Share by Project'!V8</f>
        <v>0</v>
      </c>
      <c r="F8" s="25">
        <f>'SFY 22-23 Q3 Share by Project'!W8</f>
        <v>0</v>
      </c>
      <c r="G8" s="25">
        <f>'SFY 22-23 Q3 Share by Project'!X8</f>
        <v>30</v>
      </c>
      <c r="H8" s="25">
        <f>'SFY 22-23 Q3 Share by Project'!Y8</f>
        <v>0</v>
      </c>
      <c r="I8" s="25">
        <f>'SFY 22-23 Q3 Share by Project'!Z8</f>
        <v>0</v>
      </c>
      <c r="J8" s="25">
        <f>'SFY 22-23 Q3 Share by Project'!AA8</f>
        <v>0</v>
      </c>
      <c r="K8" s="25">
        <f>'SFY 22-23 Q3 Share by Project'!AB8</f>
        <v>515</v>
      </c>
      <c r="L8" s="73">
        <f t="shared" si="0"/>
        <v>2421</v>
      </c>
      <c r="P8" s="58"/>
    </row>
    <row r="9" spans="1:16" x14ac:dyDescent="0.2">
      <c r="A9" s="52" t="s">
        <v>35</v>
      </c>
      <c r="B9" s="25">
        <f>'SFY 22-23 Q3 Share by Project'!S9</f>
        <v>0</v>
      </c>
      <c r="C9" s="25">
        <f>'SFY 22-23 Q3 Share by Project'!T9</f>
        <v>1288</v>
      </c>
      <c r="D9" s="25">
        <f>'SFY 22-23 Q3 Share by Project'!U9</f>
        <v>0</v>
      </c>
      <c r="E9" s="25">
        <f>'SFY 22-23 Q3 Share by Project'!V9</f>
        <v>0</v>
      </c>
      <c r="F9" s="25">
        <f>'SFY 22-23 Q3 Share by Project'!W9</f>
        <v>0</v>
      </c>
      <c r="G9" s="25">
        <f>'SFY 22-23 Q3 Share by Project'!X9</f>
        <v>21</v>
      </c>
      <c r="H9" s="25">
        <f>'SFY 22-23 Q3 Share by Project'!Y9</f>
        <v>0</v>
      </c>
      <c r="I9" s="25">
        <f>'SFY 22-23 Q3 Share by Project'!Z9</f>
        <v>0</v>
      </c>
      <c r="J9" s="25">
        <f>'SFY 22-23 Q3 Share by Project'!AA9</f>
        <v>0</v>
      </c>
      <c r="K9" s="25">
        <f>'SFY 22-23 Q3 Share by Project'!AB9</f>
        <v>357</v>
      </c>
      <c r="L9" s="73">
        <f t="shared" si="0"/>
        <v>1666</v>
      </c>
      <c r="P9" s="58"/>
    </row>
    <row r="10" spans="1:16" x14ac:dyDescent="0.2">
      <c r="A10" s="52" t="s">
        <v>36</v>
      </c>
      <c r="B10" s="25">
        <f>'SFY 22-23 Q3 Share by Project'!S10</f>
        <v>0</v>
      </c>
      <c r="C10" s="25">
        <f>'SFY 22-23 Q3 Share by Project'!T10</f>
        <v>45185</v>
      </c>
      <c r="D10" s="25">
        <f>'SFY 22-23 Q3 Share by Project'!U10</f>
        <v>0</v>
      </c>
      <c r="E10" s="25">
        <f>'SFY 22-23 Q3 Share by Project'!V10</f>
        <v>0</v>
      </c>
      <c r="F10" s="25">
        <f>'SFY 22-23 Q3 Share by Project'!W10</f>
        <v>0</v>
      </c>
      <c r="G10" s="25">
        <f>'SFY 22-23 Q3 Share by Project'!X10</f>
        <v>544</v>
      </c>
      <c r="H10" s="25">
        <f>'SFY 22-23 Q3 Share by Project'!Y10</f>
        <v>0</v>
      </c>
      <c r="I10" s="25">
        <f>'SFY 22-23 Q3 Share by Project'!Z10</f>
        <v>0</v>
      </c>
      <c r="J10" s="25">
        <f>'SFY 22-23 Q3 Share by Project'!AA10</f>
        <v>0</v>
      </c>
      <c r="K10" s="25">
        <f>'SFY 22-23 Q3 Share by Project'!AB10</f>
        <v>7426</v>
      </c>
      <c r="L10" s="73">
        <f t="shared" si="0"/>
        <v>53155</v>
      </c>
      <c r="P10" s="58"/>
    </row>
    <row r="11" spans="1:16" x14ac:dyDescent="0.2">
      <c r="A11" s="52" t="s">
        <v>37</v>
      </c>
      <c r="B11" s="25">
        <f>'SFY 22-23 Q3 Share by Project'!S11</f>
        <v>0</v>
      </c>
      <c r="C11" s="25">
        <f>'SFY 22-23 Q3 Share by Project'!T11</f>
        <v>1993</v>
      </c>
      <c r="D11" s="25">
        <f>'SFY 22-23 Q3 Share by Project'!U11</f>
        <v>0</v>
      </c>
      <c r="E11" s="25">
        <f>'SFY 22-23 Q3 Share by Project'!V11</f>
        <v>0</v>
      </c>
      <c r="F11" s="25">
        <f>'SFY 22-23 Q3 Share by Project'!W11</f>
        <v>0</v>
      </c>
      <c r="G11" s="25">
        <f>'SFY 22-23 Q3 Share by Project'!X11</f>
        <v>32</v>
      </c>
      <c r="H11" s="25">
        <f>'SFY 22-23 Q3 Share by Project'!Y11</f>
        <v>0</v>
      </c>
      <c r="I11" s="25">
        <f>'SFY 22-23 Q3 Share by Project'!Z11</f>
        <v>0</v>
      </c>
      <c r="J11" s="25">
        <f>'SFY 22-23 Q3 Share by Project'!AA11</f>
        <v>0</v>
      </c>
      <c r="K11" s="25">
        <f>'SFY 22-23 Q3 Share by Project'!AB11</f>
        <v>538</v>
      </c>
      <c r="L11" s="73">
        <f t="shared" si="0"/>
        <v>2563</v>
      </c>
      <c r="P11" s="58"/>
    </row>
    <row r="12" spans="1:16" x14ac:dyDescent="0.2">
      <c r="A12" s="52" t="s">
        <v>38</v>
      </c>
      <c r="B12" s="25">
        <f>'SFY 22-23 Q3 Share by Project'!S12</f>
        <v>0</v>
      </c>
      <c r="C12" s="25">
        <f>'SFY 22-23 Q3 Share by Project'!T12</f>
        <v>5507</v>
      </c>
      <c r="D12" s="25">
        <f>'SFY 22-23 Q3 Share by Project'!U12</f>
        <v>0</v>
      </c>
      <c r="E12" s="25">
        <f>'SFY 22-23 Q3 Share by Project'!V12</f>
        <v>0</v>
      </c>
      <c r="F12" s="25">
        <f>'SFY 22-23 Q3 Share by Project'!W12</f>
        <v>0</v>
      </c>
      <c r="G12" s="25">
        <f>'SFY 22-23 Q3 Share by Project'!X12</f>
        <v>89</v>
      </c>
      <c r="H12" s="25">
        <f>'SFY 22-23 Q3 Share by Project'!Y12</f>
        <v>0</v>
      </c>
      <c r="I12" s="25">
        <f>'SFY 22-23 Q3 Share by Project'!Z12</f>
        <v>0</v>
      </c>
      <c r="J12" s="25">
        <f>'SFY 22-23 Q3 Share by Project'!AA12</f>
        <v>0</v>
      </c>
      <c r="K12" s="25">
        <f>'SFY 22-23 Q3 Share by Project'!AB12</f>
        <v>1493</v>
      </c>
      <c r="L12" s="73">
        <f t="shared" si="0"/>
        <v>7089</v>
      </c>
      <c r="P12" s="58"/>
    </row>
    <row r="13" spans="1:16" x14ac:dyDescent="0.2">
      <c r="A13" s="52" t="s">
        <v>39</v>
      </c>
      <c r="B13" s="25">
        <f>'SFY 22-23 Q3 Share by Project'!S13</f>
        <v>0</v>
      </c>
      <c r="C13" s="25">
        <f>'SFY 22-23 Q3 Share by Project'!T13</f>
        <v>53195</v>
      </c>
      <c r="D13" s="25">
        <f>'SFY 22-23 Q3 Share by Project'!U13</f>
        <v>0</v>
      </c>
      <c r="E13" s="25">
        <f>'SFY 22-23 Q3 Share by Project'!V13</f>
        <v>0</v>
      </c>
      <c r="F13" s="25">
        <f>'SFY 22-23 Q3 Share by Project'!W13</f>
        <v>0</v>
      </c>
      <c r="G13" s="25">
        <f>'SFY 22-23 Q3 Share by Project'!X13</f>
        <v>662</v>
      </c>
      <c r="H13" s="25">
        <f>'SFY 22-23 Q3 Share by Project'!Y13</f>
        <v>0</v>
      </c>
      <c r="I13" s="25">
        <f>'SFY 22-23 Q3 Share by Project'!Z13</f>
        <v>0</v>
      </c>
      <c r="J13" s="25">
        <f>'SFY 22-23 Q3 Share by Project'!AA13</f>
        <v>0</v>
      </c>
      <c r="K13" s="25">
        <f>'SFY 22-23 Q3 Share by Project'!AB13</f>
        <v>11482</v>
      </c>
      <c r="L13" s="73">
        <f t="shared" si="0"/>
        <v>65339</v>
      </c>
      <c r="P13" s="58"/>
    </row>
    <row r="14" spans="1:16" x14ac:dyDescent="0.2">
      <c r="A14" s="52" t="s">
        <v>40</v>
      </c>
      <c r="B14" s="25">
        <f>'SFY 22-23 Q3 Share by Project'!S14</f>
        <v>0</v>
      </c>
      <c r="C14" s="25">
        <f>'SFY 22-23 Q3 Share by Project'!T14</f>
        <v>1757</v>
      </c>
      <c r="D14" s="25">
        <f>'SFY 22-23 Q3 Share by Project'!U14</f>
        <v>0</v>
      </c>
      <c r="E14" s="25">
        <f>'SFY 22-23 Q3 Share by Project'!V14</f>
        <v>0</v>
      </c>
      <c r="F14" s="25">
        <f>'SFY 22-23 Q3 Share by Project'!W14</f>
        <v>0</v>
      </c>
      <c r="G14" s="25">
        <f>'SFY 22-23 Q3 Share by Project'!X14</f>
        <v>29</v>
      </c>
      <c r="H14" s="25">
        <f>'SFY 22-23 Q3 Share by Project'!Y14</f>
        <v>0</v>
      </c>
      <c r="I14" s="25">
        <f>'SFY 22-23 Q3 Share by Project'!Z14</f>
        <v>0</v>
      </c>
      <c r="J14" s="25">
        <f>'SFY 22-23 Q3 Share by Project'!AA14</f>
        <v>0</v>
      </c>
      <c r="K14" s="25">
        <f>'SFY 22-23 Q3 Share by Project'!AB14</f>
        <v>477</v>
      </c>
      <c r="L14" s="73">
        <f t="shared" si="0"/>
        <v>2263</v>
      </c>
      <c r="P14" s="58"/>
    </row>
    <row r="15" spans="1:16" x14ac:dyDescent="0.2">
      <c r="A15" s="52" t="s">
        <v>41</v>
      </c>
      <c r="B15" s="25">
        <f>'SFY 22-23 Q3 Share by Project'!S15</f>
        <v>0</v>
      </c>
      <c r="C15" s="25">
        <f>'SFY 22-23 Q3 Share by Project'!T15</f>
        <v>8674</v>
      </c>
      <c r="D15" s="25">
        <f>'SFY 22-23 Q3 Share by Project'!U15</f>
        <v>0</v>
      </c>
      <c r="E15" s="25">
        <f>'SFY 22-23 Q3 Share by Project'!V15</f>
        <v>0</v>
      </c>
      <c r="F15" s="25">
        <f>'SFY 22-23 Q3 Share by Project'!W15</f>
        <v>0</v>
      </c>
      <c r="G15" s="25">
        <f>'SFY 22-23 Q3 Share by Project'!X15</f>
        <v>140</v>
      </c>
      <c r="H15" s="25">
        <f>'SFY 22-23 Q3 Share by Project'!Y15</f>
        <v>0</v>
      </c>
      <c r="I15" s="25">
        <f>'SFY 22-23 Q3 Share by Project'!Z15</f>
        <v>0</v>
      </c>
      <c r="J15" s="25">
        <f>'SFY 22-23 Q3 Share by Project'!AA15</f>
        <v>0</v>
      </c>
      <c r="K15" s="25">
        <f>'SFY 22-23 Q3 Share by Project'!AB15</f>
        <v>2349</v>
      </c>
      <c r="L15" s="73">
        <f t="shared" si="0"/>
        <v>11163</v>
      </c>
      <c r="P15" s="58"/>
    </row>
    <row r="16" spans="1:16" x14ac:dyDescent="0.2">
      <c r="A16" s="52" t="s">
        <v>42</v>
      </c>
      <c r="B16" s="25">
        <f>'SFY 22-23 Q3 Share by Project'!S16</f>
        <v>0</v>
      </c>
      <c r="C16" s="25">
        <f>'SFY 22-23 Q3 Share by Project'!T16</f>
        <v>14886</v>
      </c>
      <c r="D16" s="25">
        <f>'SFY 22-23 Q3 Share by Project'!U16</f>
        <v>0</v>
      </c>
      <c r="E16" s="25">
        <f>'SFY 22-23 Q3 Share by Project'!V16</f>
        <v>0</v>
      </c>
      <c r="F16" s="25">
        <f>'SFY 22-23 Q3 Share by Project'!W16</f>
        <v>0</v>
      </c>
      <c r="G16" s="25">
        <f>'SFY 22-23 Q3 Share by Project'!X16</f>
        <v>240</v>
      </c>
      <c r="H16" s="25">
        <f>'SFY 22-23 Q3 Share by Project'!Y16</f>
        <v>0</v>
      </c>
      <c r="I16" s="25">
        <f>'SFY 22-23 Q3 Share by Project'!Z16</f>
        <v>0</v>
      </c>
      <c r="J16" s="25">
        <f>'SFY 22-23 Q3 Share by Project'!AA16</f>
        <v>0</v>
      </c>
      <c r="K16" s="25">
        <f>'SFY 22-23 Q3 Share by Project'!AB16</f>
        <v>4025</v>
      </c>
      <c r="L16" s="73">
        <f t="shared" si="0"/>
        <v>19151</v>
      </c>
      <c r="P16" s="58"/>
    </row>
    <row r="17" spans="1:16" x14ac:dyDescent="0.2">
      <c r="A17" s="52" t="s">
        <v>43</v>
      </c>
      <c r="B17" s="25">
        <f>'SFY 22-23 Q3 Share by Project'!S17</f>
        <v>0</v>
      </c>
      <c r="C17" s="25">
        <f>'SFY 22-23 Q3 Share by Project'!T17</f>
        <v>820</v>
      </c>
      <c r="D17" s="25">
        <f>'SFY 22-23 Q3 Share by Project'!U17</f>
        <v>0</v>
      </c>
      <c r="E17" s="25">
        <f>'SFY 22-23 Q3 Share by Project'!V17</f>
        <v>0</v>
      </c>
      <c r="F17" s="25">
        <f>'SFY 22-23 Q3 Share by Project'!W17</f>
        <v>0</v>
      </c>
      <c r="G17" s="25">
        <f>'SFY 22-23 Q3 Share by Project'!X17</f>
        <v>13</v>
      </c>
      <c r="H17" s="25">
        <f>'SFY 22-23 Q3 Share by Project'!Y17</f>
        <v>0</v>
      </c>
      <c r="I17" s="25">
        <f>'SFY 22-23 Q3 Share by Project'!Z17</f>
        <v>0</v>
      </c>
      <c r="J17" s="25">
        <f>'SFY 22-23 Q3 Share by Project'!AA17</f>
        <v>0</v>
      </c>
      <c r="K17" s="25">
        <f>'SFY 22-23 Q3 Share by Project'!AB17</f>
        <v>220</v>
      </c>
      <c r="L17" s="73">
        <f t="shared" si="0"/>
        <v>1053</v>
      </c>
      <c r="P17" s="58"/>
    </row>
    <row r="18" spans="1:16" x14ac:dyDescent="0.2">
      <c r="A18" s="52" t="s">
        <v>44</v>
      </c>
      <c r="B18" s="25">
        <f>'SFY 22-23 Q3 Share by Project'!S18</f>
        <v>0</v>
      </c>
      <c r="C18" s="25">
        <f>'SFY 22-23 Q3 Share by Project'!T18</f>
        <v>66338</v>
      </c>
      <c r="D18" s="25">
        <f>'SFY 22-23 Q3 Share by Project'!U18</f>
        <v>0</v>
      </c>
      <c r="E18" s="25">
        <f>'SFY 22-23 Q3 Share by Project'!V18</f>
        <v>0</v>
      </c>
      <c r="F18" s="25">
        <f>'SFY 22-23 Q3 Share by Project'!W18</f>
        <v>0</v>
      </c>
      <c r="G18" s="25">
        <f>'SFY 22-23 Q3 Share by Project'!X18</f>
        <v>1069</v>
      </c>
      <c r="H18" s="25">
        <f>'SFY 22-23 Q3 Share by Project'!Y18</f>
        <v>0</v>
      </c>
      <c r="I18" s="25">
        <f>'SFY 22-23 Q3 Share by Project'!Z18</f>
        <v>0</v>
      </c>
      <c r="J18" s="25">
        <f>'SFY 22-23 Q3 Share by Project'!AA18</f>
        <v>0</v>
      </c>
      <c r="K18" s="25">
        <f>'SFY 22-23 Q3 Share by Project'!AB18</f>
        <v>17980</v>
      </c>
      <c r="L18" s="73">
        <f t="shared" si="0"/>
        <v>85387</v>
      </c>
      <c r="P18" s="58"/>
    </row>
    <row r="19" spans="1:16" x14ac:dyDescent="0.2">
      <c r="A19" s="52" t="s">
        <v>45</v>
      </c>
      <c r="B19" s="25">
        <f>'SFY 22-23 Q3 Share by Project'!S19</f>
        <v>0</v>
      </c>
      <c r="C19" s="25">
        <f>'SFY 22-23 Q3 Share by Project'!T19</f>
        <v>9611</v>
      </c>
      <c r="D19" s="25">
        <f>'SFY 22-23 Q3 Share by Project'!U19</f>
        <v>0</v>
      </c>
      <c r="E19" s="25">
        <f>'SFY 22-23 Q3 Share by Project'!V19</f>
        <v>0</v>
      </c>
      <c r="F19" s="25">
        <f>'SFY 22-23 Q3 Share by Project'!W19</f>
        <v>0</v>
      </c>
      <c r="G19" s="25">
        <f>'SFY 22-23 Q3 Share by Project'!X19</f>
        <v>155</v>
      </c>
      <c r="H19" s="25">
        <f>'SFY 22-23 Q3 Share by Project'!Y19</f>
        <v>0</v>
      </c>
      <c r="I19" s="25">
        <f>'SFY 22-23 Q3 Share by Project'!Z19</f>
        <v>0</v>
      </c>
      <c r="J19" s="25">
        <f>'SFY 22-23 Q3 Share by Project'!AA19</f>
        <v>0</v>
      </c>
      <c r="K19" s="25">
        <f>'SFY 22-23 Q3 Share by Project'!AB19</f>
        <v>2607</v>
      </c>
      <c r="L19" s="73">
        <f t="shared" si="0"/>
        <v>12373</v>
      </c>
      <c r="P19" s="58"/>
    </row>
    <row r="20" spans="1:16" x14ac:dyDescent="0.2">
      <c r="A20" s="52" t="s">
        <v>46</v>
      </c>
      <c r="B20" s="25">
        <f>'SFY 22-23 Q3 Share by Project'!S20</f>
        <v>0</v>
      </c>
      <c r="C20" s="25">
        <f>'SFY 22-23 Q3 Share by Project'!T20</f>
        <v>4923</v>
      </c>
      <c r="D20" s="25">
        <f>'SFY 22-23 Q3 Share by Project'!U20</f>
        <v>0</v>
      </c>
      <c r="E20" s="25">
        <f>'SFY 22-23 Q3 Share by Project'!V20</f>
        <v>0</v>
      </c>
      <c r="F20" s="25">
        <f>'SFY 22-23 Q3 Share by Project'!W20</f>
        <v>0</v>
      </c>
      <c r="G20" s="25">
        <f>'SFY 22-23 Q3 Share by Project'!X20</f>
        <v>79</v>
      </c>
      <c r="H20" s="25">
        <f>'SFY 22-23 Q3 Share by Project'!Y20</f>
        <v>0</v>
      </c>
      <c r="I20" s="25">
        <f>'SFY 22-23 Q3 Share by Project'!Z20</f>
        <v>0</v>
      </c>
      <c r="J20" s="25">
        <f>'SFY 22-23 Q3 Share by Project'!AA20</f>
        <v>0</v>
      </c>
      <c r="K20" s="25">
        <f>'SFY 22-23 Q3 Share by Project'!AB20</f>
        <v>1334</v>
      </c>
      <c r="L20" s="73">
        <f t="shared" si="0"/>
        <v>6336</v>
      </c>
      <c r="P20" s="58"/>
    </row>
    <row r="21" spans="1:16" x14ac:dyDescent="0.2">
      <c r="A21" s="52" t="s">
        <v>47</v>
      </c>
      <c r="B21" s="25">
        <f>'SFY 22-23 Q3 Share by Project'!S21</f>
        <v>0</v>
      </c>
      <c r="C21" s="25">
        <f>'SFY 22-23 Q3 Share by Project'!T21</f>
        <v>1289</v>
      </c>
      <c r="D21" s="25">
        <f>'SFY 22-23 Q3 Share by Project'!U21</f>
        <v>0</v>
      </c>
      <c r="E21" s="25">
        <f>'SFY 22-23 Q3 Share by Project'!V21</f>
        <v>0</v>
      </c>
      <c r="F21" s="25">
        <f>'SFY 22-23 Q3 Share by Project'!W21</f>
        <v>0</v>
      </c>
      <c r="G21" s="25">
        <f>'SFY 22-23 Q3 Share by Project'!X21</f>
        <v>21</v>
      </c>
      <c r="H21" s="25">
        <f>'SFY 22-23 Q3 Share by Project'!Y21</f>
        <v>0</v>
      </c>
      <c r="I21" s="25">
        <f>'SFY 22-23 Q3 Share by Project'!Z21</f>
        <v>0</v>
      </c>
      <c r="J21" s="25">
        <f>'SFY 22-23 Q3 Share by Project'!AA21</f>
        <v>0</v>
      </c>
      <c r="K21" s="25">
        <f>'SFY 22-23 Q3 Share by Project'!AB21</f>
        <v>357</v>
      </c>
      <c r="L21" s="73">
        <f t="shared" si="0"/>
        <v>1667</v>
      </c>
      <c r="P21" s="58"/>
    </row>
    <row r="22" spans="1:16" x14ac:dyDescent="0.2">
      <c r="A22" s="52" t="s">
        <v>48</v>
      </c>
      <c r="B22" s="25">
        <f>'SFY 22-23 Q3 Share by Project'!S22</f>
        <v>0</v>
      </c>
      <c r="C22" s="25">
        <f>'SFY 22-23 Q3 Share by Project'!T22</f>
        <v>591352</v>
      </c>
      <c r="D22" s="25">
        <f>'SFY 22-23 Q3 Share by Project'!U22</f>
        <v>0</v>
      </c>
      <c r="E22" s="25">
        <f>'SFY 22-23 Q3 Share by Project'!V22</f>
        <v>0</v>
      </c>
      <c r="F22" s="25">
        <f>'SFY 22-23 Q3 Share by Project'!W22</f>
        <v>0</v>
      </c>
      <c r="G22" s="25">
        <f>'SFY 22-23 Q3 Share by Project'!X22</f>
        <v>9531</v>
      </c>
      <c r="H22" s="25">
        <f>'SFY 22-23 Q3 Share by Project'!Y22</f>
        <v>0</v>
      </c>
      <c r="I22" s="25">
        <f>'SFY 22-23 Q3 Share by Project'!Z22</f>
        <v>0</v>
      </c>
      <c r="J22" s="25">
        <f>'SFY 22-23 Q3 Share by Project'!AA22</f>
        <v>0</v>
      </c>
      <c r="K22" s="25">
        <f>'SFY 22-23 Q3 Share by Project'!AB22</f>
        <v>160211</v>
      </c>
      <c r="L22" s="73">
        <f t="shared" si="0"/>
        <v>761094</v>
      </c>
      <c r="P22" s="58"/>
    </row>
    <row r="23" spans="1:16" x14ac:dyDescent="0.2">
      <c r="A23" s="52" t="s">
        <v>49</v>
      </c>
      <c r="B23" s="25">
        <f>'SFY 22-23 Q3 Share by Project'!S23</f>
        <v>0</v>
      </c>
      <c r="C23" s="25">
        <f>'SFY 22-23 Q3 Share by Project'!T23</f>
        <v>11486</v>
      </c>
      <c r="D23" s="25">
        <f>'SFY 22-23 Q3 Share by Project'!U23</f>
        <v>0</v>
      </c>
      <c r="E23" s="25">
        <f>'SFY 22-23 Q3 Share by Project'!V23</f>
        <v>0</v>
      </c>
      <c r="F23" s="25">
        <f>'SFY 22-23 Q3 Share by Project'!W23</f>
        <v>0</v>
      </c>
      <c r="G23" s="25">
        <f>'SFY 22-23 Q3 Share by Project'!X23</f>
        <v>185</v>
      </c>
      <c r="H23" s="25">
        <f>'SFY 22-23 Q3 Share by Project'!Y23</f>
        <v>0</v>
      </c>
      <c r="I23" s="25">
        <f>'SFY 22-23 Q3 Share by Project'!Z23</f>
        <v>0</v>
      </c>
      <c r="J23" s="25">
        <f>'SFY 22-23 Q3 Share by Project'!AA23</f>
        <v>0</v>
      </c>
      <c r="K23" s="25">
        <f>'SFY 22-23 Q3 Share by Project'!AB23</f>
        <v>3108</v>
      </c>
      <c r="L23" s="73">
        <f t="shared" si="0"/>
        <v>14779</v>
      </c>
      <c r="P23" s="58"/>
    </row>
    <row r="24" spans="1:16" x14ac:dyDescent="0.2">
      <c r="A24" s="52" t="s">
        <v>50</v>
      </c>
      <c r="B24" s="25">
        <f>'SFY 22-23 Q3 Share by Project'!S24</f>
        <v>0</v>
      </c>
      <c r="C24" s="25">
        <f>'SFY 22-23 Q3 Share by Project'!T24</f>
        <v>6795</v>
      </c>
      <c r="D24" s="25">
        <f>'SFY 22-23 Q3 Share by Project'!U24</f>
        <v>0</v>
      </c>
      <c r="E24" s="25">
        <f>'SFY 22-23 Q3 Share by Project'!V24</f>
        <v>0</v>
      </c>
      <c r="F24" s="25">
        <f>'SFY 22-23 Q3 Share by Project'!W24</f>
        <v>0</v>
      </c>
      <c r="G24" s="25">
        <f>'SFY 22-23 Q3 Share by Project'!X24</f>
        <v>110</v>
      </c>
      <c r="H24" s="25">
        <f>'SFY 22-23 Q3 Share by Project'!Y24</f>
        <v>0</v>
      </c>
      <c r="I24" s="25">
        <f>'SFY 22-23 Q3 Share by Project'!Z24</f>
        <v>0</v>
      </c>
      <c r="J24" s="25">
        <f>'SFY 22-23 Q3 Share by Project'!AA24</f>
        <v>0</v>
      </c>
      <c r="K24" s="25">
        <f>'SFY 22-23 Q3 Share by Project'!AB24</f>
        <v>1835</v>
      </c>
      <c r="L24" s="73">
        <f t="shared" si="0"/>
        <v>8740</v>
      </c>
      <c r="P24" s="58"/>
    </row>
    <row r="25" spans="1:16" x14ac:dyDescent="0.2">
      <c r="A25" s="52" t="s">
        <v>51</v>
      </c>
      <c r="B25" s="25">
        <f>'SFY 22-23 Q3 Share by Project'!S25</f>
        <v>0</v>
      </c>
      <c r="C25" s="25">
        <f>'SFY 22-23 Q3 Share by Project'!T25</f>
        <v>821</v>
      </c>
      <c r="D25" s="25">
        <f>'SFY 22-23 Q3 Share by Project'!U25</f>
        <v>0</v>
      </c>
      <c r="E25" s="25">
        <f>'SFY 22-23 Q3 Share by Project'!V25</f>
        <v>0</v>
      </c>
      <c r="F25" s="25">
        <f>'SFY 22-23 Q3 Share by Project'!W25</f>
        <v>0</v>
      </c>
      <c r="G25" s="25">
        <f>'SFY 22-23 Q3 Share by Project'!X25</f>
        <v>13</v>
      </c>
      <c r="H25" s="25">
        <f>'SFY 22-23 Q3 Share by Project'!Y25</f>
        <v>0</v>
      </c>
      <c r="I25" s="25">
        <f>'SFY 22-23 Q3 Share by Project'!Z25</f>
        <v>0</v>
      </c>
      <c r="J25" s="25">
        <f>'SFY 22-23 Q3 Share by Project'!AA25</f>
        <v>0</v>
      </c>
      <c r="K25" s="25">
        <f>'SFY 22-23 Q3 Share by Project'!AB25</f>
        <v>220</v>
      </c>
      <c r="L25" s="73">
        <f t="shared" si="0"/>
        <v>1054</v>
      </c>
      <c r="P25" s="58"/>
    </row>
    <row r="26" spans="1:16" x14ac:dyDescent="0.2">
      <c r="A26" s="52" t="s">
        <v>52</v>
      </c>
      <c r="B26" s="25">
        <f>'SFY 22-23 Q3 Share by Project'!S26</f>
        <v>0</v>
      </c>
      <c r="C26" s="25">
        <f>'SFY 22-23 Q3 Share by Project'!T26</f>
        <v>5625</v>
      </c>
      <c r="D26" s="25">
        <f>'SFY 22-23 Q3 Share by Project'!U26</f>
        <v>0</v>
      </c>
      <c r="E26" s="25">
        <f>'SFY 22-23 Q3 Share by Project'!V26</f>
        <v>0</v>
      </c>
      <c r="F26" s="25">
        <f>'SFY 22-23 Q3 Share by Project'!W26</f>
        <v>0</v>
      </c>
      <c r="G26" s="25">
        <f>'SFY 22-23 Q3 Share by Project'!X26</f>
        <v>91</v>
      </c>
      <c r="H26" s="25">
        <f>'SFY 22-23 Q3 Share by Project'!Y26</f>
        <v>0</v>
      </c>
      <c r="I26" s="25">
        <f>'SFY 22-23 Q3 Share by Project'!Z26</f>
        <v>0</v>
      </c>
      <c r="J26" s="25">
        <f>'SFY 22-23 Q3 Share by Project'!AA26</f>
        <v>0</v>
      </c>
      <c r="K26" s="25">
        <f>'SFY 22-23 Q3 Share by Project'!AB26</f>
        <v>1531</v>
      </c>
      <c r="L26" s="73">
        <f t="shared" si="0"/>
        <v>7247</v>
      </c>
      <c r="P26" s="58"/>
    </row>
    <row r="27" spans="1:16" x14ac:dyDescent="0.2">
      <c r="A27" s="52" t="s">
        <v>53</v>
      </c>
      <c r="B27" s="25">
        <f>'SFY 22-23 Q3 Share by Project'!S27</f>
        <v>0</v>
      </c>
      <c r="C27" s="25">
        <f>'SFY 22-23 Q3 Share by Project'!T27</f>
        <v>21331</v>
      </c>
      <c r="D27" s="25">
        <f>'SFY 22-23 Q3 Share by Project'!U27</f>
        <v>0</v>
      </c>
      <c r="E27" s="25">
        <f>'SFY 22-23 Q3 Share by Project'!V27</f>
        <v>0</v>
      </c>
      <c r="F27" s="25">
        <f>'SFY 22-23 Q3 Share by Project'!W27</f>
        <v>0</v>
      </c>
      <c r="G27" s="25">
        <f>'SFY 22-23 Q3 Share by Project'!X27</f>
        <v>344</v>
      </c>
      <c r="H27" s="25">
        <f>'SFY 22-23 Q3 Share by Project'!Y27</f>
        <v>0</v>
      </c>
      <c r="I27" s="25">
        <f>'SFY 22-23 Q3 Share by Project'!Z27</f>
        <v>0</v>
      </c>
      <c r="J27" s="25">
        <f>'SFY 22-23 Q3 Share by Project'!AA27</f>
        <v>0</v>
      </c>
      <c r="K27" s="25">
        <f>'SFY 22-23 Q3 Share by Project'!AB27</f>
        <v>5776</v>
      </c>
      <c r="L27" s="73">
        <f t="shared" si="0"/>
        <v>27451</v>
      </c>
      <c r="P27" s="58"/>
    </row>
    <row r="28" spans="1:16" x14ac:dyDescent="0.2">
      <c r="A28" s="52" t="s">
        <v>54</v>
      </c>
      <c r="B28" s="25">
        <f>'SFY 22-23 Q3 Share by Project'!S28</f>
        <v>0</v>
      </c>
      <c r="C28" s="25">
        <f>'SFY 22-23 Q3 Share by Project'!T28</f>
        <v>586</v>
      </c>
      <c r="D28" s="25">
        <f>'SFY 22-23 Q3 Share by Project'!U28</f>
        <v>0</v>
      </c>
      <c r="E28" s="25">
        <f>'SFY 22-23 Q3 Share by Project'!V28</f>
        <v>0</v>
      </c>
      <c r="F28" s="25">
        <f>'SFY 22-23 Q3 Share by Project'!W28</f>
        <v>0</v>
      </c>
      <c r="G28" s="25">
        <f>'SFY 22-23 Q3 Share by Project'!X28</f>
        <v>9</v>
      </c>
      <c r="H28" s="25">
        <f>'SFY 22-23 Q3 Share by Project'!Y28</f>
        <v>0</v>
      </c>
      <c r="I28" s="25">
        <f>'SFY 22-23 Q3 Share by Project'!Z28</f>
        <v>0</v>
      </c>
      <c r="J28" s="25">
        <f>'SFY 22-23 Q3 Share by Project'!AA28</f>
        <v>0</v>
      </c>
      <c r="K28" s="25">
        <f>'SFY 22-23 Q3 Share by Project'!AB28</f>
        <v>159</v>
      </c>
      <c r="L28" s="73">
        <f t="shared" si="0"/>
        <v>754</v>
      </c>
      <c r="P28" s="58"/>
    </row>
    <row r="29" spans="1:16" x14ac:dyDescent="0.2">
      <c r="A29" s="52" t="s">
        <v>55</v>
      </c>
      <c r="B29" s="25">
        <f>'SFY 22-23 Q3 Share by Project'!S29</f>
        <v>0</v>
      </c>
      <c r="C29" s="25">
        <f>'SFY 22-23 Q3 Share by Project'!T29</f>
        <v>469</v>
      </c>
      <c r="D29" s="25">
        <f>'SFY 22-23 Q3 Share by Project'!U29</f>
        <v>0</v>
      </c>
      <c r="E29" s="25">
        <f>'SFY 22-23 Q3 Share by Project'!V29</f>
        <v>0</v>
      </c>
      <c r="F29" s="25">
        <f>'SFY 22-23 Q3 Share by Project'!W29</f>
        <v>0</v>
      </c>
      <c r="G29" s="25">
        <f>'SFY 22-23 Q3 Share by Project'!X29</f>
        <v>8</v>
      </c>
      <c r="H29" s="25">
        <f>'SFY 22-23 Q3 Share by Project'!Y29</f>
        <v>0</v>
      </c>
      <c r="I29" s="25">
        <f>'SFY 22-23 Q3 Share by Project'!Z29</f>
        <v>0</v>
      </c>
      <c r="J29" s="25">
        <f>'SFY 22-23 Q3 Share by Project'!AA29</f>
        <v>0</v>
      </c>
      <c r="K29" s="25">
        <f>'SFY 22-23 Q3 Share by Project'!AB29</f>
        <v>121</v>
      </c>
      <c r="L29" s="73">
        <f t="shared" si="0"/>
        <v>598</v>
      </c>
      <c r="P29" s="58"/>
    </row>
    <row r="30" spans="1:16" x14ac:dyDescent="0.2">
      <c r="A30" s="52" t="s">
        <v>56</v>
      </c>
      <c r="B30" s="25">
        <f>'SFY 22-23 Q3 Share by Project'!S30</f>
        <v>0</v>
      </c>
      <c r="C30" s="25">
        <f>'SFY 22-23 Q3 Share by Project'!T30</f>
        <v>25420</v>
      </c>
      <c r="D30" s="25">
        <f>'SFY 22-23 Q3 Share by Project'!U30</f>
        <v>0</v>
      </c>
      <c r="E30" s="25">
        <f>'SFY 22-23 Q3 Share by Project'!V30</f>
        <v>0</v>
      </c>
      <c r="F30" s="25">
        <f>'SFY 22-23 Q3 Share by Project'!W30</f>
        <v>0</v>
      </c>
      <c r="G30" s="25">
        <f>'SFY 22-23 Q3 Share by Project'!X30</f>
        <v>410</v>
      </c>
      <c r="H30" s="25">
        <f>'SFY 22-23 Q3 Share by Project'!Y30</f>
        <v>0</v>
      </c>
      <c r="I30" s="25">
        <f>'SFY 22-23 Q3 Share by Project'!Z30</f>
        <v>0</v>
      </c>
      <c r="J30" s="25">
        <f>'SFY 22-23 Q3 Share by Project'!AA30</f>
        <v>0</v>
      </c>
      <c r="K30" s="25">
        <f>'SFY 22-23 Q3 Share by Project'!AB30</f>
        <v>6891</v>
      </c>
      <c r="L30" s="73">
        <f t="shared" si="0"/>
        <v>32721</v>
      </c>
      <c r="P30" s="58"/>
    </row>
    <row r="31" spans="1:16" x14ac:dyDescent="0.2">
      <c r="A31" s="52" t="s">
        <v>57</v>
      </c>
      <c r="B31" s="25">
        <f>'SFY 22-23 Q3 Share by Project'!S31</f>
        <v>0</v>
      </c>
      <c r="C31" s="25">
        <f>'SFY 22-23 Q3 Share by Project'!T31</f>
        <v>4451</v>
      </c>
      <c r="D31" s="25">
        <f>'SFY 22-23 Q3 Share by Project'!U31</f>
        <v>0</v>
      </c>
      <c r="E31" s="25">
        <f>'SFY 22-23 Q3 Share by Project'!V31</f>
        <v>0</v>
      </c>
      <c r="F31" s="25">
        <f>'SFY 22-23 Q3 Share by Project'!W31</f>
        <v>0</v>
      </c>
      <c r="G31" s="25">
        <f>'SFY 22-23 Q3 Share by Project'!X31</f>
        <v>72</v>
      </c>
      <c r="H31" s="25">
        <f>'SFY 22-23 Q3 Share by Project'!Y31</f>
        <v>0</v>
      </c>
      <c r="I31" s="25">
        <f>'SFY 22-23 Q3 Share by Project'!Z31</f>
        <v>0</v>
      </c>
      <c r="J31" s="25">
        <f>'SFY 22-23 Q3 Share by Project'!AA31</f>
        <v>0</v>
      </c>
      <c r="K31" s="25">
        <f>'SFY 22-23 Q3 Share by Project'!AB31</f>
        <v>1198</v>
      </c>
      <c r="L31" s="73">
        <f t="shared" si="0"/>
        <v>5721</v>
      </c>
      <c r="P31" s="58"/>
    </row>
    <row r="32" spans="1:16" x14ac:dyDescent="0.2">
      <c r="A32" s="52" t="s">
        <v>58</v>
      </c>
      <c r="B32" s="25">
        <f>'SFY 22-23 Q3 Share by Project'!S32</f>
        <v>0</v>
      </c>
      <c r="C32" s="25">
        <f>'SFY 22-23 Q3 Share by Project'!T32</f>
        <v>3633</v>
      </c>
      <c r="D32" s="25">
        <f>'SFY 22-23 Q3 Share by Project'!U32</f>
        <v>0</v>
      </c>
      <c r="E32" s="25">
        <f>'SFY 22-23 Q3 Share by Project'!V32</f>
        <v>0</v>
      </c>
      <c r="F32" s="25">
        <f>'SFY 22-23 Q3 Share by Project'!W32</f>
        <v>0</v>
      </c>
      <c r="G32" s="25">
        <f>'SFY 22-23 Q3 Share by Project'!X32</f>
        <v>59</v>
      </c>
      <c r="H32" s="25">
        <f>'SFY 22-23 Q3 Share by Project'!Y32</f>
        <v>0</v>
      </c>
      <c r="I32" s="25">
        <f>'SFY 22-23 Q3 Share by Project'!Z32</f>
        <v>0</v>
      </c>
      <c r="J32" s="25">
        <f>'SFY 22-23 Q3 Share by Project'!AA32</f>
        <v>0</v>
      </c>
      <c r="K32" s="25">
        <f>'SFY 22-23 Q3 Share by Project'!AB32</f>
        <v>993</v>
      </c>
      <c r="L32" s="73">
        <f t="shared" si="0"/>
        <v>4685</v>
      </c>
      <c r="P32" s="58"/>
    </row>
    <row r="33" spans="1:16" x14ac:dyDescent="0.2">
      <c r="A33" s="52" t="s">
        <v>59</v>
      </c>
      <c r="B33" s="25">
        <f>'SFY 22-23 Q3 Share by Project'!S33</f>
        <v>0</v>
      </c>
      <c r="C33" s="25">
        <f>'SFY 22-23 Q3 Share by Project'!T33</f>
        <v>107201</v>
      </c>
      <c r="D33" s="25">
        <f>'SFY 22-23 Q3 Share by Project'!U33</f>
        <v>0</v>
      </c>
      <c r="E33" s="25">
        <f>'SFY 22-23 Q3 Share by Project'!V33</f>
        <v>0</v>
      </c>
      <c r="F33" s="25">
        <f>'SFY 22-23 Q3 Share by Project'!W33</f>
        <v>0</v>
      </c>
      <c r="G33" s="25">
        <f>'SFY 22-23 Q3 Share by Project'!X33</f>
        <v>1266</v>
      </c>
      <c r="H33" s="25">
        <f>'SFY 22-23 Q3 Share by Project'!Y33</f>
        <v>0</v>
      </c>
      <c r="I33" s="25">
        <f>'SFY 22-23 Q3 Share by Project'!Z33</f>
        <v>0</v>
      </c>
      <c r="J33" s="25">
        <f>'SFY 22-23 Q3 Share by Project'!AA33</f>
        <v>0</v>
      </c>
      <c r="K33" s="25">
        <f>'SFY 22-23 Q3 Share by Project'!AB33</f>
        <v>19628</v>
      </c>
      <c r="L33" s="73">
        <f t="shared" si="0"/>
        <v>128095</v>
      </c>
      <c r="P33" s="58"/>
    </row>
    <row r="34" spans="1:16" x14ac:dyDescent="0.2">
      <c r="A34" s="52" t="s">
        <v>60</v>
      </c>
      <c r="B34" s="25">
        <f>'SFY 22-23 Q3 Share by Project'!S34</f>
        <v>0</v>
      </c>
      <c r="C34" s="25">
        <f>'SFY 22-23 Q3 Share by Project'!T34</f>
        <v>4332</v>
      </c>
      <c r="D34" s="25">
        <f>'SFY 22-23 Q3 Share by Project'!U34</f>
        <v>0</v>
      </c>
      <c r="E34" s="25">
        <f>'SFY 22-23 Q3 Share by Project'!V34</f>
        <v>0</v>
      </c>
      <c r="F34" s="25">
        <f>'SFY 22-23 Q3 Share by Project'!W34</f>
        <v>0</v>
      </c>
      <c r="G34" s="25">
        <f>'SFY 22-23 Q3 Share by Project'!X34</f>
        <v>51</v>
      </c>
      <c r="H34" s="25">
        <f>'SFY 22-23 Q3 Share by Project'!Y34</f>
        <v>0</v>
      </c>
      <c r="I34" s="25">
        <f>'SFY 22-23 Q3 Share by Project'!Z34</f>
        <v>0</v>
      </c>
      <c r="J34" s="25">
        <f>'SFY 22-23 Q3 Share by Project'!AA34</f>
        <v>0</v>
      </c>
      <c r="K34" s="25">
        <f>'SFY 22-23 Q3 Share by Project'!AB34</f>
        <v>1079</v>
      </c>
      <c r="L34" s="73">
        <f t="shared" si="0"/>
        <v>5462</v>
      </c>
      <c r="P34" s="58"/>
    </row>
    <row r="35" spans="1:16" x14ac:dyDescent="0.2">
      <c r="A35" s="52" t="s">
        <v>61</v>
      </c>
      <c r="B35" s="25">
        <f>'SFY 22-23 Q3 Share by Project'!S35</f>
        <v>0</v>
      </c>
      <c r="C35" s="25">
        <f>'SFY 22-23 Q3 Share by Project'!T35</f>
        <v>938</v>
      </c>
      <c r="D35" s="25">
        <f>'SFY 22-23 Q3 Share by Project'!U35</f>
        <v>0</v>
      </c>
      <c r="E35" s="25">
        <f>'SFY 22-23 Q3 Share by Project'!V35</f>
        <v>0</v>
      </c>
      <c r="F35" s="25">
        <f>'SFY 22-23 Q3 Share by Project'!W35</f>
        <v>0</v>
      </c>
      <c r="G35" s="25">
        <f>'SFY 22-23 Q3 Share by Project'!X35</f>
        <v>15</v>
      </c>
      <c r="H35" s="25">
        <f>'SFY 22-23 Q3 Share by Project'!Y35</f>
        <v>0</v>
      </c>
      <c r="I35" s="25">
        <f>'SFY 22-23 Q3 Share by Project'!Z35</f>
        <v>0</v>
      </c>
      <c r="J35" s="25">
        <f>'SFY 22-23 Q3 Share by Project'!AA35</f>
        <v>0</v>
      </c>
      <c r="K35" s="25">
        <f>'SFY 22-23 Q3 Share by Project'!AB35</f>
        <v>258</v>
      </c>
      <c r="L35" s="73">
        <f t="shared" si="0"/>
        <v>1211</v>
      </c>
      <c r="P35" s="58"/>
    </row>
    <row r="36" spans="1:16" x14ac:dyDescent="0.2">
      <c r="A36" s="52" t="s">
        <v>62</v>
      </c>
      <c r="B36" s="25">
        <f>'SFY 22-23 Q3 Share by Project'!S36</f>
        <v>0</v>
      </c>
      <c r="C36" s="25">
        <f>'SFY 22-23 Q3 Share by Project'!T36</f>
        <v>123965</v>
      </c>
      <c r="D36" s="25">
        <f>'SFY 22-23 Q3 Share by Project'!U36</f>
        <v>0</v>
      </c>
      <c r="E36" s="25">
        <f>'SFY 22-23 Q3 Share by Project'!V36</f>
        <v>0</v>
      </c>
      <c r="F36" s="25">
        <f>'SFY 22-23 Q3 Share by Project'!W36</f>
        <v>0</v>
      </c>
      <c r="G36" s="25">
        <f>'SFY 22-23 Q3 Share by Project'!X36</f>
        <v>1998</v>
      </c>
      <c r="H36" s="25">
        <f>'SFY 22-23 Q3 Share by Project'!Y36</f>
        <v>0</v>
      </c>
      <c r="I36" s="25">
        <f>'SFY 22-23 Q3 Share by Project'!Z36</f>
        <v>0</v>
      </c>
      <c r="J36" s="25">
        <f>'SFY 22-23 Q3 Share by Project'!AA36</f>
        <v>0</v>
      </c>
      <c r="K36" s="25">
        <f>'SFY 22-23 Q3 Share by Project'!AB36</f>
        <v>33594</v>
      </c>
      <c r="L36" s="73">
        <f t="shared" si="0"/>
        <v>159557</v>
      </c>
      <c r="P36" s="58"/>
    </row>
    <row r="37" spans="1:16" x14ac:dyDescent="0.2">
      <c r="A37" s="52" t="s">
        <v>63</v>
      </c>
      <c r="B37" s="25">
        <f>'SFY 22-23 Q3 Share by Project'!S37</f>
        <v>0</v>
      </c>
      <c r="C37" s="25">
        <f>'SFY 22-23 Q3 Share by Project'!T37</f>
        <v>81308</v>
      </c>
      <c r="D37" s="25">
        <f>'SFY 22-23 Q3 Share by Project'!U37</f>
        <v>0</v>
      </c>
      <c r="E37" s="25">
        <f>'SFY 22-23 Q3 Share by Project'!V37</f>
        <v>0</v>
      </c>
      <c r="F37" s="25">
        <f>'SFY 22-23 Q3 Share by Project'!W37</f>
        <v>0</v>
      </c>
      <c r="G37" s="25">
        <f>'SFY 22-23 Q3 Share by Project'!X37</f>
        <v>960</v>
      </c>
      <c r="H37" s="25">
        <f>'SFY 22-23 Q3 Share by Project'!Y37</f>
        <v>0</v>
      </c>
      <c r="I37" s="25">
        <f>'SFY 22-23 Q3 Share by Project'!Z37</f>
        <v>0</v>
      </c>
      <c r="J37" s="25">
        <f>'SFY 22-23 Q3 Share by Project'!AA37</f>
        <v>0</v>
      </c>
      <c r="K37" s="25">
        <f>'SFY 22-23 Q3 Share by Project'!AB37</f>
        <v>14374</v>
      </c>
      <c r="L37" s="73">
        <f t="shared" si="0"/>
        <v>96642</v>
      </c>
      <c r="P37" s="58"/>
    </row>
    <row r="38" spans="1:16" x14ac:dyDescent="0.2">
      <c r="A38" s="52" t="s">
        <v>64</v>
      </c>
      <c r="B38" s="25">
        <f>'SFY 22-23 Q3 Share by Project'!S38</f>
        <v>0</v>
      </c>
      <c r="C38" s="25">
        <f>'SFY 22-23 Q3 Share by Project'!T38</f>
        <v>2578</v>
      </c>
      <c r="D38" s="25">
        <f>'SFY 22-23 Q3 Share by Project'!U38</f>
        <v>0</v>
      </c>
      <c r="E38" s="25">
        <f>'SFY 22-23 Q3 Share by Project'!V38</f>
        <v>0</v>
      </c>
      <c r="F38" s="25">
        <f>'SFY 22-23 Q3 Share by Project'!W38</f>
        <v>0</v>
      </c>
      <c r="G38" s="25">
        <f>'SFY 22-23 Q3 Share by Project'!X38</f>
        <v>42</v>
      </c>
      <c r="H38" s="25">
        <f>'SFY 22-23 Q3 Share by Project'!Y38</f>
        <v>0</v>
      </c>
      <c r="I38" s="25">
        <f>'SFY 22-23 Q3 Share by Project'!Z38</f>
        <v>0</v>
      </c>
      <c r="J38" s="25">
        <f>'SFY 22-23 Q3 Share by Project'!AA38</f>
        <v>0</v>
      </c>
      <c r="K38" s="25">
        <f>'SFY 22-23 Q3 Share by Project'!AB38</f>
        <v>697</v>
      </c>
      <c r="L38" s="73">
        <f t="shared" si="0"/>
        <v>3317</v>
      </c>
      <c r="P38" s="58"/>
    </row>
    <row r="39" spans="1:16" x14ac:dyDescent="0.2">
      <c r="A39" s="52" t="s">
        <v>65</v>
      </c>
      <c r="B39" s="25">
        <f>'SFY 22-23 Q3 Share by Project'!S39</f>
        <v>0</v>
      </c>
      <c r="C39" s="25">
        <f>'SFY 22-23 Q3 Share by Project'!T39</f>
        <v>131967</v>
      </c>
      <c r="D39" s="25">
        <f>'SFY 22-23 Q3 Share by Project'!U39</f>
        <v>0</v>
      </c>
      <c r="E39" s="25">
        <f>'SFY 22-23 Q3 Share by Project'!V39</f>
        <v>0</v>
      </c>
      <c r="F39" s="25">
        <f>'SFY 22-23 Q3 Share by Project'!W39</f>
        <v>0</v>
      </c>
      <c r="G39" s="25">
        <f>'SFY 22-23 Q3 Share by Project'!X39</f>
        <v>2127</v>
      </c>
      <c r="H39" s="25">
        <f>'SFY 22-23 Q3 Share by Project'!Y39</f>
        <v>0</v>
      </c>
      <c r="I39" s="25">
        <f>'SFY 22-23 Q3 Share by Project'!Z39</f>
        <v>0</v>
      </c>
      <c r="J39" s="25">
        <f>'SFY 22-23 Q3 Share by Project'!AA39</f>
        <v>0</v>
      </c>
      <c r="K39" s="25">
        <f>'SFY 22-23 Q3 Share by Project'!AB39</f>
        <v>35747</v>
      </c>
      <c r="L39" s="73">
        <f t="shared" si="0"/>
        <v>169841</v>
      </c>
      <c r="P39" s="58"/>
    </row>
    <row r="40" spans="1:16" x14ac:dyDescent="0.2">
      <c r="A40" s="52" t="s">
        <v>66</v>
      </c>
      <c r="B40" s="25">
        <f>'SFY 22-23 Q3 Share by Project'!S40</f>
        <v>0</v>
      </c>
      <c r="C40" s="25">
        <f>'SFY 22-23 Q3 Share by Project'!T40</f>
        <v>130692</v>
      </c>
      <c r="D40" s="25">
        <f>'SFY 22-23 Q3 Share by Project'!U40</f>
        <v>0</v>
      </c>
      <c r="E40" s="25">
        <f>'SFY 22-23 Q3 Share by Project'!V40</f>
        <v>0</v>
      </c>
      <c r="F40" s="25">
        <f>'SFY 22-23 Q3 Share by Project'!W40</f>
        <v>0</v>
      </c>
      <c r="G40" s="25">
        <f>'SFY 22-23 Q3 Share by Project'!X40</f>
        <v>1542</v>
      </c>
      <c r="H40" s="25">
        <f>'SFY 22-23 Q3 Share by Project'!Y40</f>
        <v>0</v>
      </c>
      <c r="I40" s="25">
        <f>'SFY 22-23 Q3 Share by Project'!Z40</f>
        <v>0</v>
      </c>
      <c r="J40" s="25">
        <f>'SFY 22-23 Q3 Share by Project'!AA40</f>
        <v>0</v>
      </c>
      <c r="K40" s="25">
        <f>'SFY 22-23 Q3 Share by Project'!AB40</f>
        <v>22724</v>
      </c>
      <c r="L40" s="73">
        <f t="shared" si="0"/>
        <v>154958</v>
      </c>
      <c r="P40" s="58"/>
    </row>
    <row r="41" spans="1:16" x14ac:dyDescent="0.2">
      <c r="A41" s="52" t="s">
        <v>67</v>
      </c>
      <c r="B41" s="25">
        <f>'SFY 22-23 Q3 Share by Project'!S41</f>
        <v>0</v>
      </c>
      <c r="C41" s="25">
        <f>'SFY 22-23 Q3 Share by Project'!T41</f>
        <v>42664</v>
      </c>
      <c r="D41" s="25">
        <f>'SFY 22-23 Q3 Share by Project'!U41</f>
        <v>0</v>
      </c>
      <c r="E41" s="25">
        <f>'SFY 22-23 Q3 Share by Project'!V41</f>
        <v>0</v>
      </c>
      <c r="F41" s="25">
        <f>'SFY 22-23 Q3 Share by Project'!W41</f>
        <v>0</v>
      </c>
      <c r="G41" s="25">
        <f>'SFY 22-23 Q3 Share by Project'!X41</f>
        <v>504</v>
      </c>
      <c r="H41" s="25">
        <f>'SFY 22-23 Q3 Share by Project'!Y41</f>
        <v>0</v>
      </c>
      <c r="I41" s="25">
        <f>'SFY 22-23 Q3 Share by Project'!Z41</f>
        <v>0</v>
      </c>
      <c r="J41" s="25">
        <f>'SFY 22-23 Q3 Share by Project'!AA41</f>
        <v>0</v>
      </c>
      <c r="K41" s="25">
        <f>'SFY 22-23 Q3 Share by Project'!AB41</f>
        <v>6587</v>
      </c>
      <c r="L41" s="73">
        <f t="shared" si="0"/>
        <v>49755</v>
      </c>
      <c r="P41" s="58"/>
    </row>
    <row r="42" spans="1:16" x14ac:dyDescent="0.2">
      <c r="A42" s="52" t="s">
        <v>68</v>
      </c>
      <c r="B42" s="25">
        <f>'SFY 22-23 Q3 Share by Project'!S42</f>
        <v>0</v>
      </c>
      <c r="C42" s="25">
        <f>'SFY 22-23 Q3 Share by Project'!T42</f>
        <v>43127</v>
      </c>
      <c r="D42" s="25">
        <f>'SFY 22-23 Q3 Share by Project'!U42</f>
        <v>0</v>
      </c>
      <c r="E42" s="25">
        <f>'SFY 22-23 Q3 Share by Project'!V42</f>
        <v>0</v>
      </c>
      <c r="F42" s="25">
        <f>'SFY 22-23 Q3 Share by Project'!W42</f>
        <v>0</v>
      </c>
      <c r="G42" s="25">
        <f>'SFY 22-23 Q3 Share by Project'!X42</f>
        <v>695</v>
      </c>
      <c r="H42" s="25">
        <f>'SFY 22-23 Q3 Share by Project'!Y42</f>
        <v>0</v>
      </c>
      <c r="I42" s="25">
        <f>'SFY 22-23 Q3 Share by Project'!Z42</f>
        <v>0</v>
      </c>
      <c r="J42" s="25">
        <f>'SFY 22-23 Q3 Share by Project'!AA42</f>
        <v>0</v>
      </c>
      <c r="K42" s="25">
        <f>'SFY 22-23 Q3 Share by Project'!AB42</f>
        <v>11689</v>
      </c>
      <c r="L42" s="73">
        <f t="shared" si="0"/>
        <v>55511</v>
      </c>
      <c r="P42" s="58"/>
    </row>
    <row r="43" spans="1:16" x14ac:dyDescent="0.2">
      <c r="A43" s="52" t="s">
        <v>69</v>
      </c>
      <c r="B43" s="25">
        <f>'SFY 22-23 Q3 Share by Project'!S43</f>
        <v>0</v>
      </c>
      <c r="C43" s="25">
        <f>'SFY 22-23 Q3 Share by Project'!T43</f>
        <v>15432</v>
      </c>
      <c r="D43" s="25">
        <f>'SFY 22-23 Q3 Share by Project'!U43</f>
        <v>0</v>
      </c>
      <c r="E43" s="25">
        <f>'SFY 22-23 Q3 Share by Project'!V43</f>
        <v>0</v>
      </c>
      <c r="F43" s="25">
        <f>'SFY 22-23 Q3 Share by Project'!W43</f>
        <v>0</v>
      </c>
      <c r="G43" s="25">
        <f>'SFY 22-23 Q3 Share by Project'!X43</f>
        <v>181</v>
      </c>
      <c r="H43" s="25">
        <f>'SFY 22-23 Q3 Share by Project'!Y43</f>
        <v>0</v>
      </c>
      <c r="I43" s="25">
        <f>'SFY 22-23 Q3 Share by Project'!Z43</f>
        <v>0</v>
      </c>
      <c r="J43" s="25">
        <f>'SFY 22-23 Q3 Share by Project'!AA43</f>
        <v>0</v>
      </c>
      <c r="K43" s="25">
        <f>'SFY 22-23 Q3 Share by Project'!AB43</f>
        <v>2117</v>
      </c>
      <c r="L43" s="73">
        <f t="shared" si="0"/>
        <v>17730</v>
      </c>
      <c r="P43" s="58"/>
    </row>
    <row r="44" spans="1:16" x14ac:dyDescent="0.2">
      <c r="A44" s="52" t="s">
        <v>70</v>
      </c>
      <c r="B44" s="25">
        <f>'SFY 22-23 Q3 Share by Project'!S44</f>
        <v>0</v>
      </c>
      <c r="C44" s="25">
        <f>'SFY 22-23 Q3 Share by Project'!T44</f>
        <v>21100</v>
      </c>
      <c r="D44" s="25">
        <f>'SFY 22-23 Q3 Share by Project'!U44</f>
        <v>0</v>
      </c>
      <c r="E44" s="25">
        <f>'SFY 22-23 Q3 Share by Project'!V44</f>
        <v>0</v>
      </c>
      <c r="F44" s="25">
        <f>'SFY 22-23 Q3 Share by Project'!W44</f>
        <v>0</v>
      </c>
      <c r="G44" s="25">
        <f>'SFY 22-23 Q3 Share by Project'!X44</f>
        <v>266</v>
      </c>
      <c r="H44" s="25">
        <f>'SFY 22-23 Q3 Share by Project'!Y44</f>
        <v>0</v>
      </c>
      <c r="I44" s="25">
        <f>'SFY 22-23 Q3 Share by Project'!Z44</f>
        <v>0</v>
      </c>
      <c r="J44" s="25">
        <f>'SFY 22-23 Q3 Share by Project'!AA44</f>
        <v>0</v>
      </c>
      <c r="K44" s="25">
        <f>'SFY 22-23 Q3 Share by Project'!AB44</f>
        <v>3743</v>
      </c>
      <c r="L44" s="73">
        <f t="shared" si="0"/>
        <v>25109</v>
      </c>
      <c r="P44" s="58"/>
    </row>
    <row r="45" spans="1:16" x14ac:dyDescent="0.2">
      <c r="A45" s="52" t="s">
        <v>71</v>
      </c>
      <c r="B45" s="25">
        <f>'SFY 22-23 Q3 Share by Project'!S45</f>
        <v>0</v>
      </c>
      <c r="C45" s="25">
        <f>'SFY 22-23 Q3 Share by Project'!T45</f>
        <v>20736</v>
      </c>
      <c r="D45" s="25">
        <f>'SFY 22-23 Q3 Share by Project'!U45</f>
        <v>0</v>
      </c>
      <c r="E45" s="25">
        <f>'SFY 22-23 Q3 Share by Project'!V45</f>
        <v>0</v>
      </c>
      <c r="F45" s="25">
        <f>'SFY 22-23 Q3 Share by Project'!W45</f>
        <v>0</v>
      </c>
      <c r="G45" s="25">
        <f>'SFY 22-23 Q3 Share by Project'!X45</f>
        <v>244</v>
      </c>
      <c r="H45" s="25">
        <f>'SFY 22-23 Q3 Share by Project'!Y45</f>
        <v>0</v>
      </c>
      <c r="I45" s="25">
        <f>'SFY 22-23 Q3 Share by Project'!Z45</f>
        <v>0</v>
      </c>
      <c r="J45" s="25">
        <f>'SFY 22-23 Q3 Share by Project'!AA45</f>
        <v>0</v>
      </c>
      <c r="K45" s="25">
        <f>'SFY 22-23 Q3 Share by Project'!AB45</f>
        <v>3625</v>
      </c>
      <c r="L45" s="73">
        <f t="shared" si="0"/>
        <v>24605</v>
      </c>
      <c r="P45" s="58"/>
    </row>
    <row r="46" spans="1:16" x14ac:dyDescent="0.2">
      <c r="A46" s="52" t="s">
        <v>72</v>
      </c>
      <c r="B46" s="25">
        <f>'SFY 22-23 Q3 Share by Project'!S46</f>
        <v>0</v>
      </c>
      <c r="C46" s="25">
        <f>'SFY 22-23 Q3 Share by Project'!T46</f>
        <v>51622</v>
      </c>
      <c r="D46" s="25">
        <f>'SFY 22-23 Q3 Share by Project'!U46</f>
        <v>0</v>
      </c>
      <c r="E46" s="25">
        <f>'SFY 22-23 Q3 Share by Project'!V46</f>
        <v>0</v>
      </c>
      <c r="F46" s="25">
        <f>'SFY 22-23 Q3 Share by Project'!W46</f>
        <v>0</v>
      </c>
      <c r="G46" s="25">
        <f>'SFY 22-23 Q3 Share by Project'!X46</f>
        <v>610</v>
      </c>
      <c r="H46" s="25">
        <f>'SFY 22-23 Q3 Share by Project'!Y46</f>
        <v>0</v>
      </c>
      <c r="I46" s="25">
        <f>'SFY 22-23 Q3 Share by Project'!Z46</f>
        <v>0</v>
      </c>
      <c r="J46" s="25">
        <f>'SFY 22-23 Q3 Share by Project'!AA46</f>
        <v>0</v>
      </c>
      <c r="K46" s="25">
        <f>'SFY 22-23 Q3 Share by Project'!AB46</f>
        <v>9162</v>
      </c>
      <c r="L46" s="73">
        <f t="shared" si="0"/>
        <v>61394</v>
      </c>
      <c r="P46" s="58"/>
    </row>
    <row r="47" spans="1:16" x14ac:dyDescent="0.2">
      <c r="A47" s="52" t="s">
        <v>73</v>
      </c>
      <c r="B47" s="25">
        <f>'SFY 22-23 Q3 Share by Project'!S47</f>
        <v>0</v>
      </c>
      <c r="C47" s="25">
        <f>'SFY 22-23 Q3 Share by Project'!T47</f>
        <v>13822</v>
      </c>
      <c r="D47" s="25">
        <f>'SFY 22-23 Q3 Share by Project'!U47</f>
        <v>0</v>
      </c>
      <c r="E47" s="25">
        <f>'SFY 22-23 Q3 Share by Project'!V47</f>
        <v>0</v>
      </c>
      <c r="F47" s="25">
        <f>'SFY 22-23 Q3 Share by Project'!W47</f>
        <v>0</v>
      </c>
      <c r="G47" s="25">
        <f>'SFY 22-23 Q3 Share by Project'!X47</f>
        <v>163</v>
      </c>
      <c r="H47" s="25">
        <f>'SFY 22-23 Q3 Share by Project'!Y47</f>
        <v>0</v>
      </c>
      <c r="I47" s="25">
        <f>'SFY 22-23 Q3 Share by Project'!Z47</f>
        <v>0</v>
      </c>
      <c r="J47" s="25">
        <f>'SFY 22-23 Q3 Share by Project'!AA47</f>
        <v>0</v>
      </c>
      <c r="K47" s="25">
        <f>'SFY 22-23 Q3 Share by Project'!AB47</f>
        <v>2187</v>
      </c>
      <c r="L47" s="73">
        <f t="shared" si="0"/>
        <v>16172</v>
      </c>
      <c r="P47" s="58"/>
    </row>
    <row r="48" spans="1:16" x14ac:dyDescent="0.2">
      <c r="A48" s="133" t="s">
        <v>74</v>
      </c>
      <c r="B48" s="25">
        <f>'SFY 22-23 Q3 Share by Project'!S48</f>
        <v>0</v>
      </c>
      <c r="C48" s="25">
        <f>'SFY 22-23 Q3 Share by Project'!T48</f>
        <v>9728</v>
      </c>
      <c r="D48" s="25">
        <f>'SFY 22-23 Q3 Share by Project'!U48</f>
        <v>0</v>
      </c>
      <c r="E48" s="25">
        <f>'SFY 22-23 Q3 Share by Project'!V48</f>
        <v>0</v>
      </c>
      <c r="F48" s="25">
        <f>'SFY 22-23 Q3 Share by Project'!W48</f>
        <v>0</v>
      </c>
      <c r="G48" s="25">
        <f>'SFY 22-23 Q3 Share by Project'!X48</f>
        <v>157</v>
      </c>
      <c r="H48" s="25">
        <f>'SFY 22-23 Q3 Share by Project'!Y48</f>
        <v>0</v>
      </c>
      <c r="I48" s="25">
        <f>'SFY 22-23 Q3 Share by Project'!Z48</f>
        <v>0</v>
      </c>
      <c r="J48" s="25">
        <f>'SFY 22-23 Q3 Share by Project'!AA48</f>
        <v>0</v>
      </c>
      <c r="K48" s="25">
        <f>'SFY 22-23 Q3 Share by Project'!AB48</f>
        <v>2631</v>
      </c>
      <c r="L48" s="73">
        <f t="shared" si="0"/>
        <v>12516</v>
      </c>
      <c r="P48" s="58"/>
    </row>
    <row r="49" spans="1:16" x14ac:dyDescent="0.2">
      <c r="A49" s="133" t="s">
        <v>75</v>
      </c>
      <c r="B49" s="25">
        <f>'SFY 22-23 Q3 Share by Project'!S49</f>
        <v>0</v>
      </c>
      <c r="C49" s="25">
        <f>'SFY 22-23 Q3 Share by Project'!T49</f>
        <v>117</v>
      </c>
      <c r="D49" s="25">
        <f>'SFY 22-23 Q3 Share by Project'!U49</f>
        <v>0</v>
      </c>
      <c r="E49" s="25">
        <f>'SFY 22-23 Q3 Share by Project'!V49</f>
        <v>0</v>
      </c>
      <c r="F49" s="25">
        <f>'SFY 22-23 Q3 Share by Project'!W49</f>
        <v>0</v>
      </c>
      <c r="G49" s="25">
        <f>'SFY 22-23 Q3 Share by Project'!X49</f>
        <v>2</v>
      </c>
      <c r="H49" s="25">
        <f>'SFY 22-23 Q3 Share by Project'!Y49</f>
        <v>0</v>
      </c>
      <c r="I49" s="25">
        <f>'SFY 22-23 Q3 Share by Project'!Z49</f>
        <v>0</v>
      </c>
      <c r="J49" s="25">
        <f>'SFY 22-23 Q3 Share by Project'!AA49</f>
        <v>0</v>
      </c>
      <c r="K49" s="25">
        <f>'SFY 22-23 Q3 Share by Project'!AB49</f>
        <v>38</v>
      </c>
      <c r="L49" s="73">
        <f t="shared" si="0"/>
        <v>157</v>
      </c>
      <c r="P49" s="58"/>
    </row>
    <row r="50" spans="1:16" x14ac:dyDescent="0.2">
      <c r="A50" s="133" t="s">
        <v>76</v>
      </c>
      <c r="B50" s="25">
        <f>'SFY 22-23 Q3 Share by Project'!S50</f>
        <v>0</v>
      </c>
      <c r="C50" s="25">
        <f>'SFY 22-23 Q3 Share by Project'!T50</f>
        <v>2930</v>
      </c>
      <c r="D50" s="25">
        <f>'SFY 22-23 Q3 Share by Project'!U50</f>
        <v>0</v>
      </c>
      <c r="E50" s="25">
        <f>'SFY 22-23 Q3 Share by Project'!V50</f>
        <v>0</v>
      </c>
      <c r="F50" s="25">
        <f>'SFY 22-23 Q3 Share by Project'!W50</f>
        <v>0</v>
      </c>
      <c r="G50" s="25">
        <f>'SFY 22-23 Q3 Share by Project'!X50</f>
        <v>47</v>
      </c>
      <c r="H50" s="25">
        <f>'SFY 22-23 Q3 Share by Project'!Y50</f>
        <v>0</v>
      </c>
      <c r="I50" s="25">
        <f>'SFY 22-23 Q3 Share by Project'!Z50</f>
        <v>0</v>
      </c>
      <c r="J50" s="25">
        <f>'SFY 22-23 Q3 Share by Project'!AA50</f>
        <v>0</v>
      </c>
      <c r="K50" s="25">
        <f>'SFY 22-23 Q3 Share by Project'!AB50</f>
        <v>796</v>
      </c>
      <c r="L50" s="73">
        <f t="shared" si="0"/>
        <v>3773</v>
      </c>
      <c r="P50" s="58"/>
    </row>
    <row r="51" spans="1:16" x14ac:dyDescent="0.2">
      <c r="A51" s="133" t="s">
        <v>77</v>
      </c>
      <c r="B51" s="25">
        <f>'SFY 22-23 Q3 Share by Project'!S51</f>
        <v>0</v>
      </c>
      <c r="C51" s="25">
        <f>'SFY 22-23 Q3 Share by Project'!T51</f>
        <v>18047</v>
      </c>
      <c r="D51" s="25">
        <f>'SFY 22-23 Q3 Share by Project'!U51</f>
        <v>0</v>
      </c>
      <c r="E51" s="25">
        <f>'SFY 22-23 Q3 Share by Project'!V51</f>
        <v>0</v>
      </c>
      <c r="F51" s="25">
        <f>'SFY 22-23 Q3 Share by Project'!W51</f>
        <v>0</v>
      </c>
      <c r="G51" s="25">
        <f>'SFY 22-23 Q3 Share by Project'!X51</f>
        <v>213</v>
      </c>
      <c r="H51" s="25">
        <f>'SFY 22-23 Q3 Share by Project'!Y51</f>
        <v>0</v>
      </c>
      <c r="I51" s="25">
        <f>'SFY 22-23 Q3 Share by Project'!Z51</f>
        <v>0</v>
      </c>
      <c r="J51" s="25">
        <f>'SFY 22-23 Q3 Share by Project'!AA51</f>
        <v>0</v>
      </c>
      <c r="K51" s="25">
        <f>'SFY 22-23 Q3 Share by Project'!AB51</f>
        <v>3114</v>
      </c>
      <c r="L51" s="73">
        <f t="shared" si="0"/>
        <v>21374</v>
      </c>
      <c r="P51" s="58"/>
    </row>
    <row r="52" spans="1:16" x14ac:dyDescent="0.2">
      <c r="A52" s="133" t="s">
        <v>78</v>
      </c>
      <c r="B52" s="25">
        <f>'SFY 22-23 Q3 Share by Project'!S52</f>
        <v>0</v>
      </c>
      <c r="C52" s="25">
        <f>'SFY 22-23 Q3 Share by Project'!T52</f>
        <v>19935</v>
      </c>
      <c r="D52" s="25">
        <f>'SFY 22-23 Q3 Share by Project'!U52</f>
        <v>0</v>
      </c>
      <c r="E52" s="25">
        <f>'SFY 22-23 Q3 Share by Project'!V52</f>
        <v>0</v>
      </c>
      <c r="F52" s="25">
        <f>'SFY 22-23 Q3 Share by Project'!W52</f>
        <v>0</v>
      </c>
      <c r="G52" s="25">
        <f>'SFY 22-23 Q3 Share by Project'!X52</f>
        <v>235</v>
      </c>
      <c r="H52" s="25">
        <f>'SFY 22-23 Q3 Share by Project'!Y52</f>
        <v>0</v>
      </c>
      <c r="I52" s="25">
        <f>'SFY 22-23 Q3 Share by Project'!Z52</f>
        <v>0</v>
      </c>
      <c r="J52" s="25">
        <f>'SFY 22-23 Q3 Share by Project'!AA52</f>
        <v>0</v>
      </c>
      <c r="K52" s="25">
        <f>'SFY 22-23 Q3 Share by Project'!AB52</f>
        <v>3161</v>
      </c>
      <c r="L52" s="73">
        <f t="shared" si="0"/>
        <v>23331</v>
      </c>
      <c r="P52" s="58"/>
    </row>
    <row r="53" spans="1:16" x14ac:dyDescent="0.2">
      <c r="A53" s="25" t="s">
        <v>79</v>
      </c>
      <c r="B53" s="25">
        <f>'SFY 22-23 Q3 Share by Project'!S53</f>
        <v>0</v>
      </c>
      <c r="C53" s="25">
        <f>'SFY 22-23 Q3 Share by Project'!T53</f>
        <v>34450</v>
      </c>
      <c r="D53" s="25">
        <f>'SFY 22-23 Q3 Share by Project'!U53</f>
        <v>0</v>
      </c>
      <c r="E53" s="25">
        <f>'SFY 22-23 Q3 Share by Project'!V53</f>
        <v>0</v>
      </c>
      <c r="F53" s="25">
        <f>'SFY 22-23 Q3 Share by Project'!W53</f>
        <v>0</v>
      </c>
      <c r="G53" s="25">
        <f>'SFY 22-23 Q3 Share by Project'!X53</f>
        <v>555</v>
      </c>
      <c r="H53" s="25">
        <f>'SFY 22-23 Q3 Share by Project'!Y53</f>
        <v>0</v>
      </c>
      <c r="I53" s="25">
        <f>'SFY 22-23 Q3 Share by Project'!Z53</f>
        <v>0</v>
      </c>
      <c r="J53" s="25">
        <f>'SFY 22-23 Q3 Share by Project'!AA53</f>
        <v>0</v>
      </c>
      <c r="K53" s="25">
        <f>'SFY 22-23 Q3 Share by Project'!AB53</f>
        <v>9339</v>
      </c>
      <c r="L53" s="73">
        <f t="shared" si="0"/>
        <v>44344</v>
      </c>
      <c r="P53" s="58"/>
    </row>
    <row r="54" spans="1:16" x14ac:dyDescent="0.2">
      <c r="A54" s="133" t="s">
        <v>80</v>
      </c>
      <c r="B54" s="25">
        <f>'SFY 22-23 Q3 Share by Project'!S54</f>
        <v>0</v>
      </c>
      <c r="C54" s="25">
        <f>'SFY 22-23 Q3 Share by Project'!T54</f>
        <v>5975</v>
      </c>
      <c r="D54" s="25">
        <f>'SFY 22-23 Q3 Share by Project'!U54</f>
        <v>0</v>
      </c>
      <c r="E54" s="25">
        <f>'SFY 22-23 Q3 Share by Project'!V54</f>
        <v>0</v>
      </c>
      <c r="F54" s="25">
        <f>'SFY 22-23 Q3 Share by Project'!W54</f>
        <v>0</v>
      </c>
      <c r="G54" s="25">
        <f>'SFY 22-23 Q3 Share by Project'!X54</f>
        <v>96</v>
      </c>
      <c r="H54" s="25">
        <f>'SFY 22-23 Q3 Share by Project'!Y54</f>
        <v>0</v>
      </c>
      <c r="I54" s="25">
        <f>'SFY 22-23 Q3 Share by Project'!Z54</f>
        <v>0</v>
      </c>
      <c r="J54" s="25">
        <f>'SFY 22-23 Q3 Share by Project'!AA54</f>
        <v>0</v>
      </c>
      <c r="K54" s="25">
        <f>'SFY 22-23 Q3 Share by Project'!AB54</f>
        <v>1615</v>
      </c>
      <c r="L54" s="73">
        <f t="shared" si="0"/>
        <v>7686</v>
      </c>
      <c r="P54" s="58"/>
    </row>
    <row r="55" spans="1:16" x14ac:dyDescent="0.2">
      <c r="A55" s="133" t="s">
        <v>81</v>
      </c>
      <c r="B55" s="25">
        <f>'SFY 22-23 Q3 Share by Project'!S55</f>
        <v>0</v>
      </c>
      <c r="C55" s="25">
        <f>'SFY 22-23 Q3 Share by Project'!T55</f>
        <v>4219</v>
      </c>
      <c r="D55" s="25">
        <f>'SFY 22-23 Q3 Share by Project'!U55</f>
        <v>0</v>
      </c>
      <c r="E55" s="25">
        <f>'SFY 22-23 Q3 Share by Project'!V55</f>
        <v>0</v>
      </c>
      <c r="F55" s="25">
        <f>'SFY 22-23 Q3 Share by Project'!W55</f>
        <v>0</v>
      </c>
      <c r="G55" s="25">
        <f>'SFY 22-23 Q3 Share by Project'!X55</f>
        <v>68</v>
      </c>
      <c r="H55" s="25">
        <f>'SFY 22-23 Q3 Share by Project'!Y55</f>
        <v>0</v>
      </c>
      <c r="I55" s="25">
        <f>'SFY 22-23 Q3 Share by Project'!Z55</f>
        <v>0</v>
      </c>
      <c r="J55" s="25">
        <f>'SFY 22-23 Q3 Share by Project'!AA55</f>
        <v>0</v>
      </c>
      <c r="K55" s="25">
        <f>'SFY 22-23 Q3 Share by Project'!AB55</f>
        <v>1137</v>
      </c>
      <c r="L55" s="73">
        <f t="shared" si="0"/>
        <v>5424</v>
      </c>
      <c r="P55" s="58"/>
    </row>
    <row r="56" spans="1:16" x14ac:dyDescent="0.2">
      <c r="A56" s="133" t="s">
        <v>82</v>
      </c>
      <c r="B56" s="25">
        <f>'SFY 22-23 Q3 Share by Project'!S56</f>
        <v>0</v>
      </c>
      <c r="C56" s="25">
        <f>'SFY 22-23 Q3 Share by Project'!T56</f>
        <v>821</v>
      </c>
      <c r="D56" s="25">
        <f>'SFY 22-23 Q3 Share by Project'!U56</f>
        <v>0</v>
      </c>
      <c r="E56" s="25">
        <f>'SFY 22-23 Q3 Share by Project'!V56</f>
        <v>0</v>
      </c>
      <c r="F56" s="25">
        <f>'SFY 22-23 Q3 Share by Project'!W56</f>
        <v>0</v>
      </c>
      <c r="G56" s="25">
        <f>'SFY 22-23 Q3 Share by Project'!X56</f>
        <v>13</v>
      </c>
      <c r="H56" s="25">
        <f>'SFY 22-23 Q3 Share by Project'!Y56</f>
        <v>0</v>
      </c>
      <c r="I56" s="25">
        <f>'SFY 22-23 Q3 Share by Project'!Z56</f>
        <v>0</v>
      </c>
      <c r="J56" s="25">
        <f>'SFY 22-23 Q3 Share by Project'!AA56</f>
        <v>0</v>
      </c>
      <c r="K56" s="25">
        <f>'SFY 22-23 Q3 Share by Project'!AB56</f>
        <v>220</v>
      </c>
      <c r="L56" s="73">
        <f t="shared" si="0"/>
        <v>1054</v>
      </c>
      <c r="P56" s="58"/>
    </row>
    <row r="57" spans="1:16" x14ac:dyDescent="0.2">
      <c r="A57" s="133" t="s">
        <v>83</v>
      </c>
      <c r="B57" s="25">
        <f>'SFY 22-23 Q3 Share by Project'!S57</f>
        <v>0</v>
      </c>
      <c r="C57" s="25">
        <f>'SFY 22-23 Q3 Share by Project'!T57</f>
        <v>32942</v>
      </c>
      <c r="D57" s="25">
        <f>'SFY 22-23 Q3 Share by Project'!U57</f>
        <v>0</v>
      </c>
      <c r="E57" s="25">
        <f>'SFY 22-23 Q3 Share by Project'!V57</f>
        <v>0</v>
      </c>
      <c r="F57" s="25">
        <f>'SFY 22-23 Q3 Share by Project'!W57</f>
        <v>0</v>
      </c>
      <c r="G57" s="25">
        <f>'SFY 22-23 Q3 Share by Project'!X57</f>
        <v>390</v>
      </c>
      <c r="H57" s="25">
        <f>'SFY 22-23 Q3 Share by Project'!Y57</f>
        <v>0</v>
      </c>
      <c r="I57" s="25">
        <f>'SFY 22-23 Q3 Share by Project'!Z57</f>
        <v>0</v>
      </c>
      <c r="J57" s="25">
        <f>'SFY 22-23 Q3 Share by Project'!AA57</f>
        <v>0</v>
      </c>
      <c r="K57" s="25">
        <f>'SFY 22-23 Q3 Share by Project'!AB57</f>
        <v>6241</v>
      </c>
      <c r="L57" s="73">
        <f t="shared" si="0"/>
        <v>39573</v>
      </c>
      <c r="P57" s="58"/>
    </row>
    <row r="58" spans="1:16" x14ac:dyDescent="0.2">
      <c r="A58" s="133" t="s">
        <v>84</v>
      </c>
      <c r="B58" s="25">
        <f>'SFY 22-23 Q3 Share by Project'!S58</f>
        <v>0</v>
      </c>
      <c r="C58" s="25">
        <f>'SFY 22-23 Q3 Share by Project'!T58</f>
        <v>1993</v>
      </c>
      <c r="D58" s="25">
        <f>'SFY 22-23 Q3 Share by Project'!U58</f>
        <v>0</v>
      </c>
      <c r="E58" s="25">
        <f>'SFY 22-23 Q3 Share by Project'!V58</f>
        <v>0</v>
      </c>
      <c r="F58" s="25">
        <f>'SFY 22-23 Q3 Share by Project'!W58</f>
        <v>0</v>
      </c>
      <c r="G58" s="25">
        <f>'SFY 22-23 Q3 Share by Project'!X58</f>
        <v>32</v>
      </c>
      <c r="H58" s="25">
        <f>'SFY 22-23 Q3 Share by Project'!Y58</f>
        <v>0</v>
      </c>
      <c r="I58" s="25">
        <f>'SFY 22-23 Q3 Share by Project'!Z58</f>
        <v>0</v>
      </c>
      <c r="J58" s="25">
        <f>'SFY 22-23 Q3 Share by Project'!AA58</f>
        <v>0</v>
      </c>
      <c r="K58" s="25">
        <f>'SFY 22-23 Q3 Share by Project'!AB58</f>
        <v>538</v>
      </c>
      <c r="L58" s="73">
        <f t="shared" si="0"/>
        <v>2563</v>
      </c>
      <c r="P58" s="58"/>
    </row>
    <row r="59" spans="1:16" x14ac:dyDescent="0.2">
      <c r="A59" s="133" t="s">
        <v>85</v>
      </c>
      <c r="B59" s="25">
        <f>'SFY 22-23 Q3 Share by Project'!S59</f>
        <v>0</v>
      </c>
      <c r="C59" s="25">
        <f>'SFY 22-23 Q3 Share by Project'!T59</f>
        <v>29035</v>
      </c>
      <c r="D59" s="25">
        <f>'SFY 22-23 Q3 Share by Project'!U59</f>
        <v>0</v>
      </c>
      <c r="E59" s="25">
        <f>'SFY 22-23 Q3 Share by Project'!V59</f>
        <v>0</v>
      </c>
      <c r="F59" s="25">
        <f>'SFY 22-23 Q3 Share by Project'!W59</f>
        <v>0</v>
      </c>
      <c r="G59" s="25">
        <f>'SFY 22-23 Q3 Share by Project'!X59</f>
        <v>343</v>
      </c>
      <c r="H59" s="25">
        <f>'SFY 22-23 Q3 Share by Project'!Y59</f>
        <v>0</v>
      </c>
      <c r="I59" s="25">
        <f>'SFY 22-23 Q3 Share by Project'!Z59</f>
        <v>0</v>
      </c>
      <c r="J59" s="25">
        <f>'SFY 22-23 Q3 Share by Project'!AA59</f>
        <v>0</v>
      </c>
      <c r="K59" s="25">
        <f>'SFY 22-23 Q3 Share by Project'!AB59</f>
        <v>5255</v>
      </c>
      <c r="L59" s="73">
        <f t="shared" si="0"/>
        <v>34633</v>
      </c>
      <c r="P59" s="58"/>
    </row>
    <row r="60" spans="1:16" x14ac:dyDescent="0.2">
      <c r="A60" s="133" t="s">
        <v>86</v>
      </c>
      <c r="B60" s="25">
        <f>'SFY 22-23 Q3 Share by Project'!S60</f>
        <v>0</v>
      </c>
      <c r="C60" s="25">
        <f>'SFY 22-23 Q3 Share by Project'!T60</f>
        <v>5443</v>
      </c>
      <c r="D60" s="25">
        <f>'SFY 22-23 Q3 Share by Project'!U60</f>
        <v>0</v>
      </c>
      <c r="E60" s="25">
        <f>'SFY 22-23 Q3 Share by Project'!V60</f>
        <v>0</v>
      </c>
      <c r="F60" s="25">
        <f>'SFY 22-23 Q3 Share by Project'!W60</f>
        <v>0</v>
      </c>
      <c r="G60" s="25">
        <f>'SFY 22-23 Q3 Share by Project'!X60</f>
        <v>65</v>
      </c>
      <c r="H60" s="25">
        <f>'SFY 22-23 Q3 Share by Project'!Y60</f>
        <v>0</v>
      </c>
      <c r="I60" s="25">
        <f>'SFY 22-23 Q3 Share by Project'!Z60</f>
        <v>0</v>
      </c>
      <c r="J60" s="25">
        <f>'SFY 22-23 Q3 Share by Project'!AA60</f>
        <v>0</v>
      </c>
      <c r="K60" s="25">
        <f>'SFY 22-23 Q3 Share by Project'!AB60</f>
        <v>1162</v>
      </c>
      <c r="L60" s="73">
        <f t="shared" si="0"/>
        <v>6670</v>
      </c>
      <c r="P60" s="58"/>
    </row>
    <row r="61" spans="1:16" x14ac:dyDescent="0.2">
      <c r="A61" s="133" t="s">
        <v>87</v>
      </c>
      <c r="B61" s="25">
        <f>'SFY 22-23 Q3 Share by Project'!S61</f>
        <v>0</v>
      </c>
      <c r="C61" s="25">
        <f>'SFY 22-23 Q3 Share by Project'!T61</f>
        <v>5275</v>
      </c>
      <c r="D61" s="25">
        <f>'SFY 22-23 Q3 Share by Project'!U61</f>
        <v>0</v>
      </c>
      <c r="E61" s="25">
        <f>'SFY 22-23 Q3 Share by Project'!V61</f>
        <v>0</v>
      </c>
      <c r="F61" s="25">
        <f>'SFY 22-23 Q3 Share by Project'!W61</f>
        <v>0</v>
      </c>
      <c r="G61" s="25">
        <f>'SFY 22-23 Q3 Share by Project'!X61</f>
        <v>85</v>
      </c>
      <c r="H61" s="25">
        <f>'SFY 22-23 Q3 Share by Project'!Y61</f>
        <v>0</v>
      </c>
      <c r="I61" s="25">
        <f>'SFY 22-23 Q3 Share by Project'!Z61</f>
        <v>0</v>
      </c>
      <c r="J61" s="25">
        <f>'SFY 22-23 Q3 Share by Project'!AA61</f>
        <v>0</v>
      </c>
      <c r="K61" s="25">
        <f>'SFY 22-23 Q3 Share by Project'!AB61</f>
        <v>1432</v>
      </c>
      <c r="L61" s="73">
        <f t="shared" si="0"/>
        <v>6792</v>
      </c>
      <c r="P61" s="58"/>
    </row>
    <row r="62" spans="1:16" ht="3.7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1:16" x14ac:dyDescent="0.2">
      <c r="A63" s="35" t="s">
        <v>88</v>
      </c>
      <c r="B63" s="36">
        <f t="shared" ref="B63:L63" si="1">SUM(B4:B61)</f>
        <v>0</v>
      </c>
      <c r="C63" s="36">
        <f t="shared" si="1"/>
        <v>1929613</v>
      </c>
      <c r="D63" s="36">
        <f t="shared" si="1"/>
        <v>0</v>
      </c>
      <c r="E63" s="36">
        <f t="shared" si="1"/>
        <v>0</v>
      </c>
      <c r="F63" s="36">
        <f t="shared" si="1"/>
        <v>0</v>
      </c>
      <c r="G63" s="36">
        <f t="shared" si="1"/>
        <v>27906</v>
      </c>
      <c r="H63" s="36">
        <f t="shared" si="1"/>
        <v>0</v>
      </c>
      <c r="I63" s="36">
        <f t="shared" si="1"/>
        <v>0</v>
      </c>
      <c r="J63" s="36">
        <f t="shared" si="1"/>
        <v>0</v>
      </c>
      <c r="K63" s="36">
        <f t="shared" si="1"/>
        <v>451650</v>
      </c>
      <c r="L63" s="36">
        <f t="shared" si="1"/>
        <v>2409169</v>
      </c>
    </row>
    <row r="64" spans="1:16" x14ac:dyDescent="0.2">
      <c r="A64" s="134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s="40" customFormat="1" ht="16.5" hidden="1" x14ac:dyDescent="0.3">
      <c r="A65" s="237" t="s">
        <v>89</v>
      </c>
      <c r="B65" s="238">
        <f>'SFY 22-23 Q3 Share Calculations'!BP64</f>
        <v>0</v>
      </c>
      <c r="C65" s="238">
        <f>'SFY 22-23 Q3 Share Calculations'!BQ64</f>
        <v>1929613</v>
      </c>
      <c r="D65" s="238">
        <f>'SFY 22-23 Q3 Share Calculations'!BR64</f>
        <v>0</v>
      </c>
      <c r="E65" s="238">
        <f>'SFY 22-23 Q3 Share Calculations'!BS64</f>
        <v>0</v>
      </c>
      <c r="F65" s="238">
        <f>'SFY 22-23 Q3 Share Calculations'!BT64</f>
        <v>0</v>
      </c>
      <c r="G65" s="238">
        <f>'SFY 22-23 Q3 Share Calculations'!BU64</f>
        <v>27906</v>
      </c>
      <c r="H65" s="238">
        <f>'SFY 22-23 Q3 Share Calculations'!BV64</f>
        <v>0</v>
      </c>
      <c r="I65" s="238">
        <f>'SFY 22-23 Q3 Share Calculations'!BW64</f>
        <v>0</v>
      </c>
      <c r="J65" s="238">
        <f>'SFY 22-23 Q3 Share Calculations'!BX64</f>
        <v>0</v>
      </c>
      <c r="K65" s="238">
        <f>'SFY 22-23 Q3 Share Calculations'!BY64</f>
        <v>451650</v>
      </c>
      <c r="L65" s="238">
        <f>'SFY 22-23 Q3 Share Calculations'!BZ64</f>
        <v>2409169</v>
      </c>
    </row>
    <row r="66" spans="1:12" s="40" customFormat="1" ht="16.5" hidden="1" x14ac:dyDescent="0.3">
      <c r="A66" s="237" t="s">
        <v>90</v>
      </c>
      <c r="B66" s="239">
        <f t="shared" ref="B66:L66" si="2">B63-B65</f>
        <v>0</v>
      </c>
      <c r="C66" s="239">
        <f t="shared" si="2"/>
        <v>0</v>
      </c>
      <c r="D66" s="239">
        <f t="shared" si="2"/>
        <v>0</v>
      </c>
      <c r="E66" s="239">
        <f t="shared" si="2"/>
        <v>0</v>
      </c>
      <c r="F66" s="239">
        <f t="shared" si="2"/>
        <v>0</v>
      </c>
      <c r="G66" s="239">
        <f t="shared" si="2"/>
        <v>0</v>
      </c>
      <c r="H66" s="239">
        <f t="shared" si="2"/>
        <v>0</v>
      </c>
      <c r="I66" s="239">
        <f t="shared" si="2"/>
        <v>0</v>
      </c>
      <c r="J66" s="239">
        <f t="shared" si="2"/>
        <v>0</v>
      </c>
      <c r="K66" s="239">
        <f t="shared" si="2"/>
        <v>0</v>
      </c>
      <c r="L66" s="239">
        <f t="shared" si="2"/>
        <v>0</v>
      </c>
    </row>
    <row r="67" spans="1:12" ht="15" hidden="1" x14ac:dyDescent="0.25">
      <c r="A67" s="135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/>
    </row>
    <row r="68" spans="1:12" ht="16.5" hidden="1" x14ac:dyDescent="0.3">
      <c r="A68" s="328" t="s">
        <v>259</v>
      </c>
      <c r="B68" s="329">
        <v>0</v>
      </c>
      <c r="C68" s="329">
        <f>SUM('1a SFY 22-23 Q3 ABAWD'!BE4:BE5)+SUM('2b SFY 22-23 Q3 CalSAWS MO'!BE4:BE41)+SUM('3a SFY 22-23 Q3 CalWIN MO'!X4:X76)+SUM('3b SFY 21-22 Adj-Late CalWIN MO'!X4:X12)</f>
        <v>1929613</v>
      </c>
      <c r="D68" s="329">
        <v>0</v>
      </c>
      <c r="E68" s="329">
        <v>0</v>
      </c>
      <c r="F68" s="329">
        <v>0</v>
      </c>
      <c r="G68" s="329">
        <f>SUM('2b SFY 22-23 Q3 CalSAWS MO'!BI4:BI41)+SUM('3a SFY 22-23 Q3 CalWIN MO'!Y4:Y76)+SUM('3b SFY 21-22 Adj-Late CalWIN MO'!Y4:Y12)</f>
        <v>27906</v>
      </c>
      <c r="H68" s="329">
        <v>0</v>
      </c>
      <c r="I68" s="329">
        <v>0</v>
      </c>
      <c r="J68" s="329">
        <v>0</v>
      </c>
      <c r="K68" s="329">
        <f>SUM('2a SFY 22-23 Q3 CalSAWS'!BN4:BN89)+SUM('3a SFY 22-23 Q3 CalWIN MO'!Z4:Z76)+SUM('3b SFY 21-22 Adj-Late CalWIN MO'!Z4:Z12)</f>
        <v>451650</v>
      </c>
      <c r="L68" s="329">
        <f>SUM(B68:K68)</f>
        <v>2409169</v>
      </c>
    </row>
    <row r="69" spans="1:12" ht="16.5" hidden="1" x14ac:dyDescent="0.3">
      <c r="A69" s="328" t="s">
        <v>90</v>
      </c>
      <c r="B69" s="329">
        <f>B63-B68</f>
        <v>0</v>
      </c>
      <c r="C69" s="329">
        <f t="shared" ref="C69:K69" si="3">C63-C68</f>
        <v>0</v>
      </c>
      <c r="D69" s="329">
        <f t="shared" si="3"/>
        <v>0</v>
      </c>
      <c r="E69" s="329">
        <f t="shared" si="3"/>
        <v>0</v>
      </c>
      <c r="F69" s="329">
        <f t="shared" si="3"/>
        <v>0</v>
      </c>
      <c r="G69" s="329">
        <f t="shared" si="3"/>
        <v>0</v>
      </c>
      <c r="H69" s="329">
        <f t="shared" si="3"/>
        <v>0</v>
      </c>
      <c r="I69" s="329">
        <f t="shared" si="3"/>
        <v>0</v>
      </c>
      <c r="J69" s="329">
        <f t="shared" si="3"/>
        <v>0</v>
      </c>
      <c r="K69" s="329">
        <f t="shared" si="3"/>
        <v>0</v>
      </c>
      <c r="L69" s="329">
        <f>SUM(B69:K69)</f>
        <v>0</v>
      </c>
    </row>
    <row r="70" spans="1:12" ht="15" x14ac:dyDescent="0.25">
      <c r="A70" s="135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</row>
    <row r="71" spans="1:12" ht="15" x14ac:dyDescent="0.25">
      <c r="A71" s="135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</row>
    <row r="72" spans="1:12" ht="15" x14ac:dyDescent="0.25">
      <c r="A72" s="135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</row>
    <row r="73" spans="1:12" ht="15" x14ac:dyDescent="0.25">
      <c r="A73" s="135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</row>
    <row r="74" spans="1:12" ht="15" x14ac:dyDescent="0.25">
      <c r="A74" s="135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</row>
    <row r="75" spans="1:12" ht="15" x14ac:dyDescent="0.25">
      <c r="A75" s="135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</row>
    <row r="76" spans="1:12" ht="15" x14ac:dyDescent="0.25">
      <c r="A76" s="135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</row>
    <row r="77" spans="1:12" ht="15" x14ac:dyDescent="0.25">
      <c r="A77" s="135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</row>
    <row r="78" spans="1:12" ht="15" x14ac:dyDescent="0.25">
      <c r="A78" s="135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</row>
    <row r="79" spans="1:12" x14ac:dyDescent="0.2">
      <c r="C79" s="58"/>
      <c r="D79" s="58"/>
      <c r="E79" s="58"/>
      <c r="F79" s="58"/>
      <c r="G79" s="58"/>
      <c r="H79" s="58"/>
      <c r="I79" s="58"/>
      <c r="J79" s="58"/>
      <c r="K79" s="58"/>
      <c r="L79" s="58"/>
    </row>
    <row r="82" spans="1:12" x14ac:dyDescent="0.2">
      <c r="L82" s="58"/>
    </row>
    <row r="86" spans="1:12" x14ac:dyDescent="0.2">
      <c r="C86" s="58"/>
      <c r="D86" s="58"/>
      <c r="E86" s="58"/>
      <c r="F86" s="58"/>
      <c r="G86" s="58"/>
      <c r="H86" s="58"/>
      <c r="I86" s="58"/>
      <c r="J86" s="58"/>
      <c r="K86" s="78"/>
      <c r="L86" s="58"/>
    </row>
    <row r="87" spans="1:12" x14ac:dyDescent="0.2">
      <c r="A87" s="125"/>
      <c r="B87" s="125"/>
      <c r="K87" s="78"/>
    </row>
    <row r="88" spans="1:12" x14ac:dyDescent="0.2">
      <c r="A88" s="126"/>
      <c r="B88" s="126"/>
      <c r="C88" s="78"/>
      <c r="D88" s="78"/>
      <c r="E88" s="78"/>
      <c r="F88" s="78"/>
      <c r="G88" s="78"/>
      <c r="H88" s="78"/>
      <c r="I88" s="78"/>
      <c r="J88" s="78"/>
      <c r="K88" s="78"/>
      <c r="L88" s="78"/>
    </row>
    <row r="89" spans="1:12" x14ac:dyDescent="0.2">
      <c r="A89" s="126"/>
      <c r="B89" s="126"/>
      <c r="C89" s="78"/>
      <c r="D89" s="78"/>
      <c r="E89" s="78"/>
      <c r="F89" s="78"/>
      <c r="G89" s="78"/>
      <c r="H89" s="78"/>
      <c r="I89" s="78"/>
      <c r="J89" s="78"/>
      <c r="K89" s="78"/>
      <c r="L89" s="78"/>
    </row>
    <row r="90" spans="1:12" x14ac:dyDescent="0.2">
      <c r="A90" s="126"/>
      <c r="B90" s="126"/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1:12" x14ac:dyDescent="0.2">
      <c r="C91" s="128"/>
      <c r="D91" s="128"/>
      <c r="E91" s="128"/>
      <c r="F91" s="128"/>
      <c r="G91" s="128"/>
      <c r="H91" s="128"/>
      <c r="I91" s="128"/>
      <c r="J91" s="128"/>
      <c r="K91" s="78"/>
      <c r="L91" s="128"/>
    </row>
    <row r="92" spans="1:12" x14ac:dyDescent="0.2">
      <c r="K92" s="78"/>
    </row>
    <row r="93" spans="1:12" x14ac:dyDescent="0.2">
      <c r="A93" s="125"/>
      <c r="B93" s="125"/>
      <c r="C93" s="128"/>
      <c r="D93" s="128"/>
      <c r="E93" s="128"/>
      <c r="F93" s="128"/>
      <c r="G93" s="128"/>
      <c r="H93" s="128"/>
      <c r="I93" s="128"/>
      <c r="J93" s="128"/>
      <c r="K93" s="128"/>
    </row>
    <row r="94" spans="1:12" x14ac:dyDescent="0.2">
      <c r="A94" s="126"/>
      <c r="B94" s="126"/>
      <c r="C94" s="128"/>
      <c r="D94" s="128"/>
      <c r="E94" s="128"/>
      <c r="F94" s="128"/>
      <c r="G94" s="128"/>
      <c r="H94" s="128"/>
      <c r="I94" s="128"/>
      <c r="J94" s="128"/>
      <c r="K94" s="128"/>
      <c r="L94" s="78"/>
    </row>
    <row r="95" spans="1:12" x14ac:dyDescent="0.2">
      <c r="A95" s="126"/>
      <c r="B95" s="126"/>
      <c r="C95" s="128"/>
      <c r="D95" s="128"/>
      <c r="E95" s="128"/>
      <c r="F95" s="128"/>
      <c r="G95" s="128"/>
      <c r="H95" s="128"/>
      <c r="I95" s="128"/>
      <c r="J95" s="128"/>
      <c r="K95" s="128"/>
      <c r="L95" s="78"/>
    </row>
    <row r="96" spans="1:12" x14ac:dyDescent="0.2">
      <c r="A96" s="126"/>
      <c r="B96" s="126"/>
      <c r="C96" s="128"/>
      <c r="D96" s="128"/>
      <c r="E96" s="128"/>
      <c r="F96" s="128"/>
      <c r="G96" s="128"/>
      <c r="H96" s="128"/>
      <c r="I96" s="128"/>
      <c r="J96" s="128"/>
      <c r="K96" s="128"/>
      <c r="L96" s="78"/>
    </row>
    <row r="97" spans="1:12" x14ac:dyDescent="0.2">
      <c r="C97" s="128"/>
      <c r="D97" s="128"/>
      <c r="E97" s="128"/>
      <c r="F97" s="128"/>
      <c r="G97" s="128"/>
      <c r="H97" s="128"/>
      <c r="I97" s="128"/>
      <c r="J97" s="128"/>
      <c r="K97" s="128"/>
      <c r="L97" s="128"/>
    </row>
    <row r="99" spans="1:12" x14ac:dyDescent="0.2">
      <c r="A99" s="43"/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</row>
    <row r="100" spans="1:12" x14ac:dyDescent="0.2">
      <c r="A100" s="45"/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">
      <c r="A101" s="45"/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">
      <c r="A102" s="45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">
      <c r="A103" s="44"/>
      <c r="B103" s="44"/>
      <c r="C103" s="47"/>
      <c r="D103" s="47"/>
      <c r="E103" s="47"/>
      <c r="F103" s="47"/>
      <c r="G103" s="47"/>
      <c r="H103" s="47"/>
      <c r="I103" s="47"/>
      <c r="J103" s="47"/>
      <c r="K103" s="47"/>
      <c r="L103" s="47"/>
    </row>
    <row r="104" spans="1:12" x14ac:dyDescent="0.2">
      <c r="A104" s="48"/>
      <c r="B104" s="48"/>
      <c r="C104" s="46"/>
      <c r="D104" s="46"/>
      <c r="E104" s="46"/>
      <c r="F104" s="46"/>
      <c r="G104" s="46"/>
      <c r="H104" s="46"/>
      <c r="I104" s="46"/>
      <c r="J104" s="46"/>
      <c r="K104" s="46"/>
      <c r="L104" s="46"/>
    </row>
  </sheetData>
  <mergeCells count="2">
    <mergeCell ref="A1:L1"/>
    <mergeCell ref="A2:L2"/>
  </mergeCells>
  <conditionalFormatting sqref="B64:L64">
    <cfRule type="cellIs" dxfId="53" priority="3" operator="lessThan">
      <formula>0</formula>
    </cfRule>
    <cfRule type="cellIs" dxfId="52" priority="4" operator="greaterThan">
      <formula>0</formula>
    </cfRule>
  </conditionalFormatting>
  <pageMargins left="0.7" right="0.7" top="0.75" bottom="0.75" header="0.3" footer="0.3"/>
  <pageSetup orientation="portrait" r:id="rId1"/>
  <ignoredErrors>
    <ignoredError sqref="B63:L6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24D3-1F10-4CEA-B93C-111E6D138E99}">
  <dimension ref="A1:AF76"/>
  <sheetViews>
    <sheetView zoomScale="90" zoomScaleNormal="90" workbookViewId="0">
      <pane xSplit="1" ySplit="3" topLeftCell="B4" activePane="bottomRight" state="frozen"/>
      <selection pane="topRight" activeCell="F30" sqref="F30"/>
      <selection pane="bottomLeft" activeCell="F30" sqref="F30"/>
      <selection pane="bottomRight" activeCell="A3" sqref="A3"/>
    </sheetView>
  </sheetViews>
  <sheetFormatPr defaultColWidth="9.140625" defaultRowHeight="12.75" x14ac:dyDescent="0.2"/>
  <cols>
    <col min="1" max="1" width="15.42578125" style="8" customWidth="1"/>
    <col min="2" max="2" width="13.140625" style="8" customWidth="1"/>
    <col min="3" max="3" width="11.28515625" style="8" bestFit="1" customWidth="1"/>
    <col min="4" max="4" width="11.5703125" style="8" bestFit="1" customWidth="1"/>
    <col min="5" max="14" width="11" style="8" customWidth="1"/>
    <col min="15" max="15" width="11.5703125" style="8" bestFit="1" customWidth="1"/>
    <col min="16" max="18" width="11.5703125" style="8" customWidth="1"/>
    <col min="19" max="19" width="11" style="8" customWidth="1"/>
    <col min="20" max="20" width="13" style="8" bestFit="1" customWidth="1"/>
    <col min="21" max="27" width="11" style="8" customWidth="1"/>
    <col min="28" max="28" width="12.140625" style="8" bestFit="1" customWidth="1"/>
    <col min="29" max="29" width="13.5703125" style="8" customWidth="1"/>
    <col min="30" max="30" width="10.7109375" style="7" hidden="1" customWidth="1"/>
    <col min="31" max="16384" width="9.140625" style="8"/>
  </cols>
  <sheetData>
    <row r="1" spans="1:30" s="5" customFormat="1" ht="21" customHeight="1" thickBot="1" x14ac:dyDescent="0.3">
      <c r="A1" s="333" t="s">
        <v>224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4"/>
    </row>
    <row r="2" spans="1:30" ht="39" thickBot="1" x14ac:dyDescent="0.25">
      <c r="A2" s="138"/>
      <c r="B2" s="287" t="s">
        <v>91</v>
      </c>
      <c r="C2" s="334" t="s">
        <v>92</v>
      </c>
      <c r="D2" s="335"/>
      <c r="E2" s="336"/>
      <c r="F2" s="334" t="s">
        <v>93</v>
      </c>
      <c r="G2" s="335"/>
      <c r="H2" s="335"/>
      <c r="I2" s="335"/>
      <c r="J2" s="335"/>
      <c r="K2" s="335"/>
      <c r="L2" s="335"/>
      <c r="M2" s="335"/>
      <c r="N2" s="335"/>
      <c r="O2" s="336"/>
      <c r="P2" s="334" t="s">
        <v>94</v>
      </c>
      <c r="Q2" s="335"/>
      <c r="R2" s="336"/>
      <c r="S2" s="337" t="s">
        <v>95</v>
      </c>
      <c r="T2" s="337"/>
      <c r="U2" s="337"/>
      <c r="V2" s="337"/>
      <c r="W2" s="337"/>
      <c r="X2" s="337"/>
      <c r="Y2" s="337"/>
      <c r="Z2" s="337"/>
      <c r="AA2" s="337"/>
      <c r="AB2" s="338"/>
      <c r="AC2" s="6"/>
    </row>
    <row r="3" spans="1:30" ht="46.5" customHeight="1" thickBot="1" x14ac:dyDescent="0.25">
      <c r="A3" s="9" t="s">
        <v>18</v>
      </c>
      <c r="B3" s="12" t="s">
        <v>20</v>
      </c>
      <c r="C3" s="10" t="s">
        <v>20</v>
      </c>
      <c r="D3" s="13" t="s">
        <v>24</v>
      </c>
      <c r="E3" s="11" t="s">
        <v>96</v>
      </c>
      <c r="F3" s="10" t="s">
        <v>19</v>
      </c>
      <c r="G3" s="14" t="s">
        <v>20</v>
      </c>
      <c r="H3" s="14" t="s">
        <v>21</v>
      </c>
      <c r="I3" s="14" t="s">
        <v>22</v>
      </c>
      <c r="J3" s="15" t="s">
        <v>97</v>
      </c>
      <c r="K3" s="14" t="s">
        <v>24</v>
      </c>
      <c r="L3" s="14" t="s">
        <v>25</v>
      </c>
      <c r="M3" s="14" t="s">
        <v>26</v>
      </c>
      <c r="N3" s="14" t="s">
        <v>27</v>
      </c>
      <c r="O3" s="16" t="s">
        <v>96</v>
      </c>
      <c r="P3" s="17" t="s">
        <v>20</v>
      </c>
      <c r="Q3" s="18" t="s">
        <v>24</v>
      </c>
      <c r="R3" s="19" t="s">
        <v>96</v>
      </c>
      <c r="S3" s="20" t="s">
        <v>19</v>
      </c>
      <c r="T3" s="20" t="s">
        <v>20</v>
      </c>
      <c r="U3" s="20" t="s">
        <v>21</v>
      </c>
      <c r="V3" s="20" t="s">
        <v>22</v>
      </c>
      <c r="W3" s="21" t="s">
        <v>97</v>
      </c>
      <c r="X3" s="13" t="s">
        <v>24</v>
      </c>
      <c r="Y3" s="13" t="s">
        <v>25</v>
      </c>
      <c r="Z3" s="13" t="s">
        <v>26</v>
      </c>
      <c r="AA3" s="13" t="s">
        <v>27</v>
      </c>
      <c r="AB3" s="22" t="s">
        <v>96</v>
      </c>
      <c r="AC3" s="11" t="s">
        <v>29</v>
      </c>
      <c r="AD3" s="286" t="s">
        <v>89</v>
      </c>
    </row>
    <row r="4" spans="1:30" x14ac:dyDescent="0.2">
      <c r="A4" s="23" t="s">
        <v>30</v>
      </c>
      <c r="B4" s="24">
        <f>'SFY 22-23 Q3 Share Calculations'!C6</f>
        <v>0</v>
      </c>
      <c r="C4" s="24">
        <f>'SFY 22-23 Q3 Share Calculations'!AN6+'SFY 22-23 Q3 Share Calculations'!BG6</f>
        <v>65016</v>
      </c>
      <c r="D4" s="25">
        <f>'SFY 22-23 Q3 Share Calculations'!AO6+'SFY 22-23 Q3 Share Calculations'!BH6</f>
        <v>777</v>
      </c>
      <c r="E4" s="25">
        <f>'SFY 22-23 Q3 Share Calculations'!AP6+'SFY 22-23 Q3 Share Calculations'!BI6</f>
        <v>6365</v>
      </c>
      <c r="F4" s="244">
        <f>'SFY 22-23 Q3 Share Calculations'!G6</f>
        <v>0</v>
      </c>
      <c r="G4" s="244">
        <f>'SFY 22-23 Q3 Share Calculations'!H6</f>
        <v>0</v>
      </c>
      <c r="H4" s="244">
        <f>'SFY 22-23 Q3 Share Calculations'!I6</f>
        <v>0</v>
      </c>
      <c r="I4" s="244">
        <f>'SFY 22-23 Q3 Share Calculations'!J6</f>
        <v>0</v>
      </c>
      <c r="J4" s="244">
        <f>'SFY 22-23 Q3 Share Calculations'!K6</f>
        <v>0</v>
      </c>
      <c r="K4" s="244">
        <f>'SFY 22-23 Q3 Share Calculations'!L6</f>
        <v>0</v>
      </c>
      <c r="L4" s="244">
        <f>'SFY 22-23 Q3 Share Calculations'!M6</f>
        <v>0</v>
      </c>
      <c r="M4" s="244">
        <f>'SFY 22-23 Q3 Share Calculations'!N6</f>
        <v>0</v>
      </c>
      <c r="N4" s="244">
        <f>'SFY 22-23 Q3 Share Calculations'!O6</f>
        <v>0</v>
      </c>
      <c r="O4" s="244">
        <f>'SFY 22-23 Q3 Share Calculations'!P6</f>
        <v>4705</v>
      </c>
      <c r="P4" s="244">
        <f>'SFY 22-23 Q3 Share Calculations'!U6</f>
        <v>0</v>
      </c>
      <c r="Q4" s="244">
        <f>'SFY 22-23 Q3 Share Calculations'!V6</f>
        <v>0</v>
      </c>
      <c r="R4" s="292">
        <f>'SFY 22-23 Q3 Share Calculations'!W6</f>
        <v>0</v>
      </c>
      <c r="S4" s="24">
        <f t="shared" ref="S4:S35" si="0">F4</f>
        <v>0</v>
      </c>
      <c r="T4" s="25">
        <f t="shared" ref="T4:T35" si="1">B4+C4+G4+P4</f>
        <v>65016</v>
      </c>
      <c r="U4" s="26">
        <f t="shared" ref="U4:U35" si="2">H4</f>
        <v>0</v>
      </c>
      <c r="V4" s="26">
        <f t="shared" ref="V4:V35" si="3">I4</f>
        <v>0</v>
      </c>
      <c r="W4" s="26">
        <f t="shared" ref="W4:W35" si="4">J4</f>
        <v>0</v>
      </c>
      <c r="X4" s="26">
        <f t="shared" ref="X4:X35" si="5">D4+K4+Q4</f>
        <v>777</v>
      </c>
      <c r="Y4" s="26">
        <f t="shared" ref="Y4:Y35" si="6">L4</f>
        <v>0</v>
      </c>
      <c r="Z4" s="26">
        <f t="shared" ref="Z4:Z35" si="7">M4</f>
        <v>0</v>
      </c>
      <c r="AA4" s="26">
        <f t="shared" ref="AA4:AA35" si="8">N4</f>
        <v>0</v>
      </c>
      <c r="AB4" s="26">
        <f>E4+O4+R4</f>
        <v>11070</v>
      </c>
      <c r="AC4" s="26">
        <f t="shared" ref="AC4:AC23" si="9">SUM(S4:AB4)</f>
        <v>76863</v>
      </c>
      <c r="AD4" s="117">
        <f t="shared" ref="AD4:AD35" si="10">SUM(B4:R4)-SUM(S4:AB4)</f>
        <v>0</v>
      </c>
    </row>
    <row r="5" spans="1:30" x14ac:dyDescent="0.2">
      <c r="A5" s="28" t="s">
        <v>31</v>
      </c>
      <c r="B5" s="24">
        <f>'SFY 22-23 Q3 Share Calculations'!C7</f>
        <v>0</v>
      </c>
      <c r="C5" s="24">
        <f>'SFY 22-23 Q3 Share Calculations'!AN7+'SFY 22-23 Q3 Share Calculations'!BG7</f>
        <v>0</v>
      </c>
      <c r="D5" s="25">
        <f>'SFY 22-23 Q3 Share Calculations'!AO7+'SFY 22-23 Q3 Share Calculations'!BH7</f>
        <v>0</v>
      </c>
      <c r="E5" s="25">
        <f>'SFY 22-23 Q3 Share Calculations'!AP7+'SFY 22-23 Q3 Share Calculations'!BI7</f>
        <v>0</v>
      </c>
      <c r="F5" s="244">
        <f>'SFY 22-23 Q3 Share Calculations'!G7</f>
        <v>0</v>
      </c>
      <c r="G5" s="244">
        <f>'SFY 22-23 Q3 Share Calculations'!H7</f>
        <v>0</v>
      </c>
      <c r="H5" s="244">
        <f>'SFY 22-23 Q3 Share Calculations'!I7</f>
        <v>0</v>
      </c>
      <c r="I5" s="244">
        <f>'SFY 22-23 Q3 Share Calculations'!J7</f>
        <v>0</v>
      </c>
      <c r="J5" s="244">
        <f>'SFY 22-23 Q3 Share Calculations'!K7</f>
        <v>0</v>
      </c>
      <c r="K5" s="244">
        <f>'SFY 22-23 Q3 Share Calculations'!L7</f>
        <v>0</v>
      </c>
      <c r="L5" s="244">
        <f>'SFY 22-23 Q3 Share Calculations'!M7</f>
        <v>0</v>
      </c>
      <c r="M5" s="244">
        <f>'SFY 22-23 Q3 Share Calculations'!N7</f>
        <v>0</v>
      </c>
      <c r="N5" s="244">
        <f>'SFY 22-23 Q3 Share Calculations'!O7</f>
        <v>0</v>
      </c>
      <c r="O5" s="244">
        <f>'SFY 22-23 Q3 Share Calculations'!P7</f>
        <v>0</v>
      </c>
      <c r="P5" s="244">
        <f>'SFY 22-23 Q3 Share Calculations'!U7</f>
        <v>0</v>
      </c>
      <c r="Q5" s="244">
        <f>'SFY 22-23 Q3 Share Calculations'!V7</f>
        <v>0</v>
      </c>
      <c r="R5" s="292">
        <f>'SFY 22-23 Q3 Share Calculations'!W7</f>
        <v>0</v>
      </c>
      <c r="S5" s="24">
        <f t="shared" si="0"/>
        <v>0</v>
      </c>
      <c r="T5" s="25">
        <f t="shared" si="1"/>
        <v>0</v>
      </c>
      <c r="U5" s="26">
        <f t="shared" si="2"/>
        <v>0</v>
      </c>
      <c r="V5" s="26">
        <f t="shared" si="3"/>
        <v>0</v>
      </c>
      <c r="W5" s="26">
        <f t="shared" si="4"/>
        <v>0</v>
      </c>
      <c r="X5" s="26">
        <f t="shared" si="5"/>
        <v>0</v>
      </c>
      <c r="Y5" s="26">
        <f t="shared" si="6"/>
        <v>0</v>
      </c>
      <c r="Z5" s="26">
        <f t="shared" si="7"/>
        <v>0</v>
      </c>
      <c r="AA5" s="26">
        <f t="shared" si="8"/>
        <v>0</v>
      </c>
      <c r="AB5" s="26">
        <f t="shared" ref="AB5:AB61" si="11">E5+O5+R5</f>
        <v>0</v>
      </c>
      <c r="AC5" s="26">
        <f t="shared" si="9"/>
        <v>0</v>
      </c>
      <c r="AD5" s="117">
        <f t="shared" si="10"/>
        <v>0</v>
      </c>
    </row>
    <row r="6" spans="1:30" x14ac:dyDescent="0.2">
      <c r="A6" s="28" t="s">
        <v>32</v>
      </c>
      <c r="B6" s="24">
        <f>'SFY 22-23 Q3 Share Calculations'!C8</f>
        <v>2</v>
      </c>
      <c r="C6" s="24">
        <f>'SFY 22-23 Q3 Share Calculations'!AN8+'SFY 22-23 Q3 Share Calculations'!BG8</f>
        <v>0</v>
      </c>
      <c r="D6" s="25">
        <f>'SFY 22-23 Q3 Share Calculations'!AO8+'SFY 22-23 Q3 Share Calculations'!BH8</f>
        <v>0</v>
      </c>
      <c r="E6" s="25">
        <f>'SFY 22-23 Q3 Share Calculations'!AP8+'SFY 22-23 Q3 Share Calculations'!BI8</f>
        <v>0</v>
      </c>
      <c r="F6" s="244">
        <f>'SFY 22-23 Q3 Share Calculations'!G8</f>
        <v>0</v>
      </c>
      <c r="G6" s="244">
        <f>'SFY 22-23 Q3 Share Calculations'!H8</f>
        <v>0</v>
      </c>
      <c r="H6" s="244">
        <f>'SFY 22-23 Q3 Share Calculations'!I8</f>
        <v>0</v>
      </c>
      <c r="I6" s="244">
        <f>'SFY 22-23 Q3 Share Calculations'!J8</f>
        <v>0</v>
      </c>
      <c r="J6" s="244">
        <f>'SFY 22-23 Q3 Share Calculations'!K8</f>
        <v>0</v>
      </c>
      <c r="K6" s="244">
        <f>'SFY 22-23 Q3 Share Calculations'!L8</f>
        <v>0</v>
      </c>
      <c r="L6" s="244">
        <f>'SFY 22-23 Q3 Share Calculations'!M8</f>
        <v>0</v>
      </c>
      <c r="M6" s="244">
        <f>'SFY 22-23 Q3 Share Calculations'!N8</f>
        <v>0</v>
      </c>
      <c r="N6" s="244">
        <f>'SFY 22-23 Q3 Share Calculations'!O8</f>
        <v>0</v>
      </c>
      <c r="O6" s="244">
        <f>'SFY 22-23 Q3 Share Calculations'!P8</f>
        <v>90</v>
      </c>
      <c r="P6" s="244">
        <f>'SFY 22-23 Q3 Share Calculations'!U8</f>
        <v>1170</v>
      </c>
      <c r="Q6" s="244">
        <f>'SFY 22-23 Q3 Share Calculations'!V8</f>
        <v>19</v>
      </c>
      <c r="R6" s="292">
        <f>'SFY 22-23 Q3 Share Calculations'!W8</f>
        <v>229</v>
      </c>
      <c r="S6" s="24">
        <f t="shared" si="0"/>
        <v>0</v>
      </c>
      <c r="T6" s="25">
        <f t="shared" si="1"/>
        <v>1172</v>
      </c>
      <c r="U6" s="26">
        <f t="shared" si="2"/>
        <v>0</v>
      </c>
      <c r="V6" s="26">
        <f t="shared" si="3"/>
        <v>0</v>
      </c>
      <c r="W6" s="26">
        <f t="shared" si="4"/>
        <v>0</v>
      </c>
      <c r="X6" s="26">
        <f t="shared" si="5"/>
        <v>19</v>
      </c>
      <c r="Y6" s="26">
        <f t="shared" si="6"/>
        <v>0</v>
      </c>
      <c r="Z6" s="26">
        <f t="shared" si="7"/>
        <v>0</v>
      </c>
      <c r="AA6" s="26">
        <f t="shared" si="8"/>
        <v>0</v>
      </c>
      <c r="AB6" s="26">
        <f t="shared" si="11"/>
        <v>319</v>
      </c>
      <c r="AC6" s="26">
        <f t="shared" si="9"/>
        <v>1510</v>
      </c>
      <c r="AD6" s="117">
        <f t="shared" si="10"/>
        <v>0</v>
      </c>
    </row>
    <row r="7" spans="1:30" x14ac:dyDescent="0.2">
      <c r="A7" s="28" t="s">
        <v>33</v>
      </c>
      <c r="B7" s="24">
        <f>'SFY 22-23 Q3 Share Calculations'!C9</f>
        <v>20</v>
      </c>
      <c r="C7" s="24">
        <f>'SFY 22-23 Q3 Share Calculations'!AN9+'SFY 22-23 Q3 Share Calculations'!BG9</f>
        <v>0</v>
      </c>
      <c r="D7" s="25">
        <f>'SFY 22-23 Q3 Share Calculations'!AO9+'SFY 22-23 Q3 Share Calculations'!BH9</f>
        <v>0</v>
      </c>
      <c r="E7" s="25">
        <f>'SFY 22-23 Q3 Share Calculations'!AP9+'SFY 22-23 Q3 Share Calculations'!BI9</f>
        <v>0</v>
      </c>
      <c r="F7" s="244">
        <f>'SFY 22-23 Q3 Share Calculations'!G9</f>
        <v>0</v>
      </c>
      <c r="G7" s="244">
        <f>'SFY 22-23 Q3 Share Calculations'!H9</f>
        <v>0</v>
      </c>
      <c r="H7" s="244">
        <f>'SFY 22-23 Q3 Share Calculations'!I9</f>
        <v>0</v>
      </c>
      <c r="I7" s="244">
        <f>'SFY 22-23 Q3 Share Calculations'!J9</f>
        <v>0</v>
      </c>
      <c r="J7" s="244">
        <f>'SFY 22-23 Q3 Share Calculations'!K9</f>
        <v>0</v>
      </c>
      <c r="K7" s="244">
        <f>'SFY 22-23 Q3 Share Calculations'!L9</f>
        <v>0</v>
      </c>
      <c r="L7" s="244">
        <f>'SFY 22-23 Q3 Share Calculations'!M9</f>
        <v>0</v>
      </c>
      <c r="M7" s="244">
        <f>'SFY 22-23 Q3 Share Calculations'!N9</f>
        <v>0</v>
      </c>
      <c r="N7" s="244">
        <f>'SFY 22-23 Q3 Share Calculations'!O9</f>
        <v>0</v>
      </c>
      <c r="O7" s="244">
        <f>'SFY 22-23 Q3 Share Calculations'!P9</f>
        <v>881</v>
      </c>
      <c r="P7" s="244">
        <f>'SFY 22-23 Q3 Share Calculations'!U9</f>
        <v>11700</v>
      </c>
      <c r="Q7" s="244">
        <f>'SFY 22-23 Q3 Share Calculations'!V9</f>
        <v>189</v>
      </c>
      <c r="R7" s="292">
        <f>'SFY 22-23 Q3 Share Calculations'!W9</f>
        <v>2287</v>
      </c>
      <c r="S7" s="24">
        <f t="shared" si="0"/>
        <v>0</v>
      </c>
      <c r="T7" s="25">
        <f t="shared" si="1"/>
        <v>11720</v>
      </c>
      <c r="U7" s="26">
        <f t="shared" si="2"/>
        <v>0</v>
      </c>
      <c r="V7" s="26">
        <f t="shared" si="3"/>
        <v>0</v>
      </c>
      <c r="W7" s="26">
        <f t="shared" si="4"/>
        <v>0</v>
      </c>
      <c r="X7" s="26">
        <f t="shared" si="5"/>
        <v>189</v>
      </c>
      <c r="Y7" s="26">
        <f t="shared" si="6"/>
        <v>0</v>
      </c>
      <c r="Z7" s="26">
        <f t="shared" si="7"/>
        <v>0</v>
      </c>
      <c r="AA7" s="26">
        <f t="shared" si="8"/>
        <v>0</v>
      </c>
      <c r="AB7" s="26">
        <f t="shared" si="11"/>
        <v>3168</v>
      </c>
      <c r="AC7" s="26">
        <f t="shared" si="9"/>
        <v>15077</v>
      </c>
      <c r="AD7" s="117">
        <f t="shared" si="10"/>
        <v>0</v>
      </c>
    </row>
    <row r="8" spans="1:30" x14ac:dyDescent="0.2">
      <c r="A8" s="30" t="s">
        <v>34</v>
      </c>
      <c r="B8" s="24">
        <f>'SFY 22-23 Q3 Share Calculations'!C10</f>
        <v>4</v>
      </c>
      <c r="C8" s="24">
        <f>'SFY 22-23 Q3 Share Calculations'!AN10+'SFY 22-23 Q3 Share Calculations'!BG10</f>
        <v>0</v>
      </c>
      <c r="D8" s="25">
        <f>'SFY 22-23 Q3 Share Calculations'!AO10+'SFY 22-23 Q3 Share Calculations'!BH10</f>
        <v>0</v>
      </c>
      <c r="E8" s="25">
        <f>'SFY 22-23 Q3 Share Calculations'!AP10+'SFY 22-23 Q3 Share Calculations'!BI10</f>
        <v>0</v>
      </c>
      <c r="F8" s="244">
        <f>'SFY 22-23 Q3 Share Calculations'!G10</f>
        <v>0</v>
      </c>
      <c r="G8" s="244">
        <f>'SFY 22-23 Q3 Share Calculations'!H10</f>
        <v>0</v>
      </c>
      <c r="H8" s="244">
        <f>'SFY 22-23 Q3 Share Calculations'!I10</f>
        <v>0</v>
      </c>
      <c r="I8" s="244">
        <f>'SFY 22-23 Q3 Share Calculations'!J10</f>
        <v>0</v>
      </c>
      <c r="J8" s="244">
        <f>'SFY 22-23 Q3 Share Calculations'!K10</f>
        <v>0</v>
      </c>
      <c r="K8" s="244">
        <f>'SFY 22-23 Q3 Share Calculations'!L10</f>
        <v>0</v>
      </c>
      <c r="L8" s="244">
        <f>'SFY 22-23 Q3 Share Calculations'!M10</f>
        <v>0</v>
      </c>
      <c r="M8" s="244">
        <f>'SFY 22-23 Q3 Share Calculations'!N10</f>
        <v>0</v>
      </c>
      <c r="N8" s="244">
        <f>'SFY 22-23 Q3 Share Calculations'!O10</f>
        <v>0</v>
      </c>
      <c r="O8" s="244">
        <f>'SFY 22-23 Q3 Share Calculations'!P10</f>
        <v>149</v>
      </c>
      <c r="P8" s="244">
        <f>'SFY 22-23 Q3 Share Calculations'!U10</f>
        <v>1872</v>
      </c>
      <c r="Q8" s="244">
        <f>'SFY 22-23 Q3 Share Calculations'!V10</f>
        <v>30</v>
      </c>
      <c r="R8" s="292">
        <f>'SFY 22-23 Q3 Share Calculations'!W10</f>
        <v>366</v>
      </c>
      <c r="S8" s="24">
        <f t="shared" si="0"/>
        <v>0</v>
      </c>
      <c r="T8" s="25">
        <f t="shared" si="1"/>
        <v>1876</v>
      </c>
      <c r="U8" s="26">
        <f t="shared" si="2"/>
        <v>0</v>
      </c>
      <c r="V8" s="26">
        <f t="shared" si="3"/>
        <v>0</v>
      </c>
      <c r="W8" s="26">
        <f t="shared" si="4"/>
        <v>0</v>
      </c>
      <c r="X8" s="26">
        <f t="shared" si="5"/>
        <v>30</v>
      </c>
      <c r="Y8" s="26">
        <f t="shared" si="6"/>
        <v>0</v>
      </c>
      <c r="Z8" s="26">
        <f t="shared" si="7"/>
        <v>0</v>
      </c>
      <c r="AA8" s="26">
        <f t="shared" si="8"/>
        <v>0</v>
      </c>
      <c r="AB8" s="26">
        <f t="shared" si="11"/>
        <v>515</v>
      </c>
      <c r="AC8" s="26">
        <f t="shared" si="9"/>
        <v>2421</v>
      </c>
      <c r="AD8" s="117">
        <f t="shared" si="10"/>
        <v>0</v>
      </c>
    </row>
    <row r="9" spans="1:30" x14ac:dyDescent="0.2">
      <c r="A9" s="30" t="s">
        <v>35</v>
      </c>
      <c r="B9" s="24">
        <f>'SFY 22-23 Q3 Share Calculations'!C11</f>
        <v>1</v>
      </c>
      <c r="C9" s="24">
        <f>'SFY 22-23 Q3 Share Calculations'!AN11+'SFY 22-23 Q3 Share Calculations'!BG11</f>
        <v>0</v>
      </c>
      <c r="D9" s="25">
        <f>'SFY 22-23 Q3 Share Calculations'!AO11+'SFY 22-23 Q3 Share Calculations'!BH11</f>
        <v>0</v>
      </c>
      <c r="E9" s="25">
        <f>'SFY 22-23 Q3 Share Calculations'!AP11+'SFY 22-23 Q3 Share Calculations'!BI11</f>
        <v>0</v>
      </c>
      <c r="F9" s="244">
        <f>'SFY 22-23 Q3 Share Calculations'!G11</f>
        <v>0</v>
      </c>
      <c r="G9" s="244">
        <f>'SFY 22-23 Q3 Share Calculations'!H11</f>
        <v>0</v>
      </c>
      <c r="H9" s="244">
        <f>'SFY 22-23 Q3 Share Calculations'!I11</f>
        <v>0</v>
      </c>
      <c r="I9" s="244">
        <f>'SFY 22-23 Q3 Share Calculations'!J11</f>
        <v>0</v>
      </c>
      <c r="J9" s="244">
        <f>'SFY 22-23 Q3 Share Calculations'!K11</f>
        <v>0</v>
      </c>
      <c r="K9" s="244">
        <f>'SFY 22-23 Q3 Share Calculations'!L11</f>
        <v>0</v>
      </c>
      <c r="L9" s="244">
        <f>'SFY 22-23 Q3 Share Calculations'!M11</f>
        <v>0</v>
      </c>
      <c r="M9" s="244">
        <f>'SFY 22-23 Q3 Share Calculations'!N11</f>
        <v>0</v>
      </c>
      <c r="N9" s="244">
        <f>'SFY 22-23 Q3 Share Calculations'!O11</f>
        <v>0</v>
      </c>
      <c r="O9" s="244">
        <f>'SFY 22-23 Q3 Share Calculations'!P11</f>
        <v>105</v>
      </c>
      <c r="P9" s="244">
        <f>'SFY 22-23 Q3 Share Calculations'!U11</f>
        <v>1287</v>
      </c>
      <c r="Q9" s="244">
        <f>'SFY 22-23 Q3 Share Calculations'!V11</f>
        <v>21</v>
      </c>
      <c r="R9" s="292">
        <f>'SFY 22-23 Q3 Share Calculations'!W11</f>
        <v>252</v>
      </c>
      <c r="S9" s="24">
        <f t="shared" si="0"/>
        <v>0</v>
      </c>
      <c r="T9" s="25">
        <f t="shared" si="1"/>
        <v>1288</v>
      </c>
      <c r="U9" s="26">
        <f t="shared" si="2"/>
        <v>0</v>
      </c>
      <c r="V9" s="26">
        <f t="shared" si="3"/>
        <v>0</v>
      </c>
      <c r="W9" s="26">
        <f t="shared" si="4"/>
        <v>0</v>
      </c>
      <c r="X9" s="26">
        <f t="shared" si="5"/>
        <v>21</v>
      </c>
      <c r="Y9" s="26">
        <f t="shared" si="6"/>
        <v>0</v>
      </c>
      <c r="Z9" s="26">
        <f t="shared" si="7"/>
        <v>0</v>
      </c>
      <c r="AA9" s="26">
        <f t="shared" si="8"/>
        <v>0</v>
      </c>
      <c r="AB9" s="26">
        <f t="shared" si="11"/>
        <v>357</v>
      </c>
      <c r="AC9" s="26">
        <f t="shared" si="9"/>
        <v>1666</v>
      </c>
      <c r="AD9" s="117">
        <f t="shared" si="10"/>
        <v>0</v>
      </c>
    </row>
    <row r="10" spans="1:30" x14ac:dyDescent="0.2">
      <c r="A10" s="30" t="s">
        <v>36</v>
      </c>
      <c r="B10" s="24">
        <f>'SFY 22-23 Q3 Share Calculations'!C12</f>
        <v>0</v>
      </c>
      <c r="C10" s="24">
        <f>'SFY 22-23 Q3 Share Calculations'!AN12+'SFY 22-23 Q3 Share Calculations'!BG12</f>
        <v>45185</v>
      </c>
      <c r="D10" s="25">
        <f>'SFY 22-23 Q3 Share Calculations'!AO12+'SFY 22-23 Q3 Share Calculations'!BH12</f>
        <v>544</v>
      </c>
      <c r="E10" s="25">
        <f>'SFY 22-23 Q3 Share Calculations'!AP12+'SFY 22-23 Q3 Share Calculations'!BI12</f>
        <v>4469</v>
      </c>
      <c r="F10" s="244">
        <f>'SFY 22-23 Q3 Share Calculations'!G12</f>
        <v>0</v>
      </c>
      <c r="G10" s="244">
        <f>'SFY 22-23 Q3 Share Calculations'!H12</f>
        <v>0</v>
      </c>
      <c r="H10" s="244">
        <f>'SFY 22-23 Q3 Share Calculations'!I12</f>
        <v>0</v>
      </c>
      <c r="I10" s="244">
        <f>'SFY 22-23 Q3 Share Calculations'!J12</f>
        <v>0</v>
      </c>
      <c r="J10" s="244">
        <f>'SFY 22-23 Q3 Share Calculations'!K12</f>
        <v>0</v>
      </c>
      <c r="K10" s="244">
        <f>'SFY 22-23 Q3 Share Calculations'!L12</f>
        <v>0</v>
      </c>
      <c r="L10" s="244">
        <f>'SFY 22-23 Q3 Share Calculations'!M12</f>
        <v>0</v>
      </c>
      <c r="M10" s="244">
        <f>'SFY 22-23 Q3 Share Calculations'!N12</f>
        <v>0</v>
      </c>
      <c r="N10" s="244">
        <f>'SFY 22-23 Q3 Share Calculations'!O12</f>
        <v>0</v>
      </c>
      <c r="O10" s="244">
        <f>'SFY 22-23 Q3 Share Calculations'!P12</f>
        <v>2957</v>
      </c>
      <c r="P10" s="244">
        <f>'SFY 22-23 Q3 Share Calculations'!U12</f>
        <v>0</v>
      </c>
      <c r="Q10" s="244">
        <f>'SFY 22-23 Q3 Share Calculations'!V12</f>
        <v>0</v>
      </c>
      <c r="R10" s="292">
        <f>'SFY 22-23 Q3 Share Calculations'!W12</f>
        <v>0</v>
      </c>
      <c r="S10" s="24">
        <f t="shared" si="0"/>
        <v>0</v>
      </c>
      <c r="T10" s="25">
        <f t="shared" si="1"/>
        <v>45185</v>
      </c>
      <c r="U10" s="26">
        <f t="shared" si="2"/>
        <v>0</v>
      </c>
      <c r="V10" s="26">
        <f t="shared" si="3"/>
        <v>0</v>
      </c>
      <c r="W10" s="26">
        <f t="shared" si="4"/>
        <v>0</v>
      </c>
      <c r="X10" s="26">
        <f t="shared" si="5"/>
        <v>544</v>
      </c>
      <c r="Y10" s="26">
        <f t="shared" si="6"/>
        <v>0</v>
      </c>
      <c r="Z10" s="26">
        <f t="shared" si="7"/>
        <v>0</v>
      </c>
      <c r="AA10" s="26">
        <f t="shared" si="8"/>
        <v>0</v>
      </c>
      <c r="AB10" s="26">
        <f t="shared" si="11"/>
        <v>7426</v>
      </c>
      <c r="AC10" s="26">
        <f t="shared" si="9"/>
        <v>53155</v>
      </c>
      <c r="AD10" s="117">
        <f t="shared" si="10"/>
        <v>0</v>
      </c>
    </row>
    <row r="11" spans="1:30" x14ac:dyDescent="0.2">
      <c r="A11" s="30" t="s">
        <v>37</v>
      </c>
      <c r="B11" s="24">
        <f>'SFY 22-23 Q3 Share Calculations'!C13</f>
        <v>4</v>
      </c>
      <c r="C11" s="24">
        <f>'SFY 22-23 Q3 Share Calculations'!AN13+'SFY 22-23 Q3 Share Calculations'!BG13</f>
        <v>0</v>
      </c>
      <c r="D11" s="25">
        <f>'SFY 22-23 Q3 Share Calculations'!AO13+'SFY 22-23 Q3 Share Calculations'!BH13</f>
        <v>0</v>
      </c>
      <c r="E11" s="25">
        <f>'SFY 22-23 Q3 Share Calculations'!AP13+'SFY 22-23 Q3 Share Calculations'!BI13</f>
        <v>0</v>
      </c>
      <c r="F11" s="244">
        <f>'SFY 22-23 Q3 Share Calculations'!G13</f>
        <v>0</v>
      </c>
      <c r="G11" s="244">
        <f>'SFY 22-23 Q3 Share Calculations'!H13</f>
        <v>0</v>
      </c>
      <c r="H11" s="244">
        <f>'SFY 22-23 Q3 Share Calculations'!I13</f>
        <v>0</v>
      </c>
      <c r="I11" s="244">
        <f>'SFY 22-23 Q3 Share Calculations'!J13</f>
        <v>0</v>
      </c>
      <c r="J11" s="244">
        <f>'SFY 22-23 Q3 Share Calculations'!K13</f>
        <v>0</v>
      </c>
      <c r="K11" s="244">
        <f>'SFY 22-23 Q3 Share Calculations'!L13</f>
        <v>0</v>
      </c>
      <c r="L11" s="244">
        <f>'SFY 22-23 Q3 Share Calculations'!M13</f>
        <v>0</v>
      </c>
      <c r="M11" s="244">
        <f>'SFY 22-23 Q3 Share Calculations'!N13</f>
        <v>0</v>
      </c>
      <c r="N11" s="244">
        <f>'SFY 22-23 Q3 Share Calculations'!O13</f>
        <v>0</v>
      </c>
      <c r="O11" s="244">
        <f>'SFY 22-23 Q3 Share Calculations'!P13</f>
        <v>149</v>
      </c>
      <c r="P11" s="244">
        <f>'SFY 22-23 Q3 Share Calculations'!U13</f>
        <v>1989</v>
      </c>
      <c r="Q11" s="244">
        <f>'SFY 22-23 Q3 Share Calculations'!V13</f>
        <v>32</v>
      </c>
      <c r="R11" s="292">
        <f>'SFY 22-23 Q3 Share Calculations'!W13</f>
        <v>389</v>
      </c>
      <c r="S11" s="24">
        <f t="shared" si="0"/>
        <v>0</v>
      </c>
      <c r="T11" s="25">
        <f t="shared" si="1"/>
        <v>1993</v>
      </c>
      <c r="U11" s="26">
        <f t="shared" si="2"/>
        <v>0</v>
      </c>
      <c r="V11" s="26">
        <f t="shared" si="3"/>
        <v>0</v>
      </c>
      <c r="W11" s="26">
        <f t="shared" si="4"/>
        <v>0</v>
      </c>
      <c r="X11" s="26">
        <f t="shared" si="5"/>
        <v>32</v>
      </c>
      <c r="Y11" s="26">
        <f t="shared" si="6"/>
        <v>0</v>
      </c>
      <c r="Z11" s="26">
        <f t="shared" si="7"/>
        <v>0</v>
      </c>
      <c r="AA11" s="26">
        <f t="shared" si="8"/>
        <v>0</v>
      </c>
      <c r="AB11" s="26">
        <f t="shared" si="11"/>
        <v>538</v>
      </c>
      <c r="AC11" s="26">
        <f t="shared" si="9"/>
        <v>2563</v>
      </c>
      <c r="AD11" s="117">
        <f t="shared" si="10"/>
        <v>0</v>
      </c>
    </row>
    <row r="12" spans="1:30" x14ac:dyDescent="0.2">
      <c r="A12" s="30" t="s">
        <v>38</v>
      </c>
      <c r="B12" s="24">
        <f>'SFY 22-23 Q3 Share Calculations'!C14</f>
        <v>8</v>
      </c>
      <c r="C12" s="24">
        <f>'SFY 22-23 Q3 Share Calculations'!AN14+'SFY 22-23 Q3 Share Calculations'!BG14</f>
        <v>0</v>
      </c>
      <c r="D12" s="25">
        <f>'SFY 22-23 Q3 Share Calculations'!AO14+'SFY 22-23 Q3 Share Calculations'!BH14</f>
        <v>0</v>
      </c>
      <c r="E12" s="25">
        <f>'SFY 22-23 Q3 Share Calculations'!AP14+'SFY 22-23 Q3 Share Calculations'!BI14</f>
        <v>0</v>
      </c>
      <c r="F12" s="244">
        <f>'SFY 22-23 Q3 Share Calculations'!G14</f>
        <v>0</v>
      </c>
      <c r="G12" s="244">
        <f>'SFY 22-23 Q3 Share Calculations'!H14</f>
        <v>0</v>
      </c>
      <c r="H12" s="244">
        <f>'SFY 22-23 Q3 Share Calculations'!I14</f>
        <v>0</v>
      </c>
      <c r="I12" s="244">
        <f>'SFY 22-23 Q3 Share Calculations'!J14</f>
        <v>0</v>
      </c>
      <c r="J12" s="244">
        <f>'SFY 22-23 Q3 Share Calculations'!K14</f>
        <v>0</v>
      </c>
      <c r="K12" s="244">
        <f>'SFY 22-23 Q3 Share Calculations'!L14</f>
        <v>0</v>
      </c>
      <c r="L12" s="244">
        <f>'SFY 22-23 Q3 Share Calculations'!M14</f>
        <v>0</v>
      </c>
      <c r="M12" s="244">
        <f>'SFY 22-23 Q3 Share Calculations'!N14</f>
        <v>0</v>
      </c>
      <c r="N12" s="244">
        <f>'SFY 22-23 Q3 Share Calculations'!O14</f>
        <v>0</v>
      </c>
      <c r="O12" s="244">
        <f>'SFY 22-23 Q3 Share Calculations'!P14</f>
        <v>418</v>
      </c>
      <c r="P12" s="244">
        <f>'SFY 22-23 Q3 Share Calculations'!U14</f>
        <v>5499</v>
      </c>
      <c r="Q12" s="244">
        <f>'SFY 22-23 Q3 Share Calculations'!V14</f>
        <v>89</v>
      </c>
      <c r="R12" s="292">
        <f>'SFY 22-23 Q3 Share Calculations'!W14</f>
        <v>1075</v>
      </c>
      <c r="S12" s="24">
        <f t="shared" si="0"/>
        <v>0</v>
      </c>
      <c r="T12" s="25">
        <f t="shared" si="1"/>
        <v>5507</v>
      </c>
      <c r="U12" s="26">
        <f t="shared" si="2"/>
        <v>0</v>
      </c>
      <c r="V12" s="26">
        <f t="shared" si="3"/>
        <v>0</v>
      </c>
      <c r="W12" s="26">
        <f t="shared" si="4"/>
        <v>0</v>
      </c>
      <c r="X12" s="26">
        <f t="shared" si="5"/>
        <v>89</v>
      </c>
      <c r="Y12" s="26">
        <f t="shared" si="6"/>
        <v>0</v>
      </c>
      <c r="Z12" s="26">
        <f t="shared" si="7"/>
        <v>0</v>
      </c>
      <c r="AA12" s="26">
        <f t="shared" si="8"/>
        <v>0</v>
      </c>
      <c r="AB12" s="26">
        <f t="shared" si="11"/>
        <v>1493</v>
      </c>
      <c r="AC12" s="26">
        <f t="shared" si="9"/>
        <v>7089</v>
      </c>
      <c r="AD12" s="117">
        <f t="shared" si="10"/>
        <v>0</v>
      </c>
    </row>
    <row r="13" spans="1:30" x14ac:dyDescent="0.2">
      <c r="A13" s="30" t="s">
        <v>39</v>
      </c>
      <c r="B13" s="24">
        <f>'SFY 22-23 Q3 Share Calculations'!C15</f>
        <v>0</v>
      </c>
      <c r="C13" s="24">
        <f>'SFY 22-23 Q3 Share Calculations'!AN15+'SFY 22-23 Q3 Share Calculations'!BG15</f>
        <v>53195</v>
      </c>
      <c r="D13" s="25">
        <f>'SFY 22-23 Q3 Share Calculations'!AO15+'SFY 22-23 Q3 Share Calculations'!BH15</f>
        <v>662</v>
      </c>
      <c r="E13" s="25">
        <f>'SFY 22-23 Q3 Share Calculations'!AP15+'SFY 22-23 Q3 Share Calculations'!BI15</f>
        <v>5613</v>
      </c>
      <c r="F13" s="244">
        <f>'SFY 22-23 Q3 Share Calculations'!G15</f>
        <v>0</v>
      </c>
      <c r="G13" s="244">
        <f>'SFY 22-23 Q3 Share Calculations'!H15</f>
        <v>0</v>
      </c>
      <c r="H13" s="244">
        <f>'SFY 22-23 Q3 Share Calculations'!I15</f>
        <v>0</v>
      </c>
      <c r="I13" s="244">
        <f>'SFY 22-23 Q3 Share Calculations'!J15</f>
        <v>0</v>
      </c>
      <c r="J13" s="244">
        <f>'SFY 22-23 Q3 Share Calculations'!K15</f>
        <v>0</v>
      </c>
      <c r="K13" s="244">
        <f>'SFY 22-23 Q3 Share Calculations'!L15</f>
        <v>0</v>
      </c>
      <c r="L13" s="244">
        <f>'SFY 22-23 Q3 Share Calculations'!M15</f>
        <v>0</v>
      </c>
      <c r="M13" s="244">
        <f>'SFY 22-23 Q3 Share Calculations'!N15</f>
        <v>0</v>
      </c>
      <c r="N13" s="244">
        <f>'SFY 22-23 Q3 Share Calculations'!O15</f>
        <v>0</v>
      </c>
      <c r="O13" s="244">
        <f>'SFY 22-23 Q3 Share Calculations'!P15</f>
        <v>5869</v>
      </c>
      <c r="P13" s="244">
        <f>'SFY 22-23 Q3 Share Calculations'!U15</f>
        <v>0</v>
      </c>
      <c r="Q13" s="244">
        <f>'SFY 22-23 Q3 Share Calculations'!V15</f>
        <v>0</v>
      </c>
      <c r="R13" s="292">
        <f>'SFY 22-23 Q3 Share Calculations'!W15</f>
        <v>0</v>
      </c>
      <c r="S13" s="24">
        <f t="shared" si="0"/>
        <v>0</v>
      </c>
      <c r="T13" s="25">
        <f t="shared" si="1"/>
        <v>53195</v>
      </c>
      <c r="U13" s="26">
        <f t="shared" si="2"/>
        <v>0</v>
      </c>
      <c r="V13" s="26">
        <f t="shared" si="3"/>
        <v>0</v>
      </c>
      <c r="W13" s="26">
        <f t="shared" si="4"/>
        <v>0</v>
      </c>
      <c r="X13" s="26">
        <f t="shared" si="5"/>
        <v>662</v>
      </c>
      <c r="Y13" s="26">
        <f t="shared" si="6"/>
        <v>0</v>
      </c>
      <c r="Z13" s="26">
        <f t="shared" si="7"/>
        <v>0</v>
      </c>
      <c r="AA13" s="26">
        <f t="shared" si="8"/>
        <v>0</v>
      </c>
      <c r="AB13" s="26">
        <f t="shared" si="11"/>
        <v>11482</v>
      </c>
      <c r="AC13" s="26">
        <f t="shared" si="9"/>
        <v>65339</v>
      </c>
      <c r="AD13" s="117">
        <f t="shared" si="10"/>
        <v>0</v>
      </c>
    </row>
    <row r="14" spans="1:30" x14ac:dyDescent="0.2">
      <c r="A14" s="30" t="s">
        <v>40</v>
      </c>
      <c r="B14" s="24">
        <f>'SFY 22-23 Q3 Share Calculations'!C16</f>
        <v>2</v>
      </c>
      <c r="C14" s="24">
        <f>'SFY 22-23 Q3 Share Calculations'!AN16+'SFY 22-23 Q3 Share Calculations'!BG16</f>
        <v>0</v>
      </c>
      <c r="D14" s="25">
        <f>'SFY 22-23 Q3 Share Calculations'!AO16+'SFY 22-23 Q3 Share Calculations'!BH16</f>
        <v>0</v>
      </c>
      <c r="E14" s="25">
        <f>'SFY 22-23 Q3 Share Calculations'!AP16+'SFY 22-23 Q3 Share Calculations'!BI16</f>
        <v>0</v>
      </c>
      <c r="F14" s="244">
        <f>'SFY 22-23 Q3 Share Calculations'!G16</f>
        <v>0</v>
      </c>
      <c r="G14" s="244">
        <f>'SFY 22-23 Q3 Share Calculations'!H16</f>
        <v>0</v>
      </c>
      <c r="H14" s="244">
        <f>'SFY 22-23 Q3 Share Calculations'!I16</f>
        <v>0</v>
      </c>
      <c r="I14" s="244">
        <f>'SFY 22-23 Q3 Share Calculations'!J16</f>
        <v>0</v>
      </c>
      <c r="J14" s="244">
        <f>'SFY 22-23 Q3 Share Calculations'!K16</f>
        <v>0</v>
      </c>
      <c r="K14" s="244">
        <f>'SFY 22-23 Q3 Share Calculations'!L16</f>
        <v>0</v>
      </c>
      <c r="L14" s="244">
        <f>'SFY 22-23 Q3 Share Calculations'!M16</f>
        <v>0</v>
      </c>
      <c r="M14" s="244">
        <f>'SFY 22-23 Q3 Share Calculations'!N16</f>
        <v>0</v>
      </c>
      <c r="N14" s="244">
        <f>'SFY 22-23 Q3 Share Calculations'!O16</f>
        <v>0</v>
      </c>
      <c r="O14" s="244">
        <f>'SFY 22-23 Q3 Share Calculations'!P16</f>
        <v>134</v>
      </c>
      <c r="P14" s="244">
        <f>'SFY 22-23 Q3 Share Calculations'!U16</f>
        <v>1755</v>
      </c>
      <c r="Q14" s="244">
        <f>'SFY 22-23 Q3 Share Calculations'!V16</f>
        <v>29</v>
      </c>
      <c r="R14" s="292">
        <f>'SFY 22-23 Q3 Share Calculations'!W16</f>
        <v>343</v>
      </c>
      <c r="S14" s="24">
        <f t="shared" si="0"/>
        <v>0</v>
      </c>
      <c r="T14" s="25">
        <f t="shared" si="1"/>
        <v>1757</v>
      </c>
      <c r="U14" s="26">
        <f t="shared" si="2"/>
        <v>0</v>
      </c>
      <c r="V14" s="26">
        <f t="shared" si="3"/>
        <v>0</v>
      </c>
      <c r="W14" s="26">
        <f t="shared" si="4"/>
        <v>0</v>
      </c>
      <c r="X14" s="26">
        <f t="shared" si="5"/>
        <v>29</v>
      </c>
      <c r="Y14" s="26">
        <f t="shared" si="6"/>
        <v>0</v>
      </c>
      <c r="Z14" s="26">
        <f t="shared" si="7"/>
        <v>0</v>
      </c>
      <c r="AA14" s="26">
        <f t="shared" si="8"/>
        <v>0</v>
      </c>
      <c r="AB14" s="26">
        <f t="shared" si="11"/>
        <v>477</v>
      </c>
      <c r="AC14" s="26">
        <f t="shared" si="9"/>
        <v>2263</v>
      </c>
      <c r="AD14" s="117">
        <f t="shared" si="10"/>
        <v>0</v>
      </c>
    </row>
    <row r="15" spans="1:30" x14ac:dyDescent="0.2">
      <c r="A15" s="30" t="s">
        <v>41</v>
      </c>
      <c r="B15" s="24">
        <f>'SFY 22-23 Q3 Share Calculations'!C17</f>
        <v>16</v>
      </c>
      <c r="C15" s="24">
        <f>'SFY 22-23 Q3 Share Calculations'!AN17+'SFY 22-23 Q3 Share Calculations'!BG17</f>
        <v>0</v>
      </c>
      <c r="D15" s="25">
        <f>'SFY 22-23 Q3 Share Calculations'!AO17+'SFY 22-23 Q3 Share Calculations'!BH17</f>
        <v>0</v>
      </c>
      <c r="E15" s="25">
        <f>'SFY 22-23 Q3 Share Calculations'!AP17+'SFY 22-23 Q3 Share Calculations'!BI17</f>
        <v>0</v>
      </c>
      <c r="F15" s="244">
        <f>'SFY 22-23 Q3 Share Calculations'!G17</f>
        <v>0</v>
      </c>
      <c r="G15" s="244">
        <f>'SFY 22-23 Q3 Share Calculations'!H17</f>
        <v>0</v>
      </c>
      <c r="H15" s="244">
        <f>'SFY 22-23 Q3 Share Calculations'!I17</f>
        <v>0</v>
      </c>
      <c r="I15" s="244">
        <f>'SFY 22-23 Q3 Share Calculations'!J17</f>
        <v>0</v>
      </c>
      <c r="J15" s="244">
        <f>'SFY 22-23 Q3 Share Calculations'!K17</f>
        <v>0</v>
      </c>
      <c r="K15" s="244">
        <f>'SFY 22-23 Q3 Share Calculations'!L17</f>
        <v>0</v>
      </c>
      <c r="L15" s="244">
        <f>'SFY 22-23 Q3 Share Calculations'!M17</f>
        <v>0</v>
      </c>
      <c r="M15" s="244">
        <f>'SFY 22-23 Q3 Share Calculations'!N17</f>
        <v>0</v>
      </c>
      <c r="N15" s="244">
        <f>'SFY 22-23 Q3 Share Calculations'!O17</f>
        <v>0</v>
      </c>
      <c r="O15" s="244">
        <f>'SFY 22-23 Q3 Share Calculations'!P17</f>
        <v>657</v>
      </c>
      <c r="P15" s="244">
        <f>'SFY 22-23 Q3 Share Calculations'!U17</f>
        <v>8658</v>
      </c>
      <c r="Q15" s="244">
        <f>'SFY 22-23 Q3 Share Calculations'!V17</f>
        <v>140</v>
      </c>
      <c r="R15" s="292">
        <f>'SFY 22-23 Q3 Share Calculations'!W17</f>
        <v>1692</v>
      </c>
      <c r="S15" s="24">
        <f t="shared" si="0"/>
        <v>0</v>
      </c>
      <c r="T15" s="25">
        <f t="shared" si="1"/>
        <v>8674</v>
      </c>
      <c r="U15" s="26">
        <f t="shared" si="2"/>
        <v>0</v>
      </c>
      <c r="V15" s="26">
        <f t="shared" si="3"/>
        <v>0</v>
      </c>
      <c r="W15" s="26">
        <f t="shared" si="4"/>
        <v>0</v>
      </c>
      <c r="X15" s="26">
        <f t="shared" si="5"/>
        <v>140</v>
      </c>
      <c r="Y15" s="26">
        <f t="shared" si="6"/>
        <v>0</v>
      </c>
      <c r="Z15" s="26">
        <f t="shared" si="7"/>
        <v>0</v>
      </c>
      <c r="AA15" s="26">
        <f t="shared" si="8"/>
        <v>0</v>
      </c>
      <c r="AB15" s="26">
        <f t="shared" si="11"/>
        <v>2349</v>
      </c>
      <c r="AC15" s="26">
        <f t="shared" si="9"/>
        <v>11163</v>
      </c>
      <c r="AD15" s="117">
        <f t="shared" si="10"/>
        <v>0</v>
      </c>
    </row>
    <row r="16" spans="1:30" x14ac:dyDescent="0.2">
      <c r="A16" s="30" t="s">
        <v>42</v>
      </c>
      <c r="B16" s="24">
        <f>'SFY 22-23 Q3 Share Calculations'!C18</f>
        <v>27</v>
      </c>
      <c r="C16" s="24">
        <f>'SFY 22-23 Q3 Share Calculations'!AN18+'SFY 22-23 Q3 Share Calculations'!BG18</f>
        <v>0</v>
      </c>
      <c r="D16" s="25">
        <f>'SFY 22-23 Q3 Share Calculations'!AO18+'SFY 22-23 Q3 Share Calculations'!BH18</f>
        <v>0</v>
      </c>
      <c r="E16" s="25">
        <f>'SFY 22-23 Q3 Share Calculations'!AP18+'SFY 22-23 Q3 Share Calculations'!BI18</f>
        <v>0</v>
      </c>
      <c r="F16" s="244">
        <f>'SFY 22-23 Q3 Share Calculations'!G18</f>
        <v>0</v>
      </c>
      <c r="G16" s="244">
        <f>'SFY 22-23 Q3 Share Calculations'!H18</f>
        <v>0</v>
      </c>
      <c r="H16" s="244">
        <f>'SFY 22-23 Q3 Share Calculations'!I18</f>
        <v>0</v>
      </c>
      <c r="I16" s="244">
        <f>'SFY 22-23 Q3 Share Calculations'!J18</f>
        <v>0</v>
      </c>
      <c r="J16" s="244">
        <f>'SFY 22-23 Q3 Share Calculations'!K18</f>
        <v>0</v>
      </c>
      <c r="K16" s="244">
        <f>'SFY 22-23 Q3 Share Calculations'!L18</f>
        <v>0</v>
      </c>
      <c r="L16" s="244">
        <f>'SFY 22-23 Q3 Share Calculations'!M18</f>
        <v>0</v>
      </c>
      <c r="M16" s="244">
        <f>'SFY 22-23 Q3 Share Calculations'!N18</f>
        <v>0</v>
      </c>
      <c r="N16" s="244">
        <f>'SFY 22-23 Q3 Share Calculations'!O18</f>
        <v>0</v>
      </c>
      <c r="O16" s="244">
        <f>'SFY 22-23 Q3 Share Calculations'!P18</f>
        <v>1120</v>
      </c>
      <c r="P16" s="244">
        <f>'SFY 22-23 Q3 Share Calculations'!U18</f>
        <v>14859</v>
      </c>
      <c r="Q16" s="244">
        <f>'SFY 22-23 Q3 Share Calculations'!V18</f>
        <v>240</v>
      </c>
      <c r="R16" s="292">
        <f>'SFY 22-23 Q3 Share Calculations'!W18</f>
        <v>2905</v>
      </c>
      <c r="S16" s="24">
        <f t="shared" si="0"/>
        <v>0</v>
      </c>
      <c r="T16" s="25">
        <f t="shared" si="1"/>
        <v>14886</v>
      </c>
      <c r="U16" s="26">
        <f t="shared" si="2"/>
        <v>0</v>
      </c>
      <c r="V16" s="26">
        <f t="shared" si="3"/>
        <v>0</v>
      </c>
      <c r="W16" s="26">
        <f t="shared" si="4"/>
        <v>0</v>
      </c>
      <c r="X16" s="26">
        <f t="shared" si="5"/>
        <v>240</v>
      </c>
      <c r="Y16" s="26">
        <f t="shared" si="6"/>
        <v>0</v>
      </c>
      <c r="Z16" s="26">
        <f t="shared" si="7"/>
        <v>0</v>
      </c>
      <c r="AA16" s="26">
        <f t="shared" si="8"/>
        <v>0</v>
      </c>
      <c r="AB16" s="26">
        <f t="shared" si="11"/>
        <v>4025</v>
      </c>
      <c r="AC16" s="26">
        <f t="shared" si="9"/>
        <v>19151</v>
      </c>
      <c r="AD16" s="117">
        <f t="shared" si="10"/>
        <v>0</v>
      </c>
    </row>
    <row r="17" spans="1:30" x14ac:dyDescent="0.2">
      <c r="A17" s="30" t="s">
        <v>43</v>
      </c>
      <c r="B17" s="24">
        <f>'SFY 22-23 Q3 Share Calculations'!C19</f>
        <v>1</v>
      </c>
      <c r="C17" s="24">
        <f>'SFY 22-23 Q3 Share Calculations'!AN19+'SFY 22-23 Q3 Share Calculations'!BG19</f>
        <v>0</v>
      </c>
      <c r="D17" s="25">
        <f>'SFY 22-23 Q3 Share Calculations'!AO19+'SFY 22-23 Q3 Share Calculations'!BH19</f>
        <v>0</v>
      </c>
      <c r="E17" s="25">
        <f>'SFY 22-23 Q3 Share Calculations'!AP19+'SFY 22-23 Q3 Share Calculations'!BI19</f>
        <v>0</v>
      </c>
      <c r="F17" s="244">
        <f>'SFY 22-23 Q3 Share Calculations'!G19</f>
        <v>0</v>
      </c>
      <c r="G17" s="244">
        <f>'SFY 22-23 Q3 Share Calculations'!H19</f>
        <v>0</v>
      </c>
      <c r="H17" s="244">
        <f>'SFY 22-23 Q3 Share Calculations'!I19</f>
        <v>0</v>
      </c>
      <c r="I17" s="244">
        <f>'SFY 22-23 Q3 Share Calculations'!J19</f>
        <v>0</v>
      </c>
      <c r="J17" s="244">
        <f>'SFY 22-23 Q3 Share Calculations'!K19</f>
        <v>0</v>
      </c>
      <c r="K17" s="244">
        <f>'SFY 22-23 Q3 Share Calculations'!L19</f>
        <v>0</v>
      </c>
      <c r="L17" s="244">
        <f>'SFY 22-23 Q3 Share Calculations'!M19</f>
        <v>0</v>
      </c>
      <c r="M17" s="244">
        <f>'SFY 22-23 Q3 Share Calculations'!N19</f>
        <v>0</v>
      </c>
      <c r="N17" s="244">
        <f>'SFY 22-23 Q3 Share Calculations'!O19</f>
        <v>0</v>
      </c>
      <c r="O17" s="244">
        <f>'SFY 22-23 Q3 Share Calculations'!P19</f>
        <v>60</v>
      </c>
      <c r="P17" s="244">
        <f>'SFY 22-23 Q3 Share Calculations'!U19</f>
        <v>819</v>
      </c>
      <c r="Q17" s="244">
        <f>'SFY 22-23 Q3 Share Calculations'!V19</f>
        <v>13</v>
      </c>
      <c r="R17" s="292">
        <f>'SFY 22-23 Q3 Share Calculations'!W19</f>
        <v>160</v>
      </c>
      <c r="S17" s="24">
        <f t="shared" si="0"/>
        <v>0</v>
      </c>
      <c r="T17" s="25">
        <f t="shared" si="1"/>
        <v>820</v>
      </c>
      <c r="U17" s="26">
        <f t="shared" si="2"/>
        <v>0</v>
      </c>
      <c r="V17" s="26">
        <f t="shared" si="3"/>
        <v>0</v>
      </c>
      <c r="W17" s="26">
        <f t="shared" si="4"/>
        <v>0</v>
      </c>
      <c r="X17" s="26">
        <f t="shared" si="5"/>
        <v>13</v>
      </c>
      <c r="Y17" s="26">
        <f t="shared" si="6"/>
        <v>0</v>
      </c>
      <c r="Z17" s="26">
        <f t="shared" si="7"/>
        <v>0</v>
      </c>
      <c r="AA17" s="26">
        <f t="shared" si="8"/>
        <v>0</v>
      </c>
      <c r="AB17" s="26">
        <f t="shared" si="11"/>
        <v>220</v>
      </c>
      <c r="AC17" s="26">
        <f t="shared" si="9"/>
        <v>1053</v>
      </c>
      <c r="AD17" s="117">
        <f t="shared" si="10"/>
        <v>0</v>
      </c>
    </row>
    <row r="18" spans="1:30" x14ac:dyDescent="0.2">
      <c r="A18" s="30" t="s">
        <v>44</v>
      </c>
      <c r="B18" s="24">
        <f>'SFY 22-23 Q3 Share Calculations'!C20</f>
        <v>114</v>
      </c>
      <c r="C18" s="24">
        <f>'SFY 22-23 Q3 Share Calculations'!AN20+'SFY 22-23 Q3 Share Calculations'!BG20</f>
        <v>0</v>
      </c>
      <c r="D18" s="25">
        <f>'SFY 22-23 Q3 Share Calculations'!AO20+'SFY 22-23 Q3 Share Calculations'!BH20</f>
        <v>0</v>
      </c>
      <c r="E18" s="25">
        <f>'SFY 22-23 Q3 Share Calculations'!AP20+'SFY 22-23 Q3 Share Calculations'!BI20</f>
        <v>0</v>
      </c>
      <c r="F18" s="244">
        <f>'SFY 22-23 Q3 Share Calculations'!G20</f>
        <v>0</v>
      </c>
      <c r="G18" s="244">
        <f>'SFY 22-23 Q3 Share Calculations'!H20</f>
        <v>0</v>
      </c>
      <c r="H18" s="244">
        <f>'SFY 22-23 Q3 Share Calculations'!I20</f>
        <v>0</v>
      </c>
      <c r="I18" s="244">
        <f>'SFY 22-23 Q3 Share Calculations'!J20</f>
        <v>0</v>
      </c>
      <c r="J18" s="244">
        <f>'SFY 22-23 Q3 Share Calculations'!K20</f>
        <v>0</v>
      </c>
      <c r="K18" s="244">
        <f>'SFY 22-23 Q3 Share Calculations'!L20</f>
        <v>0</v>
      </c>
      <c r="L18" s="244">
        <f>'SFY 22-23 Q3 Share Calculations'!M20</f>
        <v>0</v>
      </c>
      <c r="M18" s="244">
        <f>'SFY 22-23 Q3 Share Calculations'!N20</f>
        <v>0</v>
      </c>
      <c r="N18" s="244">
        <f>'SFY 22-23 Q3 Share Calculations'!O20</f>
        <v>0</v>
      </c>
      <c r="O18" s="244">
        <f>'SFY 22-23 Q3 Share Calculations'!P20</f>
        <v>5033</v>
      </c>
      <c r="P18" s="244">
        <f>'SFY 22-23 Q3 Share Calculations'!U20</f>
        <v>66224</v>
      </c>
      <c r="Q18" s="244">
        <f>'SFY 22-23 Q3 Share Calculations'!V20</f>
        <v>1069</v>
      </c>
      <c r="R18" s="292">
        <f>'SFY 22-23 Q3 Share Calculations'!W20</f>
        <v>12947</v>
      </c>
      <c r="S18" s="24">
        <f t="shared" si="0"/>
        <v>0</v>
      </c>
      <c r="T18" s="25">
        <f t="shared" si="1"/>
        <v>66338</v>
      </c>
      <c r="U18" s="26">
        <f t="shared" si="2"/>
        <v>0</v>
      </c>
      <c r="V18" s="26">
        <f t="shared" si="3"/>
        <v>0</v>
      </c>
      <c r="W18" s="26">
        <f t="shared" si="4"/>
        <v>0</v>
      </c>
      <c r="X18" s="26">
        <f t="shared" si="5"/>
        <v>1069</v>
      </c>
      <c r="Y18" s="26">
        <f t="shared" si="6"/>
        <v>0</v>
      </c>
      <c r="Z18" s="26">
        <f t="shared" si="7"/>
        <v>0</v>
      </c>
      <c r="AA18" s="26">
        <f t="shared" si="8"/>
        <v>0</v>
      </c>
      <c r="AB18" s="26">
        <f t="shared" si="11"/>
        <v>17980</v>
      </c>
      <c r="AC18" s="26">
        <f t="shared" si="9"/>
        <v>85387</v>
      </c>
      <c r="AD18" s="117">
        <f t="shared" si="10"/>
        <v>0</v>
      </c>
    </row>
    <row r="19" spans="1:30" x14ac:dyDescent="0.2">
      <c r="A19" s="30" t="s">
        <v>45</v>
      </c>
      <c r="B19" s="24">
        <f>'SFY 22-23 Q3 Share Calculations'!C21</f>
        <v>17</v>
      </c>
      <c r="C19" s="24">
        <f>'SFY 22-23 Q3 Share Calculations'!AN21+'SFY 22-23 Q3 Share Calculations'!BG21</f>
        <v>0</v>
      </c>
      <c r="D19" s="25">
        <f>'SFY 22-23 Q3 Share Calculations'!AO21+'SFY 22-23 Q3 Share Calculations'!BH21</f>
        <v>0</v>
      </c>
      <c r="E19" s="25">
        <f>'SFY 22-23 Q3 Share Calculations'!AP21+'SFY 22-23 Q3 Share Calculations'!BI21</f>
        <v>0</v>
      </c>
      <c r="F19" s="244">
        <f>'SFY 22-23 Q3 Share Calculations'!G21</f>
        <v>0</v>
      </c>
      <c r="G19" s="244">
        <f>'SFY 22-23 Q3 Share Calculations'!H21</f>
        <v>0</v>
      </c>
      <c r="H19" s="244">
        <f>'SFY 22-23 Q3 Share Calculations'!I21</f>
        <v>0</v>
      </c>
      <c r="I19" s="244">
        <f>'SFY 22-23 Q3 Share Calculations'!J21</f>
        <v>0</v>
      </c>
      <c r="J19" s="244">
        <f>'SFY 22-23 Q3 Share Calculations'!K21</f>
        <v>0</v>
      </c>
      <c r="K19" s="244">
        <f>'SFY 22-23 Q3 Share Calculations'!L21</f>
        <v>0</v>
      </c>
      <c r="L19" s="244">
        <f>'SFY 22-23 Q3 Share Calculations'!M21</f>
        <v>0</v>
      </c>
      <c r="M19" s="244">
        <f>'SFY 22-23 Q3 Share Calculations'!N21</f>
        <v>0</v>
      </c>
      <c r="N19" s="244">
        <f>'SFY 22-23 Q3 Share Calculations'!O21</f>
        <v>0</v>
      </c>
      <c r="O19" s="244">
        <f>'SFY 22-23 Q3 Share Calculations'!P21</f>
        <v>731</v>
      </c>
      <c r="P19" s="244">
        <f>'SFY 22-23 Q3 Share Calculations'!U21</f>
        <v>9594</v>
      </c>
      <c r="Q19" s="244">
        <f>'SFY 22-23 Q3 Share Calculations'!V21</f>
        <v>155</v>
      </c>
      <c r="R19" s="292">
        <f>'SFY 22-23 Q3 Share Calculations'!W21</f>
        <v>1876</v>
      </c>
      <c r="S19" s="24">
        <f t="shared" si="0"/>
        <v>0</v>
      </c>
      <c r="T19" s="25">
        <f t="shared" si="1"/>
        <v>9611</v>
      </c>
      <c r="U19" s="26">
        <f t="shared" si="2"/>
        <v>0</v>
      </c>
      <c r="V19" s="26">
        <f t="shared" si="3"/>
        <v>0</v>
      </c>
      <c r="W19" s="26">
        <f t="shared" si="4"/>
        <v>0</v>
      </c>
      <c r="X19" s="26">
        <f t="shared" si="5"/>
        <v>155</v>
      </c>
      <c r="Y19" s="26">
        <f t="shared" si="6"/>
        <v>0</v>
      </c>
      <c r="Z19" s="26">
        <f t="shared" si="7"/>
        <v>0</v>
      </c>
      <c r="AA19" s="26">
        <f t="shared" si="8"/>
        <v>0</v>
      </c>
      <c r="AB19" s="26">
        <f t="shared" si="11"/>
        <v>2607</v>
      </c>
      <c r="AC19" s="26">
        <f t="shared" si="9"/>
        <v>12373</v>
      </c>
      <c r="AD19" s="117">
        <f t="shared" si="10"/>
        <v>0</v>
      </c>
    </row>
    <row r="20" spans="1:30" x14ac:dyDescent="0.2">
      <c r="A20" s="30" t="s">
        <v>46</v>
      </c>
      <c r="B20" s="24">
        <f>'SFY 22-23 Q3 Share Calculations'!C22</f>
        <v>9</v>
      </c>
      <c r="C20" s="24">
        <f>'SFY 22-23 Q3 Share Calculations'!AN22+'SFY 22-23 Q3 Share Calculations'!BG22</f>
        <v>0</v>
      </c>
      <c r="D20" s="25">
        <f>'SFY 22-23 Q3 Share Calculations'!AO22+'SFY 22-23 Q3 Share Calculations'!BH22</f>
        <v>0</v>
      </c>
      <c r="E20" s="25">
        <f>'SFY 22-23 Q3 Share Calculations'!AP22+'SFY 22-23 Q3 Share Calculations'!BI22</f>
        <v>0</v>
      </c>
      <c r="F20" s="244">
        <f>'SFY 22-23 Q3 Share Calculations'!G22</f>
        <v>0</v>
      </c>
      <c r="G20" s="244">
        <f>'SFY 22-23 Q3 Share Calculations'!H22</f>
        <v>0</v>
      </c>
      <c r="H20" s="244">
        <f>'SFY 22-23 Q3 Share Calculations'!I22</f>
        <v>0</v>
      </c>
      <c r="I20" s="244">
        <f>'SFY 22-23 Q3 Share Calculations'!J22</f>
        <v>0</v>
      </c>
      <c r="J20" s="244">
        <f>'SFY 22-23 Q3 Share Calculations'!K22</f>
        <v>0</v>
      </c>
      <c r="K20" s="244">
        <f>'SFY 22-23 Q3 Share Calculations'!L22</f>
        <v>0</v>
      </c>
      <c r="L20" s="244">
        <f>'SFY 22-23 Q3 Share Calculations'!M22</f>
        <v>0</v>
      </c>
      <c r="M20" s="244">
        <f>'SFY 22-23 Q3 Share Calculations'!N22</f>
        <v>0</v>
      </c>
      <c r="N20" s="244">
        <f>'SFY 22-23 Q3 Share Calculations'!O22</f>
        <v>0</v>
      </c>
      <c r="O20" s="244">
        <f>'SFY 22-23 Q3 Share Calculations'!P22</f>
        <v>373</v>
      </c>
      <c r="P20" s="244">
        <f>'SFY 22-23 Q3 Share Calculations'!U22</f>
        <v>4914</v>
      </c>
      <c r="Q20" s="244">
        <f>'SFY 22-23 Q3 Share Calculations'!V22</f>
        <v>79</v>
      </c>
      <c r="R20" s="292">
        <f>'SFY 22-23 Q3 Share Calculations'!W22</f>
        <v>961</v>
      </c>
      <c r="S20" s="24">
        <f t="shared" si="0"/>
        <v>0</v>
      </c>
      <c r="T20" s="25">
        <f t="shared" si="1"/>
        <v>4923</v>
      </c>
      <c r="U20" s="26">
        <f t="shared" si="2"/>
        <v>0</v>
      </c>
      <c r="V20" s="26">
        <f t="shared" si="3"/>
        <v>0</v>
      </c>
      <c r="W20" s="26">
        <f t="shared" si="4"/>
        <v>0</v>
      </c>
      <c r="X20" s="26">
        <f t="shared" si="5"/>
        <v>79</v>
      </c>
      <c r="Y20" s="26">
        <f t="shared" si="6"/>
        <v>0</v>
      </c>
      <c r="Z20" s="26">
        <f t="shared" si="7"/>
        <v>0</v>
      </c>
      <c r="AA20" s="26">
        <f t="shared" si="8"/>
        <v>0</v>
      </c>
      <c r="AB20" s="26">
        <f t="shared" si="11"/>
        <v>1334</v>
      </c>
      <c r="AC20" s="26">
        <f t="shared" si="9"/>
        <v>6336</v>
      </c>
      <c r="AD20" s="117">
        <f t="shared" si="10"/>
        <v>0</v>
      </c>
    </row>
    <row r="21" spans="1:30" x14ac:dyDescent="0.2">
      <c r="A21" s="30" t="s">
        <v>47</v>
      </c>
      <c r="B21" s="24">
        <f>'SFY 22-23 Q3 Share Calculations'!C23</f>
        <v>2</v>
      </c>
      <c r="C21" s="24">
        <f>'SFY 22-23 Q3 Share Calculations'!AN23+'SFY 22-23 Q3 Share Calculations'!BG23</f>
        <v>0</v>
      </c>
      <c r="D21" s="25">
        <f>'SFY 22-23 Q3 Share Calculations'!AO23+'SFY 22-23 Q3 Share Calculations'!BH23</f>
        <v>0</v>
      </c>
      <c r="E21" s="25">
        <f>'SFY 22-23 Q3 Share Calculations'!AP23+'SFY 22-23 Q3 Share Calculations'!BI23</f>
        <v>0</v>
      </c>
      <c r="F21" s="244">
        <f>'SFY 22-23 Q3 Share Calculations'!G23</f>
        <v>0</v>
      </c>
      <c r="G21" s="244">
        <f>'SFY 22-23 Q3 Share Calculations'!H23</f>
        <v>0</v>
      </c>
      <c r="H21" s="244">
        <f>'SFY 22-23 Q3 Share Calculations'!I23</f>
        <v>0</v>
      </c>
      <c r="I21" s="244">
        <f>'SFY 22-23 Q3 Share Calculations'!J23</f>
        <v>0</v>
      </c>
      <c r="J21" s="244">
        <f>'SFY 22-23 Q3 Share Calculations'!K23</f>
        <v>0</v>
      </c>
      <c r="K21" s="244">
        <f>'SFY 22-23 Q3 Share Calculations'!L23</f>
        <v>0</v>
      </c>
      <c r="L21" s="244">
        <f>'SFY 22-23 Q3 Share Calculations'!M23</f>
        <v>0</v>
      </c>
      <c r="M21" s="244">
        <f>'SFY 22-23 Q3 Share Calculations'!N23</f>
        <v>0</v>
      </c>
      <c r="N21" s="244">
        <f>'SFY 22-23 Q3 Share Calculations'!O23</f>
        <v>0</v>
      </c>
      <c r="O21" s="244">
        <f>'SFY 22-23 Q3 Share Calculations'!P23</f>
        <v>105</v>
      </c>
      <c r="P21" s="244">
        <f>'SFY 22-23 Q3 Share Calculations'!U23</f>
        <v>1287</v>
      </c>
      <c r="Q21" s="244">
        <f>'SFY 22-23 Q3 Share Calculations'!V23</f>
        <v>21</v>
      </c>
      <c r="R21" s="292">
        <f>'SFY 22-23 Q3 Share Calculations'!W23</f>
        <v>252</v>
      </c>
      <c r="S21" s="24">
        <f t="shared" si="0"/>
        <v>0</v>
      </c>
      <c r="T21" s="25">
        <f t="shared" si="1"/>
        <v>1289</v>
      </c>
      <c r="U21" s="26">
        <f t="shared" si="2"/>
        <v>0</v>
      </c>
      <c r="V21" s="26">
        <f t="shared" si="3"/>
        <v>0</v>
      </c>
      <c r="W21" s="26">
        <f t="shared" si="4"/>
        <v>0</v>
      </c>
      <c r="X21" s="26">
        <f t="shared" si="5"/>
        <v>21</v>
      </c>
      <c r="Y21" s="26">
        <f t="shared" si="6"/>
        <v>0</v>
      </c>
      <c r="Z21" s="26">
        <f t="shared" si="7"/>
        <v>0</v>
      </c>
      <c r="AA21" s="26">
        <f t="shared" si="8"/>
        <v>0</v>
      </c>
      <c r="AB21" s="26">
        <f t="shared" si="11"/>
        <v>357</v>
      </c>
      <c r="AC21" s="26">
        <f t="shared" si="9"/>
        <v>1667</v>
      </c>
      <c r="AD21" s="117">
        <f t="shared" si="10"/>
        <v>0</v>
      </c>
    </row>
    <row r="22" spans="1:30" x14ac:dyDescent="0.2">
      <c r="A22" s="30" t="s">
        <v>48</v>
      </c>
      <c r="B22" s="24">
        <f>'SFY 22-23 Q3 Share Calculations'!C24</f>
        <v>956</v>
      </c>
      <c r="C22" s="24">
        <f>'SFY 22-23 Q3 Share Calculations'!AN24+'SFY 22-23 Q3 Share Calculations'!BG24</f>
        <v>0</v>
      </c>
      <c r="D22" s="25">
        <f>'SFY 22-23 Q3 Share Calculations'!AO24+'SFY 22-23 Q3 Share Calculations'!BH24</f>
        <v>0</v>
      </c>
      <c r="E22" s="25">
        <f>'SFY 22-23 Q3 Share Calculations'!AP24+'SFY 22-23 Q3 Share Calculations'!BI24</f>
        <v>0</v>
      </c>
      <c r="F22" s="244">
        <f>'SFY 22-23 Q3 Share Calculations'!G24</f>
        <v>0</v>
      </c>
      <c r="G22" s="244">
        <f>'SFY 22-23 Q3 Share Calculations'!H24</f>
        <v>0</v>
      </c>
      <c r="H22" s="244">
        <f>'SFY 22-23 Q3 Share Calculations'!I24</f>
        <v>0</v>
      </c>
      <c r="I22" s="244">
        <f>'SFY 22-23 Q3 Share Calculations'!J24</f>
        <v>0</v>
      </c>
      <c r="J22" s="244">
        <f>'SFY 22-23 Q3 Share Calculations'!K24</f>
        <v>0</v>
      </c>
      <c r="K22" s="244">
        <f>'SFY 22-23 Q3 Share Calculations'!L24</f>
        <v>0</v>
      </c>
      <c r="L22" s="244">
        <f>'SFY 22-23 Q3 Share Calculations'!M24</f>
        <v>0</v>
      </c>
      <c r="M22" s="244">
        <f>'SFY 22-23 Q3 Share Calculations'!N24</f>
        <v>0</v>
      </c>
      <c r="N22" s="244">
        <f>'SFY 22-23 Q3 Share Calculations'!O24</f>
        <v>0</v>
      </c>
      <c r="O22" s="244">
        <f>'SFY 22-23 Q3 Share Calculations'!P24</f>
        <v>44790</v>
      </c>
      <c r="P22" s="244">
        <f>'SFY 22-23 Q3 Share Calculations'!U24</f>
        <v>590396</v>
      </c>
      <c r="Q22" s="244">
        <f>'SFY 22-23 Q3 Share Calculations'!V24</f>
        <v>9531</v>
      </c>
      <c r="R22" s="292">
        <f>'SFY 22-23 Q3 Share Calculations'!W24</f>
        <v>115421</v>
      </c>
      <c r="S22" s="24">
        <f t="shared" si="0"/>
        <v>0</v>
      </c>
      <c r="T22" s="25">
        <f t="shared" si="1"/>
        <v>591352</v>
      </c>
      <c r="U22" s="26">
        <f t="shared" si="2"/>
        <v>0</v>
      </c>
      <c r="V22" s="26">
        <f t="shared" si="3"/>
        <v>0</v>
      </c>
      <c r="W22" s="26">
        <f t="shared" si="4"/>
        <v>0</v>
      </c>
      <c r="X22" s="26">
        <f t="shared" si="5"/>
        <v>9531</v>
      </c>
      <c r="Y22" s="26">
        <f t="shared" si="6"/>
        <v>0</v>
      </c>
      <c r="Z22" s="26">
        <f t="shared" si="7"/>
        <v>0</v>
      </c>
      <c r="AA22" s="26">
        <f t="shared" si="8"/>
        <v>0</v>
      </c>
      <c r="AB22" s="26">
        <f t="shared" si="11"/>
        <v>160211</v>
      </c>
      <c r="AC22" s="26">
        <f t="shared" si="9"/>
        <v>761094</v>
      </c>
      <c r="AD22" s="117">
        <f t="shared" si="10"/>
        <v>0</v>
      </c>
    </row>
    <row r="23" spans="1:30" x14ac:dyDescent="0.2">
      <c r="A23" s="30" t="s">
        <v>49</v>
      </c>
      <c r="B23" s="24">
        <f>'SFY 22-23 Q3 Share Calculations'!C25</f>
        <v>20</v>
      </c>
      <c r="C23" s="24">
        <f>'SFY 22-23 Q3 Share Calculations'!AN25+'SFY 22-23 Q3 Share Calculations'!BG25</f>
        <v>0</v>
      </c>
      <c r="D23" s="25">
        <f>'SFY 22-23 Q3 Share Calculations'!AO25+'SFY 22-23 Q3 Share Calculations'!BH25</f>
        <v>0</v>
      </c>
      <c r="E23" s="25">
        <f>'SFY 22-23 Q3 Share Calculations'!AP25+'SFY 22-23 Q3 Share Calculations'!BI25</f>
        <v>0</v>
      </c>
      <c r="F23" s="244">
        <f>'SFY 22-23 Q3 Share Calculations'!G25</f>
        <v>0</v>
      </c>
      <c r="G23" s="244">
        <f>'SFY 22-23 Q3 Share Calculations'!H25</f>
        <v>0</v>
      </c>
      <c r="H23" s="244">
        <f>'SFY 22-23 Q3 Share Calculations'!I25</f>
        <v>0</v>
      </c>
      <c r="I23" s="244">
        <f>'SFY 22-23 Q3 Share Calculations'!J25</f>
        <v>0</v>
      </c>
      <c r="J23" s="244">
        <f>'SFY 22-23 Q3 Share Calculations'!K25</f>
        <v>0</v>
      </c>
      <c r="K23" s="244">
        <f>'SFY 22-23 Q3 Share Calculations'!L25</f>
        <v>0</v>
      </c>
      <c r="L23" s="244">
        <f>'SFY 22-23 Q3 Share Calculations'!M25</f>
        <v>0</v>
      </c>
      <c r="M23" s="244">
        <f>'SFY 22-23 Q3 Share Calculations'!N25</f>
        <v>0</v>
      </c>
      <c r="N23" s="244">
        <f>'SFY 22-23 Q3 Share Calculations'!O25</f>
        <v>0</v>
      </c>
      <c r="O23" s="244">
        <f>'SFY 22-23 Q3 Share Calculations'!P25</f>
        <v>866</v>
      </c>
      <c r="P23" s="244">
        <f>'SFY 22-23 Q3 Share Calculations'!U25</f>
        <v>11466</v>
      </c>
      <c r="Q23" s="244">
        <f>'SFY 22-23 Q3 Share Calculations'!V25</f>
        <v>185</v>
      </c>
      <c r="R23" s="292">
        <f>'SFY 22-23 Q3 Share Calculations'!W25</f>
        <v>2242</v>
      </c>
      <c r="S23" s="24">
        <f t="shared" si="0"/>
        <v>0</v>
      </c>
      <c r="T23" s="25">
        <f t="shared" si="1"/>
        <v>11486</v>
      </c>
      <c r="U23" s="26">
        <f t="shared" si="2"/>
        <v>0</v>
      </c>
      <c r="V23" s="26">
        <f t="shared" si="3"/>
        <v>0</v>
      </c>
      <c r="W23" s="26">
        <f t="shared" si="4"/>
        <v>0</v>
      </c>
      <c r="X23" s="26">
        <f t="shared" si="5"/>
        <v>185</v>
      </c>
      <c r="Y23" s="26">
        <f t="shared" si="6"/>
        <v>0</v>
      </c>
      <c r="Z23" s="26">
        <f t="shared" si="7"/>
        <v>0</v>
      </c>
      <c r="AA23" s="26">
        <f t="shared" si="8"/>
        <v>0</v>
      </c>
      <c r="AB23" s="26">
        <f t="shared" si="11"/>
        <v>3108</v>
      </c>
      <c r="AC23" s="26">
        <f t="shared" si="9"/>
        <v>14779</v>
      </c>
      <c r="AD23" s="117">
        <f t="shared" si="10"/>
        <v>0</v>
      </c>
    </row>
    <row r="24" spans="1:30" x14ac:dyDescent="0.2">
      <c r="A24" s="30" t="s">
        <v>50</v>
      </c>
      <c r="B24" s="24">
        <f>'SFY 22-23 Q3 Share Calculations'!C26</f>
        <v>9</v>
      </c>
      <c r="C24" s="24">
        <f>'SFY 22-23 Q3 Share Calculations'!AN26+'SFY 22-23 Q3 Share Calculations'!BG26</f>
        <v>0</v>
      </c>
      <c r="D24" s="25">
        <f>'SFY 22-23 Q3 Share Calculations'!AO26+'SFY 22-23 Q3 Share Calculations'!BH26</f>
        <v>0</v>
      </c>
      <c r="E24" s="25">
        <f>'SFY 22-23 Q3 Share Calculations'!AP26+'SFY 22-23 Q3 Share Calculations'!BI26</f>
        <v>0</v>
      </c>
      <c r="F24" s="244">
        <f>'SFY 22-23 Q3 Share Calculations'!G26</f>
        <v>0</v>
      </c>
      <c r="G24" s="244">
        <f>'SFY 22-23 Q3 Share Calculations'!H26</f>
        <v>0</v>
      </c>
      <c r="H24" s="244">
        <f>'SFY 22-23 Q3 Share Calculations'!I26</f>
        <v>0</v>
      </c>
      <c r="I24" s="244">
        <f>'SFY 22-23 Q3 Share Calculations'!J26</f>
        <v>0</v>
      </c>
      <c r="J24" s="244">
        <f>'SFY 22-23 Q3 Share Calculations'!K26</f>
        <v>0</v>
      </c>
      <c r="K24" s="244">
        <f>'SFY 22-23 Q3 Share Calculations'!L26</f>
        <v>0</v>
      </c>
      <c r="L24" s="244">
        <f>'SFY 22-23 Q3 Share Calculations'!M26</f>
        <v>0</v>
      </c>
      <c r="M24" s="244">
        <f>'SFY 22-23 Q3 Share Calculations'!N26</f>
        <v>0</v>
      </c>
      <c r="N24" s="244">
        <f>'SFY 22-23 Q3 Share Calculations'!O26</f>
        <v>0</v>
      </c>
      <c r="O24" s="244">
        <f>'SFY 22-23 Q3 Share Calculations'!P26</f>
        <v>508</v>
      </c>
      <c r="P24" s="244">
        <f>'SFY 22-23 Q3 Share Calculations'!U26</f>
        <v>6786</v>
      </c>
      <c r="Q24" s="244">
        <f>'SFY 22-23 Q3 Share Calculations'!V26</f>
        <v>110</v>
      </c>
      <c r="R24" s="292">
        <f>'SFY 22-23 Q3 Share Calculations'!W26</f>
        <v>1327</v>
      </c>
      <c r="S24" s="24">
        <f t="shared" si="0"/>
        <v>0</v>
      </c>
      <c r="T24" s="25">
        <f t="shared" si="1"/>
        <v>6795</v>
      </c>
      <c r="U24" s="26">
        <f t="shared" si="2"/>
        <v>0</v>
      </c>
      <c r="V24" s="26">
        <f t="shared" si="3"/>
        <v>0</v>
      </c>
      <c r="W24" s="26">
        <f t="shared" si="4"/>
        <v>0</v>
      </c>
      <c r="X24" s="26">
        <f t="shared" si="5"/>
        <v>110</v>
      </c>
      <c r="Y24" s="26">
        <f t="shared" si="6"/>
        <v>0</v>
      </c>
      <c r="Z24" s="26">
        <f t="shared" si="7"/>
        <v>0</v>
      </c>
      <c r="AA24" s="26">
        <f t="shared" si="8"/>
        <v>0</v>
      </c>
      <c r="AB24" s="26">
        <f t="shared" si="11"/>
        <v>1835</v>
      </c>
      <c r="AC24" s="26">
        <f t="shared" ref="AC24:AC61" si="12">SUM(S24:AB24)</f>
        <v>8740</v>
      </c>
      <c r="AD24" s="117">
        <f t="shared" si="10"/>
        <v>0</v>
      </c>
    </row>
    <row r="25" spans="1:30" x14ac:dyDescent="0.2">
      <c r="A25" s="30" t="s">
        <v>51</v>
      </c>
      <c r="B25" s="24">
        <f>'SFY 22-23 Q3 Share Calculations'!C27</f>
        <v>2</v>
      </c>
      <c r="C25" s="24">
        <f>'SFY 22-23 Q3 Share Calculations'!AN27+'SFY 22-23 Q3 Share Calculations'!BG27</f>
        <v>0</v>
      </c>
      <c r="D25" s="25">
        <f>'SFY 22-23 Q3 Share Calculations'!AO27+'SFY 22-23 Q3 Share Calculations'!BH27</f>
        <v>0</v>
      </c>
      <c r="E25" s="25">
        <f>'SFY 22-23 Q3 Share Calculations'!AP27+'SFY 22-23 Q3 Share Calculations'!BI27</f>
        <v>0</v>
      </c>
      <c r="F25" s="244">
        <f>'SFY 22-23 Q3 Share Calculations'!G27</f>
        <v>0</v>
      </c>
      <c r="G25" s="244">
        <f>'SFY 22-23 Q3 Share Calculations'!H27</f>
        <v>0</v>
      </c>
      <c r="H25" s="244">
        <f>'SFY 22-23 Q3 Share Calculations'!I27</f>
        <v>0</v>
      </c>
      <c r="I25" s="244">
        <f>'SFY 22-23 Q3 Share Calculations'!J27</f>
        <v>0</v>
      </c>
      <c r="J25" s="244">
        <f>'SFY 22-23 Q3 Share Calculations'!K27</f>
        <v>0</v>
      </c>
      <c r="K25" s="244">
        <f>'SFY 22-23 Q3 Share Calculations'!L27</f>
        <v>0</v>
      </c>
      <c r="L25" s="244">
        <f>'SFY 22-23 Q3 Share Calculations'!M27</f>
        <v>0</v>
      </c>
      <c r="M25" s="244">
        <f>'SFY 22-23 Q3 Share Calculations'!N27</f>
        <v>0</v>
      </c>
      <c r="N25" s="244">
        <f>'SFY 22-23 Q3 Share Calculations'!O27</f>
        <v>0</v>
      </c>
      <c r="O25" s="244">
        <f>'SFY 22-23 Q3 Share Calculations'!P27</f>
        <v>60</v>
      </c>
      <c r="P25" s="244">
        <f>'SFY 22-23 Q3 Share Calculations'!U27</f>
        <v>819</v>
      </c>
      <c r="Q25" s="244">
        <f>'SFY 22-23 Q3 Share Calculations'!V27</f>
        <v>13</v>
      </c>
      <c r="R25" s="292">
        <f>'SFY 22-23 Q3 Share Calculations'!W27</f>
        <v>160</v>
      </c>
      <c r="S25" s="24">
        <f t="shared" si="0"/>
        <v>0</v>
      </c>
      <c r="T25" s="25">
        <f t="shared" si="1"/>
        <v>821</v>
      </c>
      <c r="U25" s="26">
        <f t="shared" si="2"/>
        <v>0</v>
      </c>
      <c r="V25" s="26">
        <f t="shared" si="3"/>
        <v>0</v>
      </c>
      <c r="W25" s="26">
        <f t="shared" si="4"/>
        <v>0</v>
      </c>
      <c r="X25" s="26">
        <f t="shared" si="5"/>
        <v>13</v>
      </c>
      <c r="Y25" s="26">
        <f t="shared" si="6"/>
        <v>0</v>
      </c>
      <c r="Z25" s="26">
        <f t="shared" si="7"/>
        <v>0</v>
      </c>
      <c r="AA25" s="26">
        <f t="shared" si="8"/>
        <v>0</v>
      </c>
      <c r="AB25" s="26">
        <f t="shared" si="11"/>
        <v>220</v>
      </c>
      <c r="AC25" s="26">
        <f t="shared" si="12"/>
        <v>1054</v>
      </c>
      <c r="AD25" s="117">
        <f t="shared" si="10"/>
        <v>0</v>
      </c>
    </row>
    <row r="26" spans="1:30" x14ac:dyDescent="0.2">
      <c r="A26" s="30" t="s">
        <v>52</v>
      </c>
      <c r="B26" s="24">
        <f>'SFY 22-23 Q3 Share Calculations'!C28</f>
        <v>9</v>
      </c>
      <c r="C26" s="24">
        <f>'SFY 22-23 Q3 Share Calculations'!AN28+'SFY 22-23 Q3 Share Calculations'!BG28</f>
        <v>0</v>
      </c>
      <c r="D26" s="25">
        <f>'SFY 22-23 Q3 Share Calculations'!AO28+'SFY 22-23 Q3 Share Calculations'!BH28</f>
        <v>0</v>
      </c>
      <c r="E26" s="25">
        <f>'SFY 22-23 Q3 Share Calculations'!AP28+'SFY 22-23 Q3 Share Calculations'!BI28</f>
        <v>0</v>
      </c>
      <c r="F26" s="244">
        <f>'SFY 22-23 Q3 Share Calculations'!G28</f>
        <v>0</v>
      </c>
      <c r="G26" s="244">
        <f>'SFY 22-23 Q3 Share Calculations'!H28</f>
        <v>0</v>
      </c>
      <c r="H26" s="244">
        <f>'SFY 22-23 Q3 Share Calculations'!I28</f>
        <v>0</v>
      </c>
      <c r="I26" s="244">
        <f>'SFY 22-23 Q3 Share Calculations'!J28</f>
        <v>0</v>
      </c>
      <c r="J26" s="244">
        <f>'SFY 22-23 Q3 Share Calculations'!K28</f>
        <v>0</v>
      </c>
      <c r="K26" s="244">
        <f>'SFY 22-23 Q3 Share Calculations'!L28</f>
        <v>0</v>
      </c>
      <c r="L26" s="244">
        <f>'SFY 22-23 Q3 Share Calculations'!M28</f>
        <v>0</v>
      </c>
      <c r="M26" s="244">
        <f>'SFY 22-23 Q3 Share Calculations'!N28</f>
        <v>0</v>
      </c>
      <c r="N26" s="244">
        <f>'SFY 22-23 Q3 Share Calculations'!O28</f>
        <v>0</v>
      </c>
      <c r="O26" s="244">
        <f>'SFY 22-23 Q3 Share Calculations'!P28</f>
        <v>433</v>
      </c>
      <c r="P26" s="244">
        <f>'SFY 22-23 Q3 Share Calculations'!U28</f>
        <v>5616</v>
      </c>
      <c r="Q26" s="244">
        <f>'SFY 22-23 Q3 Share Calculations'!V28</f>
        <v>91</v>
      </c>
      <c r="R26" s="292">
        <f>'SFY 22-23 Q3 Share Calculations'!W28</f>
        <v>1098</v>
      </c>
      <c r="S26" s="24">
        <f t="shared" si="0"/>
        <v>0</v>
      </c>
      <c r="T26" s="25">
        <f t="shared" si="1"/>
        <v>5625</v>
      </c>
      <c r="U26" s="26">
        <f t="shared" si="2"/>
        <v>0</v>
      </c>
      <c r="V26" s="26">
        <f t="shared" si="3"/>
        <v>0</v>
      </c>
      <c r="W26" s="26">
        <f t="shared" si="4"/>
        <v>0</v>
      </c>
      <c r="X26" s="26">
        <f t="shared" si="5"/>
        <v>91</v>
      </c>
      <c r="Y26" s="26">
        <f t="shared" si="6"/>
        <v>0</v>
      </c>
      <c r="Z26" s="26">
        <f t="shared" si="7"/>
        <v>0</v>
      </c>
      <c r="AA26" s="26">
        <f t="shared" si="8"/>
        <v>0</v>
      </c>
      <c r="AB26" s="26">
        <f t="shared" si="11"/>
        <v>1531</v>
      </c>
      <c r="AC26" s="26">
        <f t="shared" si="12"/>
        <v>7247</v>
      </c>
      <c r="AD26" s="117">
        <f t="shared" si="10"/>
        <v>0</v>
      </c>
    </row>
    <row r="27" spans="1:30" x14ac:dyDescent="0.2">
      <c r="A27" s="30" t="s">
        <v>53</v>
      </c>
      <c r="B27" s="24">
        <f>'SFY 22-23 Q3 Share Calculations'!C29</f>
        <v>37</v>
      </c>
      <c r="C27" s="24">
        <f>'SFY 22-23 Q3 Share Calculations'!AN29+'SFY 22-23 Q3 Share Calculations'!BG29</f>
        <v>0</v>
      </c>
      <c r="D27" s="25">
        <f>'SFY 22-23 Q3 Share Calculations'!AO29+'SFY 22-23 Q3 Share Calculations'!BH29</f>
        <v>0</v>
      </c>
      <c r="E27" s="25">
        <f>'SFY 22-23 Q3 Share Calculations'!AP29+'SFY 22-23 Q3 Share Calculations'!BI29</f>
        <v>0</v>
      </c>
      <c r="F27" s="244">
        <f>'SFY 22-23 Q3 Share Calculations'!G29</f>
        <v>0</v>
      </c>
      <c r="G27" s="244">
        <f>'SFY 22-23 Q3 Share Calculations'!H29</f>
        <v>0</v>
      </c>
      <c r="H27" s="244">
        <f>'SFY 22-23 Q3 Share Calculations'!I29</f>
        <v>0</v>
      </c>
      <c r="I27" s="244">
        <f>'SFY 22-23 Q3 Share Calculations'!J29</f>
        <v>0</v>
      </c>
      <c r="J27" s="244">
        <f>'SFY 22-23 Q3 Share Calculations'!K29</f>
        <v>0</v>
      </c>
      <c r="K27" s="244">
        <f>'SFY 22-23 Q3 Share Calculations'!L29</f>
        <v>0</v>
      </c>
      <c r="L27" s="244">
        <f>'SFY 22-23 Q3 Share Calculations'!M29</f>
        <v>0</v>
      </c>
      <c r="M27" s="244">
        <f>'SFY 22-23 Q3 Share Calculations'!N29</f>
        <v>0</v>
      </c>
      <c r="N27" s="244">
        <f>'SFY 22-23 Q3 Share Calculations'!O29</f>
        <v>0</v>
      </c>
      <c r="O27" s="244">
        <f>'SFY 22-23 Q3 Share Calculations'!P29</f>
        <v>1613</v>
      </c>
      <c r="P27" s="244">
        <f>'SFY 22-23 Q3 Share Calculations'!U29</f>
        <v>21294</v>
      </c>
      <c r="Q27" s="244">
        <f>'SFY 22-23 Q3 Share Calculations'!V29</f>
        <v>344</v>
      </c>
      <c r="R27" s="292">
        <f>'SFY 22-23 Q3 Share Calculations'!W29</f>
        <v>4163</v>
      </c>
      <c r="S27" s="24">
        <f t="shared" si="0"/>
        <v>0</v>
      </c>
      <c r="T27" s="25">
        <f t="shared" si="1"/>
        <v>21331</v>
      </c>
      <c r="U27" s="26">
        <f t="shared" si="2"/>
        <v>0</v>
      </c>
      <c r="V27" s="26">
        <f t="shared" si="3"/>
        <v>0</v>
      </c>
      <c r="W27" s="26">
        <f t="shared" si="4"/>
        <v>0</v>
      </c>
      <c r="X27" s="26">
        <f t="shared" si="5"/>
        <v>344</v>
      </c>
      <c r="Y27" s="26">
        <f t="shared" si="6"/>
        <v>0</v>
      </c>
      <c r="Z27" s="26">
        <f t="shared" si="7"/>
        <v>0</v>
      </c>
      <c r="AA27" s="26">
        <f t="shared" si="8"/>
        <v>0</v>
      </c>
      <c r="AB27" s="26">
        <f t="shared" si="11"/>
        <v>5776</v>
      </c>
      <c r="AC27" s="26">
        <f t="shared" si="12"/>
        <v>27451</v>
      </c>
      <c r="AD27" s="117">
        <f t="shared" si="10"/>
        <v>0</v>
      </c>
    </row>
    <row r="28" spans="1:30" x14ac:dyDescent="0.2">
      <c r="A28" s="30" t="s">
        <v>54</v>
      </c>
      <c r="B28" s="24">
        <f>'SFY 22-23 Q3 Share Calculations'!C30</f>
        <v>1</v>
      </c>
      <c r="C28" s="24">
        <f>'SFY 22-23 Q3 Share Calculations'!AN30+'SFY 22-23 Q3 Share Calculations'!BG30</f>
        <v>0</v>
      </c>
      <c r="D28" s="25">
        <f>'SFY 22-23 Q3 Share Calculations'!AO30+'SFY 22-23 Q3 Share Calculations'!BH30</f>
        <v>0</v>
      </c>
      <c r="E28" s="25">
        <f>'SFY 22-23 Q3 Share Calculations'!AP30+'SFY 22-23 Q3 Share Calculations'!BI30</f>
        <v>0</v>
      </c>
      <c r="F28" s="244">
        <f>'SFY 22-23 Q3 Share Calculations'!G30</f>
        <v>0</v>
      </c>
      <c r="G28" s="244">
        <f>'SFY 22-23 Q3 Share Calculations'!H30</f>
        <v>0</v>
      </c>
      <c r="H28" s="244">
        <f>'SFY 22-23 Q3 Share Calculations'!I30</f>
        <v>0</v>
      </c>
      <c r="I28" s="244">
        <f>'SFY 22-23 Q3 Share Calculations'!J30</f>
        <v>0</v>
      </c>
      <c r="J28" s="244">
        <f>'SFY 22-23 Q3 Share Calculations'!K30</f>
        <v>0</v>
      </c>
      <c r="K28" s="244">
        <f>'SFY 22-23 Q3 Share Calculations'!L30</f>
        <v>0</v>
      </c>
      <c r="L28" s="244">
        <f>'SFY 22-23 Q3 Share Calculations'!M30</f>
        <v>0</v>
      </c>
      <c r="M28" s="244">
        <f>'SFY 22-23 Q3 Share Calculations'!N30</f>
        <v>0</v>
      </c>
      <c r="N28" s="244">
        <f>'SFY 22-23 Q3 Share Calculations'!O30</f>
        <v>0</v>
      </c>
      <c r="O28" s="244">
        <f>'SFY 22-23 Q3 Share Calculations'!P30</f>
        <v>45</v>
      </c>
      <c r="P28" s="244">
        <f>'SFY 22-23 Q3 Share Calculations'!U30</f>
        <v>585</v>
      </c>
      <c r="Q28" s="244">
        <f>'SFY 22-23 Q3 Share Calculations'!V30</f>
        <v>9</v>
      </c>
      <c r="R28" s="292">
        <f>'SFY 22-23 Q3 Share Calculations'!W30</f>
        <v>114</v>
      </c>
      <c r="S28" s="24">
        <f t="shared" si="0"/>
        <v>0</v>
      </c>
      <c r="T28" s="25">
        <f t="shared" si="1"/>
        <v>586</v>
      </c>
      <c r="U28" s="26">
        <f t="shared" si="2"/>
        <v>0</v>
      </c>
      <c r="V28" s="26">
        <f t="shared" si="3"/>
        <v>0</v>
      </c>
      <c r="W28" s="26">
        <f t="shared" si="4"/>
        <v>0</v>
      </c>
      <c r="X28" s="26">
        <f t="shared" si="5"/>
        <v>9</v>
      </c>
      <c r="Y28" s="26">
        <f t="shared" si="6"/>
        <v>0</v>
      </c>
      <c r="Z28" s="26">
        <f t="shared" si="7"/>
        <v>0</v>
      </c>
      <c r="AA28" s="26">
        <f t="shared" si="8"/>
        <v>0</v>
      </c>
      <c r="AB28" s="26">
        <f t="shared" si="11"/>
        <v>159</v>
      </c>
      <c r="AC28" s="26">
        <f t="shared" si="12"/>
        <v>754</v>
      </c>
      <c r="AD28" s="117">
        <f t="shared" si="10"/>
        <v>0</v>
      </c>
    </row>
    <row r="29" spans="1:30" x14ac:dyDescent="0.2">
      <c r="A29" s="30" t="s">
        <v>55</v>
      </c>
      <c r="B29" s="24">
        <f>'SFY 22-23 Q3 Share Calculations'!C31</f>
        <v>1</v>
      </c>
      <c r="C29" s="24">
        <f>'SFY 22-23 Q3 Share Calculations'!AN31+'SFY 22-23 Q3 Share Calculations'!BG31</f>
        <v>0</v>
      </c>
      <c r="D29" s="25">
        <f>'SFY 22-23 Q3 Share Calculations'!AO31+'SFY 22-23 Q3 Share Calculations'!BH31</f>
        <v>0</v>
      </c>
      <c r="E29" s="25">
        <f>'SFY 22-23 Q3 Share Calculations'!AP31+'SFY 22-23 Q3 Share Calculations'!BI31</f>
        <v>0</v>
      </c>
      <c r="F29" s="244">
        <f>'SFY 22-23 Q3 Share Calculations'!G31</f>
        <v>0</v>
      </c>
      <c r="G29" s="244">
        <f>'SFY 22-23 Q3 Share Calculations'!H31</f>
        <v>0</v>
      </c>
      <c r="H29" s="244">
        <f>'SFY 22-23 Q3 Share Calculations'!I31</f>
        <v>0</v>
      </c>
      <c r="I29" s="244">
        <f>'SFY 22-23 Q3 Share Calculations'!J31</f>
        <v>0</v>
      </c>
      <c r="J29" s="244">
        <f>'SFY 22-23 Q3 Share Calculations'!K31</f>
        <v>0</v>
      </c>
      <c r="K29" s="244">
        <f>'SFY 22-23 Q3 Share Calculations'!L31</f>
        <v>0</v>
      </c>
      <c r="L29" s="244">
        <f>'SFY 22-23 Q3 Share Calculations'!M31</f>
        <v>0</v>
      </c>
      <c r="M29" s="244">
        <f>'SFY 22-23 Q3 Share Calculations'!N31</f>
        <v>0</v>
      </c>
      <c r="N29" s="244">
        <f>'SFY 22-23 Q3 Share Calculations'!O31</f>
        <v>0</v>
      </c>
      <c r="O29" s="244">
        <f>'SFY 22-23 Q3 Share Calculations'!P31</f>
        <v>30</v>
      </c>
      <c r="P29" s="244">
        <f>'SFY 22-23 Q3 Share Calculations'!U31</f>
        <v>468</v>
      </c>
      <c r="Q29" s="244">
        <f>'SFY 22-23 Q3 Share Calculations'!V31</f>
        <v>8</v>
      </c>
      <c r="R29" s="292">
        <f>'SFY 22-23 Q3 Share Calculations'!W31</f>
        <v>91</v>
      </c>
      <c r="S29" s="24">
        <f t="shared" si="0"/>
        <v>0</v>
      </c>
      <c r="T29" s="25">
        <f t="shared" si="1"/>
        <v>469</v>
      </c>
      <c r="U29" s="26">
        <f t="shared" si="2"/>
        <v>0</v>
      </c>
      <c r="V29" s="26">
        <f t="shared" si="3"/>
        <v>0</v>
      </c>
      <c r="W29" s="26">
        <f t="shared" si="4"/>
        <v>0</v>
      </c>
      <c r="X29" s="26">
        <f t="shared" si="5"/>
        <v>8</v>
      </c>
      <c r="Y29" s="26">
        <f t="shared" si="6"/>
        <v>0</v>
      </c>
      <c r="Z29" s="26">
        <f t="shared" si="7"/>
        <v>0</v>
      </c>
      <c r="AA29" s="26">
        <f t="shared" si="8"/>
        <v>0</v>
      </c>
      <c r="AB29" s="26">
        <f t="shared" si="11"/>
        <v>121</v>
      </c>
      <c r="AC29" s="26">
        <f t="shared" si="12"/>
        <v>598</v>
      </c>
      <c r="AD29" s="117">
        <f t="shared" si="10"/>
        <v>0</v>
      </c>
    </row>
    <row r="30" spans="1:30" x14ac:dyDescent="0.2">
      <c r="A30" s="30" t="s">
        <v>56</v>
      </c>
      <c r="B30" s="24">
        <f>'SFY 22-23 Q3 Share Calculations'!C32</f>
        <v>30</v>
      </c>
      <c r="C30" s="24">
        <f>'SFY 22-23 Q3 Share Calculations'!AN32+'SFY 22-23 Q3 Share Calculations'!BG32</f>
        <v>0</v>
      </c>
      <c r="D30" s="25">
        <f>'SFY 22-23 Q3 Share Calculations'!AO32+'SFY 22-23 Q3 Share Calculations'!BH32</f>
        <v>0</v>
      </c>
      <c r="E30" s="25">
        <f>'SFY 22-23 Q3 Share Calculations'!AP32+'SFY 22-23 Q3 Share Calculations'!BI32</f>
        <v>0</v>
      </c>
      <c r="F30" s="244">
        <f>'SFY 22-23 Q3 Share Calculations'!G32</f>
        <v>0</v>
      </c>
      <c r="G30" s="244">
        <f>'SFY 22-23 Q3 Share Calculations'!H32</f>
        <v>0</v>
      </c>
      <c r="H30" s="244">
        <f>'SFY 22-23 Q3 Share Calculations'!I32</f>
        <v>0</v>
      </c>
      <c r="I30" s="244">
        <f>'SFY 22-23 Q3 Share Calculations'!J32</f>
        <v>0</v>
      </c>
      <c r="J30" s="244">
        <f>'SFY 22-23 Q3 Share Calculations'!K32</f>
        <v>0</v>
      </c>
      <c r="K30" s="244">
        <f>'SFY 22-23 Q3 Share Calculations'!L32</f>
        <v>0</v>
      </c>
      <c r="L30" s="244">
        <f>'SFY 22-23 Q3 Share Calculations'!M32</f>
        <v>0</v>
      </c>
      <c r="M30" s="244">
        <f>'SFY 22-23 Q3 Share Calculations'!N32</f>
        <v>0</v>
      </c>
      <c r="N30" s="244">
        <f>'SFY 22-23 Q3 Share Calculations'!O32</f>
        <v>0</v>
      </c>
      <c r="O30" s="244">
        <f>'SFY 22-23 Q3 Share Calculations'!P32</f>
        <v>1927</v>
      </c>
      <c r="P30" s="244">
        <f>'SFY 22-23 Q3 Share Calculations'!U32</f>
        <v>25390</v>
      </c>
      <c r="Q30" s="244">
        <f>'SFY 22-23 Q3 Share Calculations'!V32</f>
        <v>410</v>
      </c>
      <c r="R30" s="292">
        <f>'SFY 22-23 Q3 Share Calculations'!W32</f>
        <v>4964</v>
      </c>
      <c r="S30" s="24">
        <f t="shared" si="0"/>
        <v>0</v>
      </c>
      <c r="T30" s="25">
        <f t="shared" si="1"/>
        <v>25420</v>
      </c>
      <c r="U30" s="26">
        <f t="shared" si="2"/>
        <v>0</v>
      </c>
      <c r="V30" s="26">
        <f t="shared" si="3"/>
        <v>0</v>
      </c>
      <c r="W30" s="26">
        <f t="shared" si="4"/>
        <v>0</v>
      </c>
      <c r="X30" s="26">
        <f t="shared" si="5"/>
        <v>410</v>
      </c>
      <c r="Y30" s="26">
        <f t="shared" si="6"/>
        <v>0</v>
      </c>
      <c r="Z30" s="26">
        <f t="shared" si="7"/>
        <v>0</v>
      </c>
      <c r="AA30" s="26">
        <f t="shared" si="8"/>
        <v>0</v>
      </c>
      <c r="AB30" s="26">
        <f t="shared" si="11"/>
        <v>6891</v>
      </c>
      <c r="AC30" s="26">
        <f t="shared" si="12"/>
        <v>32721</v>
      </c>
      <c r="AD30" s="117">
        <f t="shared" si="10"/>
        <v>0</v>
      </c>
    </row>
    <row r="31" spans="1:30" x14ac:dyDescent="0.2">
      <c r="A31" s="30" t="s">
        <v>57</v>
      </c>
      <c r="B31" s="24">
        <f>'SFY 22-23 Q3 Share Calculations'!C33</f>
        <v>5</v>
      </c>
      <c r="C31" s="24">
        <f>'SFY 22-23 Q3 Share Calculations'!AN33+'SFY 22-23 Q3 Share Calculations'!BG33</f>
        <v>0</v>
      </c>
      <c r="D31" s="25">
        <f>'SFY 22-23 Q3 Share Calculations'!AO33+'SFY 22-23 Q3 Share Calculations'!BH33</f>
        <v>0</v>
      </c>
      <c r="E31" s="25">
        <f>'SFY 22-23 Q3 Share Calculations'!AP33+'SFY 22-23 Q3 Share Calculations'!BI33</f>
        <v>0</v>
      </c>
      <c r="F31" s="244">
        <f>'SFY 22-23 Q3 Share Calculations'!G33</f>
        <v>0</v>
      </c>
      <c r="G31" s="244">
        <f>'SFY 22-23 Q3 Share Calculations'!H33</f>
        <v>0</v>
      </c>
      <c r="H31" s="244">
        <f>'SFY 22-23 Q3 Share Calculations'!I33</f>
        <v>0</v>
      </c>
      <c r="I31" s="244">
        <f>'SFY 22-23 Q3 Share Calculations'!J33</f>
        <v>0</v>
      </c>
      <c r="J31" s="244">
        <f>'SFY 22-23 Q3 Share Calculations'!K33</f>
        <v>0</v>
      </c>
      <c r="K31" s="244">
        <f>'SFY 22-23 Q3 Share Calculations'!L33</f>
        <v>0</v>
      </c>
      <c r="L31" s="244">
        <f>'SFY 22-23 Q3 Share Calculations'!M33</f>
        <v>0</v>
      </c>
      <c r="M31" s="244">
        <f>'SFY 22-23 Q3 Share Calculations'!N33</f>
        <v>0</v>
      </c>
      <c r="N31" s="244">
        <f>'SFY 22-23 Q3 Share Calculations'!O33</f>
        <v>0</v>
      </c>
      <c r="O31" s="244">
        <f>'SFY 22-23 Q3 Share Calculations'!P33</f>
        <v>329</v>
      </c>
      <c r="P31" s="244">
        <f>'SFY 22-23 Q3 Share Calculations'!U33</f>
        <v>4446</v>
      </c>
      <c r="Q31" s="244">
        <f>'SFY 22-23 Q3 Share Calculations'!V33</f>
        <v>72</v>
      </c>
      <c r="R31" s="292">
        <f>'SFY 22-23 Q3 Share Calculations'!W33</f>
        <v>869</v>
      </c>
      <c r="S31" s="24">
        <f t="shared" si="0"/>
        <v>0</v>
      </c>
      <c r="T31" s="25">
        <f t="shared" si="1"/>
        <v>4451</v>
      </c>
      <c r="U31" s="26">
        <f t="shared" si="2"/>
        <v>0</v>
      </c>
      <c r="V31" s="26">
        <f t="shared" si="3"/>
        <v>0</v>
      </c>
      <c r="W31" s="26">
        <f t="shared" si="4"/>
        <v>0</v>
      </c>
      <c r="X31" s="26">
        <f t="shared" si="5"/>
        <v>72</v>
      </c>
      <c r="Y31" s="26">
        <f t="shared" si="6"/>
        <v>0</v>
      </c>
      <c r="Z31" s="26">
        <f t="shared" si="7"/>
        <v>0</v>
      </c>
      <c r="AA31" s="26">
        <f t="shared" si="8"/>
        <v>0</v>
      </c>
      <c r="AB31" s="26">
        <f t="shared" si="11"/>
        <v>1198</v>
      </c>
      <c r="AC31" s="26">
        <f t="shared" si="12"/>
        <v>5721</v>
      </c>
      <c r="AD31" s="117">
        <f t="shared" si="10"/>
        <v>0</v>
      </c>
    </row>
    <row r="32" spans="1:30" x14ac:dyDescent="0.2">
      <c r="A32" s="30" t="s">
        <v>58</v>
      </c>
      <c r="B32" s="24">
        <f>'SFY 22-23 Q3 Share Calculations'!C34</f>
        <v>6</v>
      </c>
      <c r="C32" s="24">
        <f>'SFY 22-23 Q3 Share Calculations'!AN34+'SFY 22-23 Q3 Share Calculations'!BG34</f>
        <v>0</v>
      </c>
      <c r="D32" s="25">
        <f>'SFY 22-23 Q3 Share Calculations'!AO34+'SFY 22-23 Q3 Share Calculations'!BH34</f>
        <v>0</v>
      </c>
      <c r="E32" s="25">
        <f>'SFY 22-23 Q3 Share Calculations'!AP34+'SFY 22-23 Q3 Share Calculations'!BI34</f>
        <v>0</v>
      </c>
      <c r="F32" s="244">
        <f>'SFY 22-23 Q3 Share Calculations'!G34</f>
        <v>0</v>
      </c>
      <c r="G32" s="244">
        <f>'SFY 22-23 Q3 Share Calculations'!H34</f>
        <v>0</v>
      </c>
      <c r="H32" s="244">
        <f>'SFY 22-23 Q3 Share Calculations'!I34</f>
        <v>0</v>
      </c>
      <c r="I32" s="244">
        <f>'SFY 22-23 Q3 Share Calculations'!J34</f>
        <v>0</v>
      </c>
      <c r="J32" s="244">
        <f>'SFY 22-23 Q3 Share Calculations'!K34</f>
        <v>0</v>
      </c>
      <c r="K32" s="244">
        <f>'SFY 22-23 Q3 Share Calculations'!L34</f>
        <v>0</v>
      </c>
      <c r="L32" s="244">
        <f>'SFY 22-23 Q3 Share Calculations'!M34</f>
        <v>0</v>
      </c>
      <c r="M32" s="244">
        <f>'SFY 22-23 Q3 Share Calculations'!N34</f>
        <v>0</v>
      </c>
      <c r="N32" s="244">
        <f>'SFY 22-23 Q3 Share Calculations'!O34</f>
        <v>0</v>
      </c>
      <c r="O32" s="244">
        <f>'SFY 22-23 Q3 Share Calculations'!P34</f>
        <v>284</v>
      </c>
      <c r="P32" s="244">
        <f>'SFY 22-23 Q3 Share Calculations'!U34</f>
        <v>3627</v>
      </c>
      <c r="Q32" s="244">
        <f>'SFY 22-23 Q3 Share Calculations'!V34</f>
        <v>59</v>
      </c>
      <c r="R32" s="292">
        <f>'SFY 22-23 Q3 Share Calculations'!W34</f>
        <v>709</v>
      </c>
      <c r="S32" s="24">
        <f t="shared" si="0"/>
        <v>0</v>
      </c>
      <c r="T32" s="25">
        <f t="shared" si="1"/>
        <v>3633</v>
      </c>
      <c r="U32" s="26">
        <f t="shared" si="2"/>
        <v>0</v>
      </c>
      <c r="V32" s="26">
        <f t="shared" si="3"/>
        <v>0</v>
      </c>
      <c r="W32" s="26">
        <f t="shared" si="4"/>
        <v>0</v>
      </c>
      <c r="X32" s="26">
        <f t="shared" si="5"/>
        <v>59</v>
      </c>
      <c r="Y32" s="26">
        <f t="shared" si="6"/>
        <v>0</v>
      </c>
      <c r="Z32" s="26">
        <f t="shared" si="7"/>
        <v>0</v>
      </c>
      <c r="AA32" s="26">
        <f t="shared" si="8"/>
        <v>0</v>
      </c>
      <c r="AB32" s="26">
        <f t="shared" si="11"/>
        <v>993</v>
      </c>
      <c r="AC32" s="26">
        <f t="shared" si="12"/>
        <v>4685</v>
      </c>
      <c r="AD32" s="117">
        <f t="shared" si="10"/>
        <v>0</v>
      </c>
    </row>
    <row r="33" spans="1:30" x14ac:dyDescent="0.2">
      <c r="A33" s="30" t="s">
        <v>59</v>
      </c>
      <c r="B33" s="24">
        <f>'SFY 22-23 Q3 Share Calculations'!C35</f>
        <v>0</v>
      </c>
      <c r="C33" s="24">
        <f>'SFY 22-23 Q3 Share Calculations'!AN35+'SFY 22-23 Q3 Share Calculations'!BG35</f>
        <v>107201</v>
      </c>
      <c r="D33" s="25">
        <f>'SFY 22-23 Q3 Share Calculations'!AO35+'SFY 22-23 Q3 Share Calculations'!BH35</f>
        <v>1266</v>
      </c>
      <c r="E33" s="25">
        <f>'SFY 22-23 Q3 Share Calculations'!AP35+'SFY 22-23 Q3 Share Calculations'!BI35</f>
        <v>10249</v>
      </c>
      <c r="F33" s="244">
        <f>'SFY 22-23 Q3 Share Calculations'!G35</f>
        <v>0</v>
      </c>
      <c r="G33" s="244">
        <f>'SFY 22-23 Q3 Share Calculations'!H35</f>
        <v>0</v>
      </c>
      <c r="H33" s="244">
        <f>'SFY 22-23 Q3 Share Calculations'!I35</f>
        <v>0</v>
      </c>
      <c r="I33" s="244">
        <f>'SFY 22-23 Q3 Share Calculations'!J35</f>
        <v>0</v>
      </c>
      <c r="J33" s="244">
        <f>'SFY 22-23 Q3 Share Calculations'!K35</f>
        <v>0</v>
      </c>
      <c r="K33" s="244">
        <f>'SFY 22-23 Q3 Share Calculations'!L35</f>
        <v>0</v>
      </c>
      <c r="L33" s="244">
        <f>'SFY 22-23 Q3 Share Calculations'!M35</f>
        <v>0</v>
      </c>
      <c r="M33" s="244">
        <f>'SFY 22-23 Q3 Share Calculations'!N35</f>
        <v>0</v>
      </c>
      <c r="N33" s="244">
        <f>'SFY 22-23 Q3 Share Calculations'!O35</f>
        <v>0</v>
      </c>
      <c r="O33" s="244">
        <f>'SFY 22-23 Q3 Share Calculations'!P35</f>
        <v>9379</v>
      </c>
      <c r="P33" s="244">
        <f>'SFY 22-23 Q3 Share Calculations'!U35</f>
        <v>0</v>
      </c>
      <c r="Q33" s="244">
        <f>'SFY 22-23 Q3 Share Calculations'!V35</f>
        <v>0</v>
      </c>
      <c r="R33" s="292">
        <f>'SFY 22-23 Q3 Share Calculations'!W35</f>
        <v>0</v>
      </c>
      <c r="S33" s="24">
        <f t="shared" si="0"/>
        <v>0</v>
      </c>
      <c r="T33" s="25">
        <f t="shared" si="1"/>
        <v>107201</v>
      </c>
      <c r="U33" s="26">
        <f t="shared" si="2"/>
        <v>0</v>
      </c>
      <c r="V33" s="26">
        <f t="shared" si="3"/>
        <v>0</v>
      </c>
      <c r="W33" s="26">
        <f t="shared" si="4"/>
        <v>0</v>
      </c>
      <c r="X33" s="26">
        <f t="shared" si="5"/>
        <v>1266</v>
      </c>
      <c r="Y33" s="26">
        <f t="shared" si="6"/>
        <v>0</v>
      </c>
      <c r="Z33" s="26">
        <f t="shared" si="7"/>
        <v>0</v>
      </c>
      <c r="AA33" s="26">
        <f t="shared" si="8"/>
        <v>0</v>
      </c>
      <c r="AB33" s="26">
        <f t="shared" si="11"/>
        <v>19628</v>
      </c>
      <c r="AC33" s="26">
        <f t="shared" si="12"/>
        <v>128095</v>
      </c>
      <c r="AD33" s="117">
        <f t="shared" si="10"/>
        <v>0</v>
      </c>
    </row>
    <row r="34" spans="1:30" x14ac:dyDescent="0.2">
      <c r="A34" s="30" t="s">
        <v>60</v>
      </c>
      <c r="B34" s="24">
        <f>'SFY 22-23 Q3 Share Calculations'!C36</f>
        <v>0</v>
      </c>
      <c r="C34" s="24">
        <f>'SFY 22-23 Q3 Share Calculations'!AN36+'SFY 22-23 Q3 Share Calculations'!BG36</f>
        <v>4332</v>
      </c>
      <c r="D34" s="25">
        <f>'SFY 22-23 Q3 Share Calculations'!AO36+'SFY 22-23 Q3 Share Calculations'!BH36</f>
        <v>51</v>
      </c>
      <c r="E34" s="25">
        <f>'SFY 22-23 Q3 Share Calculations'!AP36+'SFY 22-23 Q3 Share Calculations'!BI36</f>
        <v>422</v>
      </c>
      <c r="F34" s="244">
        <f>'SFY 22-23 Q3 Share Calculations'!G36</f>
        <v>0</v>
      </c>
      <c r="G34" s="244">
        <f>'SFY 22-23 Q3 Share Calculations'!H36</f>
        <v>0</v>
      </c>
      <c r="H34" s="244">
        <f>'SFY 22-23 Q3 Share Calculations'!I36</f>
        <v>0</v>
      </c>
      <c r="I34" s="244">
        <f>'SFY 22-23 Q3 Share Calculations'!J36</f>
        <v>0</v>
      </c>
      <c r="J34" s="244">
        <f>'SFY 22-23 Q3 Share Calculations'!K36</f>
        <v>0</v>
      </c>
      <c r="K34" s="244">
        <f>'SFY 22-23 Q3 Share Calculations'!L36</f>
        <v>0</v>
      </c>
      <c r="L34" s="244">
        <f>'SFY 22-23 Q3 Share Calculations'!M36</f>
        <v>0</v>
      </c>
      <c r="M34" s="244">
        <f>'SFY 22-23 Q3 Share Calculations'!N36</f>
        <v>0</v>
      </c>
      <c r="N34" s="244">
        <f>'SFY 22-23 Q3 Share Calculations'!O36</f>
        <v>0</v>
      </c>
      <c r="O34" s="244">
        <f>'SFY 22-23 Q3 Share Calculations'!P36</f>
        <v>657</v>
      </c>
      <c r="P34" s="244">
        <f>'SFY 22-23 Q3 Share Calculations'!U36</f>
        <v>0</v>
      </c>
      <c r="Q34" s="244">
        <f>'SFY 22-23 Q3 Share Calculations'!V36</f>
        <v>0</v>
      </c>
      <c r="R34" s="292">
        <f>'SFY 22-23 Q3 Share Calculations'!W36</f>
        <v>0</v>
      </c>
      <c r="S34" s="24">
        <f t="shared" si="0"/>
        <v>0</v>
      </c>
      <c r="T34" s="25">
        <f t="shared" si="1"/>
        <v>4332</v>
      </c>
      <c r="U34" s="26">
        <f t="shared" si="2"/>
        <v>0</v>
      </c>
      <c r="V34" s="26">
        <f t="shared" si="3"/>
        <v>0</v>
      </c>
      <c r="W34" s="26">
        <f t="shared" si="4"/>
        <v>0</v>
      </c>
      <c r="X34" s="26">
        <f t="shared" si="5"/>
        <v>51</v>
      </c>
      <c r="Y34" s="26">
        <f t="shared" si="6"/>
        <v>0</v>
      </c>
      <c r="Z34" s="26">
        <f t="shared" si="7"/>
        <v>0</v>
      </c>
      <c r="AA34" s="26">
        <f t="shared" si="8"/>
        <v>0</v>
      </c>
      <c r="AB34" s="26">
        <f t="shared" si="11"/>
        <v>1079</v>
      </c>
      <c r="AC34" s="26">
        <f t="shared" si="12"/>
        <v>5462</v>
      </c>
      <c r="AD34" s="117">
        <f t="shared" si="10"/>
        <v>0</v>
      </c>
    </row>
    <row r="35" spans="1:30" x14ac:dyDescent="0.2">
      <c r="A35" s="30" t="s">
        <v>61</v>
      </c>
      <c r="B35" s="24">
        <f>'SFY 22-23 Q3 Share Calculations'!C37</f>
        <v>2</v>
      </c>
      <c r="C35" s="24">
        <f>'SFY 22-23 Q3 Share Calculations'!AN37+'SFY 22-23 Q3 Share Calculations'!BG37</f>
        <v>0</v>
      </c>
      <c r="D35" s="25">
        <f>'SFY 22-23 Q3 Share Calculations'!AO37+'SFY 22-23 Q3 Share Calculations'!BH37</f>
        <v>0</v>
      </c>
      <c r="E35" s="25">
        <f>'SFY 22-23 Q3 Share Calculations'!AP37+'SFY 22-23 Q3 Share Calculations'!BI37</f>
        <v>0</v>
      </c>
      <c r="F35" s="244">
        <f>'SFY 22-23 Q3 Share Calculations'!G37</f>
        <v>0</v>
      </c>
      <c r="G35" s="244">
        <f>'SFY 22-23 Q3 Share Calculations'!H37</f>
        <v>0</v>
      </c>
      <c r="H35" s="244">
        <f>'SFY 22-23 Q3 Share Calculations'!I37</f>
        <v>0</v>
      </c>
      <c r="I35" s="244">
        <f>'SFY 22-23 Q3 Share Calculations'!J37</f>
        <v>0</v>
      </c>
      <c r="J35" s="244">
        <f>'SFY 22-23 Q3 Share Calculations'!K37</f>
        <v>0</v>
      </c>
      <c r="K35" s="244">
        <f>'SFY 22-23 Q3 Share Calculations'!L37</f>
        <v>0</v>
      </c>
      <c r="L35" s="244">
        <f>'SFY 22-23 Q3 Share Calculations'!M37</f>
        <v>0</v>
      </c>
      <c r="M35" s="244">
        <f>'SFY 22-23 Q3 Share Calculations'!N37</f>
        <v>0</v>
      </c>
      <c r="N35" s="244">
        <f>'SFY 22-23 Q3 Share Calculations'!O37</f>
        <v>0</v>
      </c>
      <c r="O35" s="244">
        <f>'SFY 22-23 Q3 Share Calculations'!P37</f>
        <v>75</v>
      </c>
      <c r="P35" s="244">
        <f>'SFY 22-23 Q3 Share Calculations'!U37</f>
        <v>936</v>
      </c>
      <c r="Q35" s="244">
        <f>'SFY 22-23 Q3 Share Calculations'!V37</f>
        <v>15</v>
      </c>
      <c r="R35" s="292">
        <f>'SFY 22-23 Q3 Share Calculations'!W37</f>
        <v>183</v>
      </c>
      <c r="S35" s="24">
        <f t="shared" si="0"/>
        <v>0</v>
      </c>
      <c r="T35" s="25">
        <f t="shared" si="1"/>
        <v>938</v>
      </c>
      <c r="U35" s="26">
        <f t="shared" si="2"/>
        <v>0</v>
      </c>
      <c r="V35" s="26">
        <f t="shared" si="3"/>
        <v>0</v>
      </c>
      <c r="W35" s="26">
        <f t="shared" si="4"/>
        <v>0</v>
      </c>
      <c r="X35" s="26">
        <f t="shared" si="5"/>
        <v>15</v>
      </c>
      <c r="Y35" s="26">
        <f t="shared" si="6"/>
        <v>0</v>
      </c>
      <c r="Z35" s="26">
        <f t="shared" si="7"/>
        <v>0</v>
      </c>
      <c r="AA35" s="26">
        <f t="shared" si="8"/>
        <v>0</v>
      </c>
      <c r="AB35" s="26">
        <f t="shared" si="11"/>
        <v>258</v>
      </c>
      <c r="AC35" s="26">
        <f t="shared" si="12"/>
        <v>1211</v>
      </c>
      <c r="AD35" s="117">
        <f t="shared" si="10"/>
        <v>0</v>
      </c>
    </row>
    <row r="36" spans="1:30" x14ac:dyDescent="0.2">
      <c r="A36" s="30" t="s">
        <v>62</v>
      </c>
      <c r="B36" s="24">
        <f>'SFY 22-23 Q3 Share Calculations'!C38</f>
        <v>176</v>
      </c>
      <c r="C36" s="24">
        <f>'SFY 22-23 Q3 Share Calculations'!AN38+'SFY 22-23 Q3 Share Calculations'!BG38</f>
        <v>0</v>
      </c>
      <c r="D36" s="25">
        <f>'SFY 22-23 Q3 Share Calculations'!AO38+'SFY 22-23 Q3 Share Calculations'!BH38</f>
        <v>0</v>
      </c>
      <c r="E36" s="25">
        <f>'SFY 22-23 Q3 Share Calculations'!AP38+'SFY 22-23 Q3 Share Calculations'!BI38</f>
        <v>0</v>
      </c>
      <c r="F36" s="244">
        <f>'SFY 22-23 Q3 Share Calculations'!G38</f>
        <v>0</v>
      </c>
      <c r="G36" s="244">
        <f>'SFY 22-23 Q3 Share Calculations'!H38</f>
        <v>0</v>
      </c>
      <c r="H36" s="244">
        <f>'SFY 22-23 Q3 Share Calculations'!I38</f>
        <v>0</v>
      </c>
      <c r="I36" s="244">
        <f>'SFY 22-23 Q3 Share Calculations'!J38</f>
        <v>0</v>
      </c>
      <c r="J36" s="244">
        <f>'SFY 22-23 Q3 Share Calculations'!K38</f>
        <v>0</v>
      </c>
      <c r="K36" s="244">
        <f>'SFY 22-23 Q3 Share Calculations'!L38</f>
        <v>0</v>
      </c>
      <c r="L36" s="244">
        <f>'SFY 22-23 Q3 Share Calculations'!M38</f>
        <v>0</v>
      </c>
      <c r="M36" s="244">
        <f>'SFY 22-23 Q3 Share Calculations'!N38</f>
        <v>0</v>
      </c>
      <c r="N36" s="244">
        <f>'SFY 22-23 Q3 Share Calculations'!O38</f>
        <v>0</v>
      </c>
      <c r="O36" s="244">
        <f>'SFY 22-23 Q3 Share Calculations'!P38</f>
        <v>9394</v>
      </c>
      <c r="P36" s="244">
        <f>'SFY 22-23 Q3 Share Calculations'!U38</f>
        <v>123789</v>
      </c>
      <c r="Q36" s="244">
        <f>'SFY 22-23 Q3 Share Calculations'!V38</f>
        <v>1998</v>
      </c>
      <c r="R36" s="292">
        <f>'SFY 22-23 Q3 Share Calculations'!W38</f>
        <v>24200</v>
      </c>
      <c r="S36" s="24">
        <f t="shared" ref="S36:S61" si="13">F36</f>
        <v>0</v>
      </c>
      <c r="T36" s="25">
        <f t="shared" ref="T36:T61" si="14">B36+C36+G36+P36</f>
        <v>123965</v>
      </c>
      <c r="U36" s="26">
        <f t="shared" ref="U36:U61" si="15">H36</f>
        <v>0</v>
      </c>
      <c r="V36" s="26">
        <f t="shared" ref="V36:V61" si="16">I36</f>
        <v>0</v>
      </c>
      <c r="W36" s="26">
        <f t="shared" ref="W36:W61" si="17">J36</f>
        <v>0</v>
      </c>
      <c r="X36" s="26">
        <f t="shared" ref="X36:X61" si="18">D36+K36+Q36</f>
        <v>1998</v>
      </c>
      <c r="Y36" s="26">
        <f t="shared" ref="Y36:Y61" si="19">L36</f>
        <v>0</v>
      </c>
      <c r="Z36" s="26">
        <f t="shared" ref="Z36:Z61" si="20">M36</f>
        <v>0</v>
      </c>
      <c r="AA36" s="26">
        <f t="shared" ref="AA36:AA61" si="21">N36</f>
        <v>0</v>
      </c>
      <c r="AB36" s="26">
        <f t="shared" si="11"/>
        <v>33594</v>
      </c>
      <c r="AC36" s="26">
        <f t="shared" si="12"/>
        <v>159557</v>
      </c>
      <c r="AD36" s="117">
        <f t="shared" ref="AD36:AD61" si="22">SUM(B36:R36)-SUM(S36:AB36)</f>
        <v>0</v>
      </c>
    </row>
    <row r="37" spans="1:30" x14ac:dyDescent="0.2">
      <c r="A37" s="30" t="s">
        <v>63</v>
      </c>
      <c r="B37" s="24">
        <f>'SFY 22-23 Q3 Share Calculations'!C39</f>
        <v>0</v>
      </c>
      <c r="C37" s="24">
        <f>'SFY 22-23 Q3 Share Calculations'!AN39+'SFY 22-23 Q3 Share Calculations'!BG39</f>
        <v>81308</v>
      </c>
      <c r="D37" s="25">
        <f>'SFY 22-23 Q3 Share Calculations'!AO39+'SFY 22-23 Q3 Share Calculations'!BH39</f>
        <v>960</v>
      </c>
      <c r="E37" s="25">
        <f>'SFY 22-23 Q3 Share Calculations'!AP39+'SFY 22-23 Q3 Share Calculations'!BI39</f>
        <v>7773</v>
      </c>
      <c r="F37" s="244">
        <f>'SFY 22-23 Q3 Share Calculations'!G39</f>
        <v>0</v>
      </c>
      <c r="G37" s="244">
        <f>'SFY 22-23 Q3 Share Calculations'!H39</f>
        <v>0</v>
      </c>
      <c r="H37" s="244">
        <f>'SFY 22-23 Q3 Share Calculations'!I39</f>
        <v>0</v>
      </c>
      <c r="I37" s="244">
        <f>'SFY 22-23 Q3 Share Calculations'!J39</f>
        <v>0</v>
      </c>
      <c r="J37" s="244">
        <f>'SFY 22-23 Q3 Share Calculations'!K39</f>
        <v>0</v>
      </c>
      <c r="K37" s="244">
        <f>'SFY 22-23 Q3 Share Calculations'!L39</f>
        <v>0</v>
      </c>
      <c r="L37" s="244">
        <f>'SFY 22-23 Q3 Share Calculations'!M39</f>
        <v>0</v>
      </c>
      <c r="M37" s="244">
        <f>'SFY 22-23 Q3 Share Calculations'!N39</f>
        <v>0</v>
      </c>
      <c r="N37" s="244">
        <f>'SFY 22-23 Q3 Share Calculations'!O39</f>
        <v>0</v>
      </c>
      <c r="O37" s="244">
        <f>'SFY 22-23 Q3 Share Calculations'!P39</f>
        <v>6601</v>
      </c>
      <c r="P37" s="244">
        <f>'SFY 22-23 Q3 Share Calculations'!U39</f>
        <v>0</v>
      </c>
      <c r="Q37" s="244">
        <f>'SFY 22-23 Q3 Share Calculations'!V39</f>
        <v>0</v>
      </c>
      <c r="R37" s="292">
        <f>'SFY 22-23 Q3 Share Calculations'!W39</f>
        <v>0</v>
      </c>
      <c r="S37" s="24">
        <f t="shared" si="13"/>
        <v>0</v>
      </c>
      <c r="T37" s="25">
        <f t="shared" si="14"/>
        <v>81308</v>
      </c>
      <c r="U37" s="26">
        <f t="shared" si="15"/>
        <v>0</v>
      </c>
      <c r="V37" s="26">
        <f t="shared" si="16"/>
        <v>0</v>
      </c>
      <c r="W37" s="26">
        <f t="shared" si="17"/>
        <v>0</v>
      </c>
      <c r="X37" s="26">
        <f t="shared" si="18"/>
        <v>960</v>
      </c>
      <c r="Y37" s="26">
        <f t="shared" si="19"/>
        <v>0</v>
      </c>
      <c r="Z37" s="26">
        <f t="shared" si="20"/>
        <v>0</v>
      </c>
      <c r="AA37" s="26">
        <f t="shared" si="21"/>
        <v>0</v>
      </c>
      <c r="AB37" s="26">
        <f t="shared" si="11"/>
        <v>14374</v>
      </c>
      <c r="AC37" s="26">
        <f t="shared" si="12"/>
        <v>96642</v>
      </c>
      <c r="AD37" s="117">
        <f t="shared" si="22"/>
        <v>0</v>
      </c>
    </row>
    <row r="38" spans="1:30" x14ac:dyDescent="0.2">
      <c r="A38" s="30" t="s">
        <v>64</v>
      </c>
      <c r="B38" s="24">
        <f>'SFY 22-23 Q3 Share Calculations'!C40</f>
        <v>4</v>
      </c>
      <c r="C38" s="24">
        <f>'SFY 22-23 Q3 Share Calculations'!AN40+'SFY 22-23 Q3 Share Calculations'!BG40</f>
        <v>0</v>
      </c>
      <c r="D38" s="25">
        <f>'SFY 22-23 Q3 Share Calculations'!AO40+'SFY 22-23 Q3 Share Calculations'!BH40</f>
        <v>0</v>
      </c>
      <c r="E38" s="25">
        <f>'SFY 22-23 Q3 Share Calculations'!AP40+'SFY 22-23 Q3 Share Calculations'!BI40</f>
        <v>0</v>
      </c>
      <c r="F38" s="244">
        <f>'SFY 22-23 Q3 Share Calculations'!G40</f>
        <v>0</v>
      </c>
      <c r="G38" s="244">
        <f>'SFY 22-23 Q3 Share Calculations'!H40</f>
        <v>0</v>
      </c>
      <c r="H38" s="244">
        <f>'SFY 22-23 Q3 Share Calculations'!I40</f>
        <v>0</v>
      </c>
      <c r="I38" s="244">
        <f>'SFY 22-23 Q3 Share Calculations'!J40</f>
        <v>0</v>
      </c>
      <c r="J38" s="244">
        <f>'SFY 22-23 Q3 Share Calculations'!K40</f>
        <v>0</v>
      </c>
      <c r="K38" s="244">
        <f>'SFY 22-23 Q3 Share Calculations'!L40</f>
        <v>0</v>
      </c>
      <c r="L38" s="244">
        <f>'SFY 22-23 Q3 Share Calculations'!M40</f>
        <v>0</v>
      </c>
      <c r="M38" s="244">
        <f>'SFY 22-23 Q3 Share Calculations'!N40</f>
        <v>0</v>
      </c>
      <c r="N38" s="244">
        <f>'SFY 22-23 Q3 Share Calculations'!O40</f>
        <v>0</v>
      </c>
      <c r="O38" s="244">
        <f>'SFY 22-23 Q3 Share Calculations'!P40</f>
        <v>194</v>
      </c>
      <c r="P38" s="244">
        <f>'SFY 22-23 Q3 Share Calculations'!U40</f>
        <v>2574</v>
      </c>
      <c r="Q38" s="244">
        <f>'SFY 22-23 Q3 Share Calculations'!V40</f>
        <v>42</v>
      </c>
      <c r="R38" s="292">
        <f>'SFY 22-23 Q3 Share Calculations'!W40</f>
        <v>503</v>
      </c>
      <c r="S38" s="24">
        <f t="shared" si="13"/>
        <v>0</v>
      </c>
      <c r="T38" s="25">
        <f t="shared" si="14"/>
        <v>2578</v>
      </c>
      <c r="U38" s="26">
        <f t="shared" si="15"/>
        <v>0</v>
      </c>
      <c r="V38" s="26">
        <f t="shared" si="16"/>
        <v>0</v>
      </c>
      <c r="W38" s="26">
        <f t="shared" si="17"/>
        <v>0</v>
      </c>
      <c r="X38" s="26">
        <f t="shared" si="18"/>
        <v>42</v>
      </c>
      <c r="Y38" s="26">
        <f t="shared" si="19"/>
        <v>0</v>
      </c>
      <c r="Z38" s="26">
        <f t="shared" si="20"/>
        <v>0</v>
      </c>
      <c r="AA38" s="26">
        <f t="shared" si="21"/>
        <v>0</v>
      </c>
      <c r="AB38" s="26">
        <f t="shared" si="11"/>
        <v>697</v>
      </c>
      <c r="AC38" s="26">
        <f t="shared" si="12"/>
        <v>3317</v>
      </c>
      <c r="AD38" s="117">
        <f t="shared" si="22"/>
        <v>0</v>
      </c>
    </row>
    <row r="39" spans="1:30" x14ac:dyDescent="0.2">
      <c r="A39" s="30" t="s">
        <v>65</v>
      </c>
      <c r="B39" s="24">
        <f>'SFY 22-23 Q3 Share Calculations'!C41</f>
        <v>222</v>
      </c>
      <c r="C39" s="24">
        <f>'SFY 22-23 Q3 Share Calculations'!AN41+'SFY 22-23 Q3 Share Calculations'!BG41</f>
        <v>0</v>
      </c>
      <c r="D39" s="25">
        <f>'SFY 22-23 Q3 Share Calculations'!AO41+'SFY 22-23 Q3 Share Calculations'!BH41</f>
        <v>0</v>
      </c>
      <c r="E39" s="25">
        <f>'SFY 22-23 Q3 Share Calculations'!AP41+'SFY 22-23 Q3 Share Calculations'!BI41</f>
        <v>0</v>
      </c>
      <c r="F39" s="244">
        <f>'SFY 22-23 Q3 Share Calculations'!G41</f>
        <v>0</v>
      </c>
      <c r="G39" s="244">
        <f>'SFY 22-23 Q3 Share Calculations'!H41</f>
        <v>0</v>
      </c>
      <c r="H39" s="244">
        <f>'SFY 22-23 Q3 Share Calculations'!I41</f>
        <v>0</v>
      </c>
      <c r="I39" s="244">
        <f>'SFY 22-23 Q3 Share Calculations'!J41</f>
        <v>0</v>
      </c>
      <c r="J39" s="244">
        <f>'SFY 22-23 Q3 Share Calculations'!K41</f>
        <v>0</v>
      </c>
      <c r="K39" s="244">
        <f>'SFY 22-23 Q3 Share Calculations'!L41</f>
        <v>0</v>
      </c>
      <c r="L39" s="244">
        <f>'SFY 22-23 Q3 Share Calculations'!M41</f>
        <v>0</v>
      </c>
      <c r="M39" s="244">
        <f>'SFY 22-23 Q3 Share Calculations'!N41</f>
        <v>0</v>
      </c>
      <c r="N39" s="244">
        <f>'SFY 22-23 Q3 Share Calculations'!O41</f>
        <v>0</v>
      </c>
      <c r="O39" s="244">
        <f>'SFY 22-23 Q3 Share Calculations'!P41</f>
        <v>9992</v>
      </c>
      <c r="P39" s="244">
        <f>'SFY 22-23 Q3 Share Calculations'!U41</f>
        <v>131745</v>
      </c>
      <c r="Q39" s="244">
        <f>'SFY 22-23 Q3 Share Calculations'!V41</f>
        <v>2127</v>
      </c>
      <c r="R39" s="292">
        <f>'SFY 22-23 Q3 Share Calculations'!W41</f>
        <v>25755</v>
      </c>
      <c r="S39" s="24">
        <f t="shared" si="13"/>
        <v>0</v>
      </c>
      <c r="T39" s="25">
        <f t="shared" si="14"/>
        <v>131967</v>
      </c>
      <c r="U39" s="26">
        <f t="shared" si="15"/>
        <v>0</v>
      </c>
      <c r="V39" s="26">
        <f t="shared" si="16"/>
        <v>0</v>
      </c>
      <c r="W39" s="26">
        <f t="shared" si="17"/>
        <v>0</v>
      </c>
      <c r="X39" s="26">
        <f t="shared" si="18"/>
        <v>2127</v>
      </c>
      <c r="Y39" s="26">
        <f t="shared" si="19"/>
        <v>0</v>
      </c>
      <c r="Z39" s="26">
        <f t="shared" si="20"/>
        <v>0</v>
      </c>
      <c r="AA39" s="26">
        <f t="shared" si="21"/>
        <v>0</v>
      </c>
      <c r="AB39" s="26">
        <f t="shared" si="11"/>
        <v>35747</v>
      </c>
      <c r="AC39" s="26">
        <f t="shared" si="12"/>
        <v>169841</v>
      </c>
      <c r="AD39" s="117">
        <f t="shared" si="22"/>
        <v>0</v>
      </c>
    </row>
    <row r="40" spans="1:30" x14ac:dyDescent="0.2">
      <c r="A40" s="30" t="s">
        <v>66</v>
      </c>
      <c r="B40" s="24">
        <f>'SFY 22-23 Q3 Share Calculations'!C42</f>
        <v>0</v>
      </c>
      <c r="C40" s="24">
        <f>'SFY 22-23 Q3 Share Calculations'!AN42+'SFY 22-23 Q3 Share Calculations'!BG42</f>
        <v>130692</v>
      </c>
      <c r="D40" s="25">
        <f>'SFY 22-23 Q3 Share Calculations'!AO42+'SFY 22-23 Q3 Share Calculations'!BH42</f>
        <v>1542</v>
      </c>
      <c r="E40" s="25">
        <f>'SFY 22-23 Q3 Share Calculations'!AP42+'SFY 22-23 Q3 Share Calculations'!BI42</f>
        <v>12494</v>
      </c>
      <c r="F40" s="244">
        <f>'SFY 22-23 Q3 Share Calculations'!G42</f>
        <v>0</v>
      </c>
      <c r="G40" s="244">
        <f>'SFY 22-23 Q3 Share Calculations'!H42</f>
        <v>0</v>
      </c>
      <c r="H40" s="244">
        <f>'SFY 22-23 Q3 Share Calculations'!I42</f>
        <v>0</v>
      </c>
      <c r="I40" s="244">
        <f>'SFY 22-23 Q3 Share Calculations'!J42</f>
        <v>0</v>
      </c>
      <c r="J40" s="244">
        <f>'SFY 22-23 Q3 Share Calculations'!K42</f>
        <v>0</v>
      </c>
      <c r="K40" s="244">
        <f>'SFY 22-23 Q3 Share Calculations'!L42</f>
        <v>0</v>
      </c>
      <c r="L40" s="244">
        <f>'SFY 22-23 Q3 Share Calculations'!M42</f>
        <v>0</v>
      </c>
      <c r="M40" s="244">
        <f>'SFY 22-23 Q3 Share Calculations'!N42</f>
        <v>0</v>
      </c>
      <c r="N40" s="244">
        <f>'SFY 22-23 Q3 Share Calculations'!O42</f>
        <v>0</v>
      </c>
      <c r="O40" s="244">
        <f>'SFY 22-23 Q3 Share Calculations'!P42</f>
        <v>10230</v>
      </c>
      <c r="P40" s="244">
        <f>'SFY 22-23 Q3 Share Calculations'!U42</f>
        <v>0</v>
      </c>
      <c r="Q40" s="244">
        <f>'SFY 22-23 Q3 Share Calculations'!V42</f>
        <v>0</v>
      </c>
      <c r="R40" s="292">
        <f>'SFY 22-23 Q3 Share Calculations'!W42</f>
        <v>0</v>
      </c>
      <c r="S40" s="24">
        <f t="shared" si="13"/>
        <v>0</v>
      </c>
      <c r="T40" s="25">
        <f t="shared" si="14"/>
        <v>130692</v>
      </c>
      <c r="U40" s="26">
        <f t="shared" si="15"/>
        <v>0</v>
      </c>
      <c r="V40" s="26">
        <f t="shared" si="16"/>
        <v>0</v>
      </c>
      <c r="W40" s="26">
        <f t="shared" si="17"/>
        <v>0</v>
      </c>
      <c r="X40" s="26">
        <f t="shared" si="18"/>
        <v>1542</v>
      </c>
      <c r="Y40" s="26">
        <f t="shared" si="19"/>
        <v>0</v>
      </c>
      <c r="Z40" s="26">
        <f t="shared" si="20"/>
        <v>0</v>
      </c>
      <c r="AA40" s="26">
        <f t="shared" si="21"/>
        <v>0</v>
      </c>
      <c r="AB40" s="26">
        <f t="shared" si="11"/>
        <v>22724</v>
      </c>
      <c r="AC40" s="26">
        <f t="shared" si="12"/>
        <v>154958</v>
      </c>
      <c r="AD40" s="117">
        <f t="shared" si="22"/>
        <v>0</v>
      </c>
    </row>
    <row r="41" spans="1:30" x14ac:dyDescent="0.2">
      <c r="A41" s="30" t="s">
        <v>67</v>
      </c>
      <c r="B41" s="24">
        <f>'SFY 22-23 Q3 Share Calculations'!C43</f>
        <v>0</v>
      </c>
      <c r="C41" s="24">
        <f>'SFY 22-23 Q3 Share Calculations'!AN43+'SFY 22-23 Q3 Share Calculations'!BG43</f>
        <v>42664</v>
      </c>
      <c r="D41" s="25">
        <f>'SFY 22-23 Q3 Share Calculations'!AO43+'SFY 22-23 Q3 Share Calculations'!BH43</f>
        <v>504</v>
      </c>
      <c r="E41" s="25">
        <f>'SFY 22-23 Q3 Share Calculations'!AP43+'SFY 22-23 Q3 Share Calculations'!BI43</f>
        <v>4078</v>
      </c>
      <c r="F41" s="244">
        <f>'SFY 22-23 Q3 Share Calculations'!G43</f>
        <v>0</v>
      </c>
      <c r="G41" s="244">
        <f>'SFY 22-23 Q3 Share Calculations'!H43</f>
        <v>0</v>
      </c>
      <c r="H41" s="244">
        <f>'SFY 22-23 Q3 Share Calculations'!I43</f>
        <v>0</v>
      </c>
      <c r="I41" s="244">
        <f>'SFY 22-23 Q3 Share Calculations'!J43</f>
        <v>0</v>
      </c>
      <c r="J41" s="244">
        <f>'SFY 22-23 Q3 Share Calculations'!K43</f>
        <v>0</v>
      </c>
      <c r="K41" s="244">
        <f>'SFY 22-23 Q3 Share Calculations'!L43</f>
        <v>0</v>
      </c>
      <c r="L41" s="244">
        <f>'SFY 22-23 Q3 Share Calculations'!M43</f>
        <v>0</v>
      </c>
      <c r="M41" s="244">
        <f>'SFY 22-23 Q3 Share Calculations'!N43</f>
        <v>0</v>
      </c>
      <c r="N41" s="244">
        <f>'SFY 22-23 Q3 Share Calculations'!O43</f>
        <v>0</v>
      </c>
      <c r="O41" s="244">
        <f>'SFY 22-23 Q3 Share Calculations'!P43</f>
        <v>2509</v>
      </c>
      <c r="P41" s="244">
        <f>'SFY 22-23 Q3 Share Calculations'!U43</f>
        <v>0</v>
      </c>
      <c r="Q41" s="244">
        <f>'SFY 22-23 Q3 Share Calculations'!V43</f>
        <v>0</v>
      </c>
      <c r="R41" s="292">
        <f>'SFY 22-23 Q3 Share Calculations'!W43</f>
        <v>0</v>
      </c>
      <c r="S41" s="24">
        <f t="shared" si="13"/>
        <v>0</v>
      </c>
      <c r="T41" s="25">
        <f t="shared" si="14"/>
        <v>42664</v>
      </c>
      <c r="U41" s="26">
        <f t="shared" si="15"/>
        <v>0</v>
      </c>
      <c r="V41" s="26">
        <f t="shared" si="16"/>
        <v>0</v>
      </c>
      <c r="W41" s="26">
        <f t="shared" si="17"/>
        <v>0</v>
      </c>
      <c r="X41" s="26">
        <f t="shared" si="18"/>
        <v>504</v>
      </c>
      <c r="Y41" s="26">
        <f t="shared" si="19"/>
        <v>0</v>
      </c>
      <c r="Z41" s="26">
        <f t="shared" si="20"/>
        <v>0</v>
      </c>
      <c r="AA41" s="26">
        <f t="shared" si="21"/>
        <v>0</v>
      </c>
      <c r="AB41" s="26">
        <f t="shared" si="11"/>
        <v>6587</v>
      </c>
      <c r="AC41" s="26">
        <f t="shared" si="12"/>
        <v>49755</v>
      </c>
      <c r="AD41" s="117">
        <f t="shared" si="22"/>
        <v>0</v>
      </c>
    </row>
    <row r="42" spans="1:30" x14ac:dyDescent="0.2">
      <c r="A42" s="30" t="s">
        <v>68</v>
      </c>
      <c r="B42" s="24">
        <f>'SFY 22-23 Q3 Share Calculations'!C44</f>
        <v>70</v>
      </c>
      <c r="C42" s="24">
        <f>'SFY 22-23 Q3 Share Calculations'!AN44+'SFY 22-23 Q3 Share Calculations'!BG44</f>
        <v>0</v>
      </c>
      <c r="D42" s="25">
        <f>'SFY 22-23 Q3 Share Calculations'!AO44+'SFY 22-23 Q3 Share Calculations'!BH44</f>
        <v>0</v>
      </c>
      <c r="E42" s="25">
        <f>'SFY 22-23 Q3 Share Calculations'!AP44+'SFY 22-23 Q3 Share Calculations'!BI44</f>
        <v>0</v>
      </c>
      <c r="F42" s="244">
        <f>'SFY 22-23 Q3 Share Calculations'!G44</f>
        <v>0</v>
      </c>
      <c r="G42" s="244">
        <f>'SFY 22-23 Q3 Share Calculations'!H44</f>
        <v>0</v>
      </c>
      <c r="H42" s="244">
        <f>'SFY 22-23 Q3 Share Calculations'!I44</f>
        <v>0</v>
      </c>
      <c r="I42" s="244">
        <f>'SFY 22-23 Q3 Share Calculations'!J44</f>
        <v>0</v>
      </c>
      <c r="J42" s="244">
        <f>'SFY 22-23 Q3 Share Calculations'!K44</f>
        <v>0</v>
      </c>
      <c r="K42" s="244">
        <f>'SFY 22-23 Q3 Share Calculations'!L44</f>
        <v>0</v>
      </c>
      <c r="L42" s="244">
        <f>'SFY 22-23 Q3 Share Calculations'!M44</f>
        <v>0</v>
      </c>
      <c r="M42" s="244">
        <f>'SFY 22-23 Q3 Share Calculations'!N44</f>
        <v>0</v>
      </c>
      <c r="N42" s="244">
        <f>'SFY 22-23 Q3 Share Calculations'!O44</f>
        <v>0</v>
      </c>
      <c r="O42" s="244">
        <f>'SFY 22-23 Q3 Share Calculations'!P44</f>
        <v>3271</v>
      </c>
      <c r="P42" s="244">
        <f>'SFY 22-23 Q3 Share Calculations'!U44</f>
        <v>43057</v>
      </c>
      <c r="Q42" s="244">
        <f>'SFY 22-23 Q3 Share Calculations'!V44</f>
        <v>695</v>
      </c>
      <c r="R42" s="292">
        <f>'SFY 22-23 Q3 Share Calculations'!W44</f>
        <v>8418</v>
      </c>
      <c r="S42" s="24">
        <f t="shared" si="13"/>
        <v>0</v>
      </c>
      <c r="T42" s="25">
        <f t="shared" si="14"/>
        <v>43127</v>
      </c>
      <c r="U42" s="26">
        <f t="shared" si="15"/>
        <v>0</v>
      </c>
      <c r="V42" s="26">
        <f t="shared" si="16"/>
        <v>0</v>
      </c>
      <c r="W42" s="26">
        <f t="shared" si="17"/>
        <v>0</v>
      </c>
      <c r="X42" s="26">
        <f t="shared" si="18"/>
        <v>695</v>
      </c>
      <c r="Y42" s="26">
        <f t="shared" si="19"/>
        <v>0</v>
      </c>
      <c r="Z42" s="26">
        <f t="shared" si="20"/>
        <v>0</v>
      </c>
      <c r="AA42" s="26">
        <f t="shared" si="21"/>
        <v>0</v>
      </c>
      <c r="AB42" s="26">
        <f t="shared" si="11"/>
        <v>11689</v>
      </c>
      <c r="AC42" s="26">
        <f t="shared" si="12"/>
        <v>55511</v>
      </c>
      <c r="AD42" s="117">
        <f t="shared" si="22"/>
        <v>0</v>
      </c>
    </row>
    <row r="43" spans="1:30" x14ac:dyDescent="0.2">
      <c r="A43" s="30" t="s">
        <v>69</v>
      </c>
      <c r="B43" s="24">
        <f>'SFY 22-23 Q3 Share Calculations'!C45</f>
        <v>0</v>
      </c>
      <c r="C43" s="24">
        <f>'SFY 22-23 Q3 Share Calculations'!AN45+'SFY 22-23 Q3 Share Calculations'!BG45</f>
        <v>15432</v>
      </c>
      <c r="D43" s="25">
        <f>'SFY 22-23 Q3 Share Calculations'!AO45+'SFY 22-23 Q3 Share Calculations'!BH45</f>
        <v>181</v>
      </c>
      <c r="E43" s="25">
        <f>'SFY 22-23 Q3 Share Calculations'!AP45+'SFY 22-23 Q3 Share Calculations'!BI45</f>
        <v>1475</v>
      </c>
      <c r="F43" s="244">
        <f>'SFY 22-23 Q3 Share Calculations'!G45</f>
        <v>0</v>
      </c>
      <c r="G43" s="244">
        <f>'SFY 22-23 Q3 Share Calculations'!H45</f>
        <v>0</v>
      </c>
      <c r="H43" s="244">
        <f>'SFY 22-23 Q3 Share Calculations'!I45</f>
        <v>0</v>
      </c>
      <c r="I43" s="244">
        <f>'SFY 22-23 Q3 Share Calculations'!J45</f>
        <v>0</v>
      </c>
      <c r="J43" s="244">
        <f>'SFY 22-23 Q3 Share Calculations'!K45</f>
        <v>0</v>
      </c>
      <c r="K43" s="244">
        <f>'SFY 22-23 Q3 Share Calculations'!L45</f>
        <v>0</v>
      </c>
      <c r="L43" s="244">
        <f>'SFY 22-23 Q3 Share Calculations'!M45</f>
        <v>0</v>
      </c>
      <c r="M43" s="244">
        <f>'SFY 22-23 Q3 Share Calculations'!N45</f>
        <v>0</v>
      </c>
      <c r="N43" s="244">
        <f>'SFY 22-23 Q3 Share Calculations'!O45</f>
        <v>0</v>
      </c>
      <c r="O43" s="244">
        <f>'SFY 22-23 Q3 Share Calculations'!P45</f>
        <v>642</v>
      </c>
      <c r="P43" s="244">
        <f>'SFY 22-23 Q3 Share Calculations'!U45</f>
        <v>0</v>
      </c>
      <c r="Q43" s="244">
        <f>'SFY 22-23 Q3 Share Calculations'!V45</f>
        <v>0</v>
      </c>
      <c r="R43" s="292">
        <f>'SFY 22-23 Q3 Share Calculations'!W45</f>
        <v>0</v>
      </c>
      <c r="S43" s="24">
        <f t="shared" si="13"/>
        <v>0</v>
      </c>
      <c r="T43" s="25">
        <f t="shared" si="14"/>
        <v>15432</v>
      </c>
      <c r="U43" s="26">
        <f t="shared" si="15"/>
        <v>0</v>
      </c>
      <c r="V43" s="26">
        <f t="shared" si="16"/>
        <v>0</v>
      </c>
      <c r="W43" s="26">
        <f t="shared" si="17"/>
        <v>0</v>
      </c>
      <c r="X43" s="26">
        <f t="shared" si="18"/>
        <v>181</v>
      </c>
      <c r="Y43" s="26">
        <f t="shared" si="19"/>
        <v>0</v>
      </c>
      <c r="Z43" s="26">
        <f t="shared" si="20"/>
        <v>0</v>
      </c>
      <c r="AA43" s="26">
        <f t="shared" si="21"/>
        <v>0</v>
      </c>
      <c r="AB43" s="26">
        <f t="shared" si="11"/>
        <v>2117</v>
      </c>
      <c r="AC43" s="26">
        <f t="shared" si="12"/>
        <v>17730</v>
      </c>
      <c r="AD43" s="117">
        <f t="shared" si="22"/>
        <v>0</v>
      </c>
    </row>
    <row r="44" spans="1:30" x14ac:dyDescent="0.2">
      <c r="A44" s="31" t="s">
        <v>70</v>
      </c>
      <c r="B44" s="24">
        <f>'SFY 22-23 Q3 Share Calculations'!C46</f>
        <v>0</v>
      </c>
      <c r="C44" s="24">
        <f>'SFY 22-23 Q3 Share Calculations'!AN46+'SFY 22-23 Q3 Share Calculations'!BG46</f>
        <v>21100</v>
      </c>
      <c r="D44" s="25">
        <f>'SFY 22-23 Q3 Share Calculations'!AO46+'SFY 22-23 Q3 Share Calculations'!BH46</f>
        <v>266</v>
      </c>
      <c r="E44" s="25">
        <f>'SFY 22-23 Q3 Share Calculations'!AP46+'SFY 22-23 Q3 Share Calculations'!BI46</f>
        <v>2309</v>
      </c>
      <c r="F44" s="244">
        <f>'SFY 22-23 Q3 Share Calculations'!G46</f>
        <v>0</v>
      </c>
      <c r="G44" s="244">
        <f>'SFY 22-23 Q3 Share Calculations'!H46</f>
        <v>0</v>
      </c>
      <c r="H44" s="244">
        <f>'SFY 22-23 Q3 Share Calculations'!I46</f>
        <v>0</v>
      </c>
      <c r="I44" s="244">
        <f>'SFY 22-23 Q3 Share Calculations'!J46</f>
        <v>0</v>
      </c>
      <c r="J44" s="244">
        <f>'SFY 22-23 Q3 Share Calculations'!K46</f>
        <v>0</v>
      </c>
      <c r="K44" s="244">
        <f>'SFY 22-23 Q3 Share Calculations'!L46</f>
        <v>0</v>
      </c>
      <c r="L44" s="244">
        <f>'SFY 22-23 Q3 Share Calculations'!M46</f>
        <v>0</v>
      </c>
      <c r="M44" s="244">
        <f>'SFY 22-23 Q3 Share Calculations'!N46</f>
        <v>0</v>
      </c>
      <c r="N44" s="244">
        <f>'SFY 22-23 Q3 Share Calculations'!O46</f>
        <v>0</v>
      </c>
      <c r="O44" s="244">
        <f>'SFY 22-23 Q3 Share Calculations'!P46</f>
        <v>1434</v>
      </c>
      <c r="P44" s="244">
        <f>'SFY 22-23 Q3 Share Calculations'!U46</f>
        <v>0</v>
      </c>
      <c r="Q44" s="244">
        <f>'SFY 22-23 Q3 Share Calculations'!V46</f>
        <v>0</v>
      </c>
      <c r="R44" s="292">
        <f>'SFY 22-23 Q3 Share Calculations'!W46</f>
        <v>0</v>
      </c>
      <c r="S44" s="24">
        <f t="shared" si="13"/>
        <v>0</v>
      </c>
      <c r="T44" s="25">
        <f t="shared" si="14"/>
        <v>21100</v>
      </c>
      <c r="U44" s="26">
        <f t="shared" si="15"/>
        <v>0</v>
      </c>
      <c r="V44" s="26">
        <f t="shared" si="16"/>
        <v>0</v>
      </c>
      <c r="W44" s="26">
        <f t="shared" si="17"/>
        <v>0</v>
      </c>
      <c r="X44" s="26">
        <f t="shared" si="18"/>
        <v>266</v>
      </c>
      <c r="Y44" s="26">
        <f t="shared" si="19"/>
        <v>0</v>
      </c>
      <c r="Z44" s="26">
        <f t="shared" si="20"/>
        <v>0</v>
      </c>
      <c r="AA44" s="26">
        <f t="shared" si="21"/>
        <v>0</v>
      </c>
      <c r="AB44" s="26">
        <f t="shared" si="11"/>
        <v>3743</v>
      </c>
      <c r="AC44" s="26">
        <f t="shared" si="12"/>
        <v>25109</v>
      </c>
      <c r="AD44" s="117">
        <f t="shared" si="22"/>
        <v>0</v>
      </c>
    </row>
    <row r="45" spans="1:30" x14ac:dyDescent="0.2">
      <c r="A45" s="30" t="s">
        <v>71</v>
      </c>
      <c r="B45" s="24">
        <f>'SFY 22-23 Q3 Share Calculations'!C47</f>
        <v>0</v>
      </c>
      <c r="C45" s="24">
        <f>'SFY 22-23 Q3 Share Calculations'!AN47+'SFY 22-23 Q3 Share Calculations'!BG47</f>
        <v>20736</v>
      </c>
      <c r="D45" s="25">
        <f>'SFY 22-23 Q3 Share Calculations'!AO47+'SFY 22-23 Q3 Share Calculations'!BH47</f>
        <v>244</v>
      </c>
      <c r="E45" s="25">
        <f>'SFY 22-23 Q3 Share Calculations'!AP47+'SFY 22-23 Q3 Share Calculations'!BI47</f>
        <v>1982</v>
      </c>
      <c r="F45" s="244">
        <f>'SFY 22-23 Q3 Share Calculations'!G47</f>
        <v>0</v>
      </c>
      <c r="G45" s="244">
        <f>'SFY 22-23 Q3 Share Calculations'!H47</f>
        <v>0</v>
      </c>
      <c r="H45" s="244">
        <f>'SFY 22-23 Q3 Share Calculations'!I47</f>
        <v>0</v>
      </c>
      <c r="I45" s="244">
        <f>'SFY 22-23 Q3 Share Calculations'!J47</f>
        <v>0</v>
      </c>
      <c r="J45" s="244">
        <f>'SFY 22-23 Q3 Share Calculations'!K47</f>
        <v>0</v>
      </c>
      <c r="K45" s="244">
        <f>'SFY 22-23 Q3 Share Calculations'!L47</f>
        <v>0</v>
      </c>
      <c r="L45" s="244">
        <f>'SFY 22-23 Q3 Share Calculations'!M47</f>
        <v>0</v>
      </c>
      <c r="M45" s="244">
        <f>'SFY 22-23 Q3 Share Calculations'!N47</f>
        <v>0</v>
      </c>
      <c r="N45" s="244">
        <f>'SFY 22-23 Q3 Share Calculations'!O47</f>
        <v>0</v>
      </c>
      <c r="O45" s="244">
        <f>'SFY 22-23 Q3 Share Calculations'!P47</f>
        <v>1643</v>
      </c>
      <c r="P45" s="244">
        <f>'SFY 22-23 Q3 Share Calculations'!U47</f>
        <v>0</v>
      </c>
      <c r="Q45" s="244">
        <f>'SFY 22-23 Q3 Share Calculations'!V47</f>
        <v>0</v>
      </c>
      <c r="R45" s="292">
        <f>'SFY 22-23 Q3 Share Calculations'!W47</f>
        <v>0</v>
      </c>
      <c r="S45" s="24">
        <f t="shared" si="13"/>
        <v>0</v>
      </c>
      <c r="T45" s="25">
        <f t="shared" si="14"/>
        <v>20736</v>
      </c>
      <c r="U45" s="26">
        <f t="shared" si="15"/>
        <v>0</v>
      </c>
      <c r="V45" s="26">
        <f t="shared" si="16"/>
        <v>0</v>
      </c>
      <c r="W45" s="26">
        <f t="shared" si="17"/>
        <v>0</v>
      </c>
      <c r="X45" s="26">
        <f t="shared" si="18"/>
        <v>244</v>
      </c>
      <c r="Y45" s="26">
        <f t="shared" si="19"/>
        <v>0</v>
      </c>
      <c r="Z45" s="26">
        <f t="shared" si="20"/>
        <v>0</v>
      </c>
      <c r="AA45" s="26">
        <f t="shared" si="21"/>
        <v>0</v>
      </c>
      <c r="AB45" s="26">
        <f t="shared" si="11"/>
        <v>3625</v>
      </c>
      <c r="AC45" s="26">
        <f t="shared" si="12"/>
        <v>24605</v>
      </c>
      <c r="AD45" s="117">
        <f t="shared" si="22"/>
        <v>0</v>
      </c>
    </row>
    <row r="46" spans="1:30" x14ac:dyDescent="0.2">
      <c r="A46" s="30" t="s">
        <v>72</v>
      </c>
      <c r="B46" s="24">
        <f>'SFY 22-23 Q3 Share Calculations'!C48</f>
        <v>0</v>
      </c>
      <c r="C46" s="24">
        <f>'SFY 22-23 Q3 Share Calculations'!AN48+'SFY 22-23 Q3 Share Calculations'!BG48</f>
        <v>51622</v>
      </c>
      <c r="D46" s="25">
        <f>'SFY 22-23 Q3 Share Calculations'!AO48+'SFY 22-23 Q3 Share Calculations'!BH48</f>
        <v>610</v>
      </c>
      <c r="E46" s="25">
        <f>'SFY 22-23 Q3 Share Calculations'!AP48+'SFY 22-23 Q3 Share Calculations'!BI48</f>
        <v>4935</v>
      </c>
      <c r="F46" s="244">
        <f>'SFY 22-23 Q3 Share Calculations'!G48</f>
        <v>0</v>
      </c>
      <c r="G46" s="244">
        <f>'SFY 22-23 Q3 Share Calculations'!H48</f>
        <v>0</v>
      </c>
      <c r="H46" s="244">
        <f>'SFY 22-23 Q3 Share Calculations'!I48</f>
        <v>0</v>
      </c>
      <c r="I46" s="244">
        <f>'SFY 22-23 Q3 Share Calculations'!J48</f>
        <v>0</v>
      </c>
      <c r="J46" s="244">
        <f>'SFY 22-23 Q3 Share Calculations'!K48</f>
        <v>0</v>
      </c>
      <c r="K46" s="244">
        <f>'SFY 22-23 Q3 Share Calculations'!L48</f>
        <v>0</v>
      </c>
      <c r="L46" s="244">
        <f>'SFY 22-23 Q3 Share Calculations'!M48</f>
        <v>0</v>
      </c>
      <c r="M46" s="244">
        <f>'SFY 22-23 Q3 Share Calculations'!N48</f>
        <v>0</v>
      </c>
      <c r="N46" s="244">
        <f>'SFY 22-23 Q3 Share Calculations'!O48</f>
        <v>0</v>
      </c>
      <c r="O46" s="244">
        <f>'SFY 22-23 Q3 Share Calculations'!P48</f>
        <v>4227</v>
      </c>
      <c r="P46" s="244">
        <f>'SFY 22-23 Q3 Share Calculations'!U48</f>
        <v>0</v>
      </c>
      <c r="Q46" s="244">
        <f>'SFY 22-23 Q3 Share Calculations'!V48</f>
        <v>0</v>
      </c>
      <c r="R46" s="292">
        <f>'SFY 22-23 Q3 Share Calculations'!W48</f>
        <v>0</v>
      </c>
      <c r="S46" s="24">
        <f t="shared" si="13"/>
        <v>0</v>
      </c>
      <c r="T46" s="25">
        <f t="shared" si="14"/>
        <v>51622</v>
      </c>
      <c r="U46" s="26">
        <f t="shared" si="15"/>
        <v>0</v>
      </c>
      <c r="V46" s="26">
        <f t="shared" si="16"/>
        <v>0</v>
      </c>
      <c r="W46" s="26">
        <f t="shared" si="17"/>
        <v>0</v>
      </c>
      <c r="X46" s="26">
        <f t="shared" si="18"/>
        <v>610</v>
      </c>
      <c r="Y46" s="26">
        <f t="shared" si="19"/>
        <v>0</v>
      </c>
      <c r="Z46" s="26">
        <f t="shared" si="20"/>
        <v>0</v>
      </c>
      <c r="AA46" s="26">
        <f t="shared" si="21"/>
        <v>0</v>
      </c>
      <c r="AB46" s="26">
        <f t="shared" si="11"/>
        <v>9162</v>
      </c>
      <c r="AC46" s="26">
        <f t="shared" si="12"/>
        <v>61394</v>
      </c>
      <c r="AD46" s="117">
        <f t="shared" si="22"/>
        <v>0</v>
      </c>
    </row>
    <row r="47" spans="1:30" x14ac:dyDescent="0.2">
      <c r="A47" s="30" t="s">
        <v>73</v>
      </c>
      <c r="B47" s="24">
        <f>'SFY 22-23 Q3 Share Calculations'!C49</f>
        <v>0</v>
      </c>
      <c r="C47" s="24">
        <f>'SFY 22-23 Q3 Share Calculations'!AN49+'SFY 22-23 Q3 Share Calculations'!BG49</f>
        <v>13822</v>
      </c>
      <c r="D47" s="25">
        <f>'SFY 22-23 Q3 Share Calculations'!AO49+'SFY 22-23 Q3 Share Calculations'!BH49</f>
        <v>163</v>
      </c>
      <c r="E47" s="25">
        <f>'SFY 22-23 Q3 Share Calculations'!AP49+'SFY 22-23 Q3 Share Calculations'!BI49</f>
        <v>1321</v>
      </c>
      <c r="F47" s="244">
        <f>'SFY 22-23 Q3 Share Calculations'!G49</f>
        <v>0</v>
      </c>
      <c r="G47" s="244">
        <f>'SFY 22-23 Q3 Share Calculations'!H49</f>
        <v>0</v>
      </c>
      <c r="H47" s="244">
        <f>'SFY 22-23 Q3 Share Calculations'!I49</f>
        <v>0</v>
      </c>
      <c r="I47" s="244">
        <f>'SFY 22-23 Q3 Share Calculations'!J49</f>
        <v>0</v>
      </c>
      <c r="J47" s="244">
        <f>'SFY 22-23 Q3 Share Calculations'!K49</f>
        <v>0</v>
      </c>
      <c r="K47" s="244">
        <f>'SFY 22-23 Q3 Share Calculations'!L49</f>
        <v>0</v>
      </c>
      <c r="L47" s="244">
        <f>'SFY 22-23 Q3 Share Calculations'!M49</f>
        <v>0</v>
      </c>
      <c r="M47" s="244">
        <f>'SFY 22-23 Q3 Share Calculations'!N49</f>
        <v>0</v>
      </c>
      <c r="N47" s="244">
        <f>'SFY 22-23 Q3 Share Calculations'!O49</f>
        <v>0</v>
      </c>
      <c r="O47" s="244">
        <f>'SFY 22-23 Q3 Share Calculations'!P49</f>
        <v>866</v>
      </c>
      <c r="P47" s="244">
        <f>'SFY 22-23 Q3 Share Calculations'!U49</f>
        <v>0</v>
      </c>
      <c r="Q47" s="244">
        <f>'SFY 22-23 Q3 Share Calculations'!V49</f>
        <v>0</v>
      </c>
      <c r="R47" s="292">
        <f>'SFY 22-23 Q3 Share Calculations'!W49</f>
        <v>0</v>
      </c>
      <c r="S47" s="24">
        <f t="shared" si="13"/>
        <v>0</v>
      </c>
      <c r="T47" s="25">
        <f t="shared" si="14"/>
        <v>13822</v>
      </c>
      <c r="U47" s="26">
        <f t="shared" si="15"/>
        <v>0</v>
      </c>
      <c r="V47" s="26">
        <f t="shared" si="16"/>
        <v>0</v>
      </c>
      <c r="W47" s="26">
        <f t="shared" si="17"/>
        <v>0</v>
      </c>
      <c r="X47" s="26">
        <f t="shared" si="18"/>
        <v>163</v>
      </c>
      <c r="Y47" s="26">
        <f t="shared" si="19"/>
        <v>0</v>
      </c>
      <c r="Z47" s="26">
        <f t="shared" si="20"/>
        <v>0</v>
      </c>
      <c r="AA47" s="26">
        <f t="shared" si="21"/>
        <v>0</v>
      </c>
      <c r="AB47" s="26">
        <f t="shared" si="11"/>
        <v>2187</v>
      </c>
      <c r="AC47" s="26">
        <f t="shared" si="12"/>
        <v>16172</v>
      </c>
      <c r="AD47" s="117">
        <f t="shared" si="22"/>
        <v>0</v>
      </c>
    </row>
    <row r="48" spans="1:30" x14ac:dyDescent="0.2">
      <c r="A48" s="32" t="s">
        <v>74</v>
      </c>
      <c r="B48" s="24">
        <f>'SFY 22-23 Q3 Share Calculations'!C50</f>
        <v>17</v>
      </c>
      <c r="C48" s="24">
        <f>'SFY 22-23 Q3 Share Calculations'!AN50+'SFY 22-23 Q3 Share Calculations'!BG50</f>
        <v>0</v>
      </c>
      <c r="D48" s="25">
        <f>'SFY 22-23 Q3 Share Calculations'!AO50+'SFY 22-23 Q3 Share Calculations'!BH50</f>
        <v>0</v>
      </c>
      <c r="E48" s="25">
        <f>'SFY 22-23 Q3 Share Calculations'!AP50+'SFY 22-23 Q3 Share Calculations'!BI50</f>
        <v>0</v>
      </c>
      <c r="F48" s="244">
        <f>'SFY 22-23 Q3 Share Calculations'!G50</f>
        <v>0</v>
      </c>
      <c r="G48" s="244">
        <f>'SFY 22-23 Q3 Share Calculations'!H50</f>
        <v>0</v>
      </c>
      <c r="H48" s="244">
        <f>'SFY 22-23 Q3 Share Calculations'!I50</f>
        <v>0</v>
      </c>
      <c r="I48" s="244">
        <f>'SFY 22-23 Q3 Share Calculations'!J50</f>
        <v>0</v>
      </c>
      <c r="J48" s="244">
        <f>'SFY 22-23 Q3 Share Calculations'!K50</f>
        <v>0</v>
      </c>
      <c r="K48" s="244">
        <f>'SFY 22-23 Q3 Share Calculations'!L50</f>
        <v>0</v>
      </c>
      <c r="L48" s="244">
        <f>'SFY 22-23 Q3 Share Calculations'!M50</f>
        <v>0</v>
      </c>
      <c r="M48" s="244">
        <f>'SFY 22-23 Q3 Share Calculations'!N50</f>
        <v>0</v>
      </c>
      <c r="N48" s="244">
        <f>'SFY 22-23 Q3 Share Calculations'!O50</f>
        <v>0</v>
      </c>
      <c r="O48" s="244">
        <f>'SFY 22-23 Q3 Share Calculations'!P50</f>
        <v>732</v>
      </c>
      <c r="P48" s="244">
        <f>'SFY 22-23 Q3 Share Calculations'!U50</f>
        <v>9711</v>
      </c>
      <c r="Q48" s="244">
        <f>'SFY 22-23 Q3 Share Calculations'!V50</f>
        <v>157</v>
      </c>
      <c r="R48" s="292">
        <f>'SFY 22-23 Q3 Share Calculations'!W50</f>
        <v>1899</v>
      </c>
      <c r="S48" s="24">
        <f t="shared" si="13"/>
        <v>0</v>
      </c>
      <c r="T48" s="25">
        <f t="shared" si="14"/>
        <v>9728</v>
      </c>
      <c r="U48" s="26">
        <f t="shared" si="15"/>
        <v>0</v>
      </c>
      <c r="V48" s="26">
        <f t="shared" si="16"/>
        <v>0</v>
      </c>
      <c r="W48" s="26">
        <f t="shared" si="17"/>
        <v>0</v>
      </c>
      <c r="X48" s="26">
        <f t="shared" si="18"/>
        <v>157</v>
      </c>
      <c r="Y48" s="26">
        <f t="shared" si="19"/>
        <v>0</v>
      </c>
      <c r="Z48" s="26">
        <f t="shared" si="20"/>
        <v>0</v>
      </c>
      <c r="AA48" s="26">
        <f t="shared" si="21"/>
        <v>0</v>
      </c>
      <c r="AB48" s="26">
        <f t="shared" si="11"/>
        <v>2631</v>
      </c>
      <c r="AC48" s="26">
        <f t="shared" si="12"/>
        <v>12516</v>
      </c>
      <c r="AD48" s="117">
        <f t="shared" si="22"/>
        <v>0</v>
      </c>
    </row>
    <row r="49" spans="1:30" x14ac:dyDescent="0.2">
      <c r="A49" s="32" t="s">
        <v>75</v>
      </c>
      <c r="B49" s="24">
        <f>'SFY 22-23 Q3 Share Calculations'!C51</f>
        <v>0</v>
      </c>
      <c r="C49" s="24">
        <f>'SFY 22-23 Q3 Share Calculations'!AN51+'SFY 22-23 Q3 Share Calculations'!BG51</f>
        <v>0</v>
      </c>
      <c r="D49" s="25">
        <f>'SFY 22-23 Q3 Share Calculations'!AO51+'SFY 22-23 Q3 Share Calculations'!BH51</f>
        <v>0</v>
      </c>
      <c r="E49" s="25">
        <f>'SFY 22-23 Q3 Share Calculations'!AP51+'SFY 22-23 Q3 Share Calculations'!BI51</f>
        <v>0</v>
      </c>
      <c r="F49" s="244">
        <f>'SFY 22-23 Q3 Share Calculations'!G51</f>
        <v>0</v>
      </c>
      <c r="G49" s="244">
        <f>'SFY 22-23 Q3 Share Calculations'!H51</f>
        <v>0</v>
      </c>
      <c r="H49" s="244">
        <f>'SFY 22-23 Q3 Share Calculations'!I51</f>
        <v>0</v>
      </c>
      <c r="I49" s="244">
        <f>'SFY 22-23 Q3 Share Calculations'!J51</f>
        <v>0</v>
      </c>
      <c r="J49" s="244">
        <f>'SFY 22-23 Q3 Share Calculations'!K51</f>
        <v>0</v>
      </c>
      <c r="K49" s="244">
        <f>'SFY 22-23 Q3 Share Calculations'!L51</f>
        <v>0</v>
      </c>
      <c r="L49" s="244">
        <f>'SFY 22-23 Q3 Share Calculations'!M51</f>
        <v>0</v>
      </c>
      <c r="M49" s="244">
        <f>'SFY 22-23 Q3 Share Calculations'!N51</f>
        <v>0</v>
      </c>
      <c r="N49" s="244">
        <f>'SFY 22-23 Q3 Share Calculations'!O51</f>
        <v>0</v>
      </c>
      <c r="O49" s="244">
        <f>'SFY 22-23 Q3 Share Calculations'!P51</f>
        <v>15</v>
      </c>
      <c r="P49" s="244">
        <f>'SFY 22-23 Q3 Share Calculations'!U51</f>
        <v>117</v>
      </c>
      <c r="Q49" s="244">
        <f>'SFY 22-23 Q3 Share Calculations'!V51</f>
        <v>2</v>
      </c>
      <c r="R49" s="292">
        <f>'SFY 22-23 Q3 Share Calculations'!W51</f>
        <v>23</v>
      </c>
      <c r="S49" s="24">
        <f t="shared" si="13"/>
        <v>0</v>
      </c>
      <c r="T49" s="25">
        <f t="shared" si="14"/>
        <v>117</v>
      </c>
      <c r="U49" s="26">
        <f t="shared" si="15"/>
        <v>0</v>
      </c>
      <c r="V49" s="26">
        <f t="shared" si="16"/>
        <v>0</v>
      </c>
      <c r="W49" s="26">
        <f t="shared" si="17"/>
        <v>0</v>
      </c>
      <c r="X49" s="26">
        <f t="shared" si="18"/>
        <v>2</v>
      </c>
      <c r="Y49" s="26">
        <f t="shared" si="19"/>
        <v>0</v>
      </c>
      <c r="Z49" s="26">
        <f t="shared" si="20"/>
        <v>0</v>
      </c>
      <c r="AA49" s="26">
        <f t="shared" si="21"/>
        <v>0</v>
      </c>
      <c r="AB49" s="26">
        <f t="shared" si="11"/>
        <v>38</v>
      </c>
      <c r="AC49" s="26">
        <f t="shared" si="12"/>
        <v>157</v>
      </c>
      <c r="AD49" s="117">
        <f t="shared" si="22"/>
        <v>0</v>
      </c>
    </row>
    <row r="50" spans="1:30" x14ac:dyDescent="0.2">
      <c r="A50" s="32" t="s">
        <v>76</v>
      </c>
      <c r="B50" s="24">
        <f>'SFY 22-23 Q3 Share Calculations'!C52</f>
        <v>5</v>
      </c>
      <c r="C50" s="24">
        <f>'SFY 22-23 Q3 Share Calculations'!AN52+'SFY 22-23 Q3 Share Calculations'!BG52</f>
        <v>0</v>
      </c>
      <c r="D50" s="25">
        <f>'SFY 22-23 Q3 Share Calculations'!AO52+'SFY 22-23 Q3 Share Calculations'!BH52</f>
        <v>0</v>
      </c>
      <c r="E50" s="25">
        <f>'SFY 22-23 Q3 Share Calculations'!AP52+'SFY 22-23 Q3 Share Calculations'!BI52</f>
        <v>0</v>
      </c>
      <c r="F50" s="244">
        <f>'SFY 22-23 Q3 Share Calculations'!G52</f>
        <v>0</v>
      </c>
      <c r="G50" s="244">
        <f>'SFY 22-23 Q3 Share Calculations'!H52</f>
        <v>0</v>
      </c>
      <c r="H50" s="244">
        <f>'SFY 22-23 Q3 Share Calculations'!I52</f>
        <v>0</v>
      </c>
      <c r="I50" s="244">
        <f>'SFY 22-23 Q3 Share Calculations'!J52</f>
        <v>0</v>
      </c>
      <c r="J50" s="244">
        <f>'SFY 22-23 Q3 Share Calculations'!K52</f>
        <v>0</v>
      </c>
      <c r="K50" s="244">
        <f>'SFY 22-23 Q3 Share Calculations'!L52</f>
        <v>0</v>
      </c>
      <c r="L50" s="244">
        <f>'SFY 22-23 Q3 Share Calculations'!M52</f>
        <v>0</v>
      </c>
      <c r="M50" s="244">
        <f>'SFY 22-23 Q3 Share Calculations'!N52</f>
        <v>0</v>
      </c>
      <c r="N50" s="244">
        <f>'SFY 22-23 Q3 Share Calculations'!O52</f>
        <v>0</v>
      </c>
      <c r="O50" s="244">
        <f>'SFY 22-23 Q3 Share Calculations'!P52</f>
        <v>224</v>
      </c>
      <c r="P50" s="244">
        <f>'SFY 22-23 Q3 Share Calculations'!U52</f>
        <v>2925</v>
      </c>
      <c r="Q50" s="244">
        <f>'SFY 22-23 Q3 Share Calculations'!V52</f>
        <v>47</v>
      </c>
      <c r="R50" s="292">
        <f>'SFY 22-23 Q3 Share Calculations'!W52</f>
        <v>572</v>
      </c>
      <c r="S50" s="24">
        <f t="shared" si="13"/>
        <v>0</v>
      </c>
      <c r="T50" s="25">
        <f t="shared" si="14"/>
        <v>2930</v>
      </c>
      <c r="U50" s="26">
        <f t="shared" si="15"/>
        <v>0</v>
      </c>
      <c r="V50" s="26">
        <f t="shared" si="16"/>
        <v>0</v>
      </c>
      <c r="W50" s="26">
        <f t="shared" si="17"/>
        <v>0</v>
      </c>
      <c r="X50" s="26">
        <f t="shared" si="18"/>
        <v>47</v>
      </c>
      <c r="Y50" s="26">
        <f t="shared" si="19"/>
        <v>0</v>
      </c>
      <c r="Z50" s="26">
        <f t="shared" si="20"/>
        <v>0</v>
      </c>
      <c r="AA50" s="26">
        <f t="shared" si="21"/>
        <v>0</v>
      </c>
      <c r="AB50" s="26">
        <f t="shared" si="11"/>
        <v>796</v>
      </c>
      <c r="AC50" s="26">
        <f t="shared" si="12"/>
        <v>3773</v>
      </c>
      <c r="AD50" s="117">
        <f t="shared" si="22"/>
        <v>0</v>
      </c>
    </row>
    <row r="51" spans="1:30" x14ac:dyDescent="0.2">
      <c r="A51" s="32" t="s">
        <v>77</v>
      </c>
      <c r="B51" s="24">
        <f>'SFY 22-23 Q3 Share Calculations'!C53</f>
        <v>0</v>
      </c>
      <c r="C51" s="24">
        <f>'SFY 22-23 Q3 Share Calculations'!AN53+'SFY 22-23 Q3 Share Calculations'!BG53</f>
        <v>18047</v>
      </c>
      <c r="D51" s="25">
        <f>'SFY 22-23 Q3 Share Calculations'!AO53+'SFY 22-23 Q3 Share Calculations'!BH53</f>
        <v>213</v>
      </c>
      <c r="E51" s="25">
        <f>'SFY 22-23 Q3 Share Calculations'!AP53+'SFY 22-23 Q3 Share Calculations'!BI53</f>
        <v>1725</v>
      </c>
      <c r="F51" s="244">
        <f>'SFY 22-23 Q3 Share Calculations'!G53</f>
        <v>0</v>
      </c>
      <c r="G51" s="244">
        <f>'SFY 22-23 Q3 Share Calculations'!H53</f>
        <v>0</v>
      </c>
      <c r="H51" s="244">
        <f>'SFY 22-23 Q3 Share Calculations'!I53</f>
        <v>0</v>
      </c>
      <c r="I51" s="244">
        <f>'SFY 22-23 Q3 Share Calculations'!J53</f>
        <v>0</v>
      </c>
      <c r="J51" s="244">
        <f>'SFY 22-23 Q3 Share Calculations'!K53</f>
        <v>0</v>
      </c>
      <c r="K51" s="244">
        <f>'SFY 22-23 Q3 Share Calculations'!L53</f>
        <v>0</v>
      </c>
      <c r="L51" s="244">
        <f>'SFY 22-23 Q3 Share Calculations'!M53</f>
        <v>0</v>
      </c>
      <c r="M51" s="244">
        <f>'SFY 22-23 Q3 Share Calculations'!N53</f>
        <v>0</v>
      </c>
      <c r="N51" s="244">
        <f>'SFY 22-23 Q3 Share Calculations'!O53</f>
        <v>0</v>
      </c>
      <c r="O51" s="244">
        <f>'SFY 22-23 Q3 Share Calculations'!P53</f>
        <v>1389</v>
      </c>
      <c r="P51" s="244">
        <f>'SFY 22-23 Q3 Share Calculations'!U53</f>
        <v>0</v>
      </c>
      <c r="Q51" s="244">
        <f>'SFY 22-23 Q3 Share Calculations'!V53</f>
        <v>0</v>
      </c>
      <c r="R51" s="292">
        <f>'SFY 22-23 Q3 Share Calculations'!W53</f>
        <v>0</v>
      </c>
      <c r="S51" s="24">
        <f t="shared" si="13"/>
        <v>0</v>
      </c>
      <c r="T51" s="25">
        <f t="shared" si="14"/>
        <v>18047</v>
      </c>
      <c r="U51" s="26">
        <f t="shared" si="15"/>
        <v>0</v>
      </c>
      <c r="V51" s="26">
        <f t="shared" si="16"/>
        <v>0</v>
      </c>
      <c r="W51" s="26">
        <f t="shared" si="17"/>
        <v>0</v>
      </c>
      <c r="X51" s="26">
        <f t="shared" si="18"/>
        <v>213</v>
      </c>
      <c r="Y51" s="26">
        <f t="shared" si="19"/>
        <v>0</v>
      </c>
      <c r="Z51" s="26">
        <f t="shared" si="20"/>
        <v>0</v>
      </c>
      <c r="AA51" s="26">
        <f t="shared" si="21"/>
        <v>0</v>
      </c>
      <c r="AB51" s="26">
        <f t="shared" si="11"/>
        <v>3114</v>
      </c>
      <c r="AC51" s="26">
        <f t="shared" si="12"/>
        <v>21374</v>
      </c>
      <c r="AD51" s="117">
        <f t="shared" si="22"/>
        <v>0</v>
      </c>
    </row>
    <row r="52" spans="1:30" x14ac:dyDescent="0.2">
      <c r="A52" s="32" t="s">
        <v>78</v>
      </c>
      <c r="B52" s="24">
        <f>'SFY 22-23 Q3 Share Calculations'!C54</f>
        <v>0</v>
      </c>
      <c r="C52" s="24">
        <f>'SFY 22-23 Q3 Share Calculations'!AN54+'SFY 22-23 Q3 Share Calculations'!BG54</f>
        <v>19935</v>
      </c>
      <c r="D52" s="25">
        <f>'SFY 22-23 Q3 Share Calculations'!AO54+'SFY 22-23 Q3 Share Calculations'!BH54</f>
        <v>235</v>
      </c>
      <c r="E52" s="25">
        <f>'SFY 22-23 Q3 Share Calculations'!AP54+'SFY 22-23 Q3 Share Calculations'!BI54</f>
        <v>1906</v>
      </c>
      <c r="F52" s="244">
        <f>'SFY 22-23 Q3 Share Calculations'!G54</f>
        <v>0</v>
      </c>
      <c r="G52" s="244">
        <f>'SFY 22-23 Q3 Share Calculations'!H54</f>
        <v>0</v>
      </c>
      <c r="H52" s="244">
        <f>'SFY 22-23 Q3 Share Calculations'!I54</f>
        <v>0</v>
      </c>
      <c r="I52" s="244">
        <f>'SFY 22-23 Q3 Share Calculations'!J54</f>
        <v>0</v>
      </c>
      <c r="J52" s="244">
        <f>'SFY 22-23 Q3 Share Calculations'!K54</f>
        <v>0</v>
      </c>
      <c r="K52" s="244">
        <f>'SFY 22-23 Q3 Share Calculations'!L54</f>
        <v>0</v>
      </c>
      <c r="L52" s="244">
        <f>'SFY 22-23 Q3 Share Calculations'!M54</f>
        <v>0</v>
      </c>
      <c r="M52" s="244">
        <f>'SFY 22-23 Q3 Share Calculations'!N54</f>
        <v>0</v>
      </c>
      <c r="N52" s="244">
        <f>'SFY 22-23 Q3 Share Calculations'!O54</f>
        <v>0</v>
      </c>
      <c r="O52" s="244">
        <f>'SFY 22-23 Q3 Share Calculations'!P54</f>
        <v>1255</v>
      </c>
      <c r="P52" s="244">
        <f>'SFY 22-23 Q3 Share Calculations'!U54</f>
        <v>0</v>
      </c>
      <c r="Q52" s="244">
        <f>'SFY 22-23 Q3 Share Calculations'!V54</f>
        <v>0</v>
      </c>
      <c r="R52" s="292">
        <f>'SFY 22-23 Q3 Share Calculations'!W54</f>
        <v>0</v>
      </c>
      <c r="S52" s="24">
        <f t="shared" si="13"/>
        <v>0</v>
      </c>
      <c r="T52" s="25">
        <f t="shared" si="14"/>
        <v>19935</v>
      </c>
      <c r="U52" s="26">
        <f t="shared" si="15"/>
        <v>0</v>
      </c>
      <c r="V52" s="26">
        <f t="shared" si="16"/>
        <v>0</v>
      </c>
      <c r="W52" s="26">
        <f t="shared" si="17"/>
        <v>0</v>
      </c>
      <c r="X52" s="26">
        <f t="shared" si="18"/>
        <v>235</v>
      </c>
      <c r="Y52" s="26">
        <f t="shared" si="19"/>
        <v>0</v>
      </c>
      <c r="Z52" s="26">
        <f t="shared" si="20"/>
        <v>0</v>
      </c>
      <c r="AA52" s="26">
        <f t="shared" si="21"/>
        <v>0</v>
      </c>
      <c r="AB52" s="26">
        <f t="shared" si="11"/>
        <v>3161</v>
      </c>
      <c r="AC52" s="26">
        <f t="shared" si="12"/>
        <v>23331</v>
      </c>
      <c r="AD52" s="117">
        <f t="shared" si="22"/>
        <v>0</v>
      </c>
    </row>
    <row r="53" spans="1:30" x14ac:dyDescent="0.2">
      <c r="A53" s="28" t="s">
        <v>79</v>
      </c>
      <c r="B53" s="24">
        <f>'SFY 22-23 Q3 Share Calculations'!C55</f>
        <v>51</v>
      </c>
      <c r="C53" s="24">
        <f>'SFY 22-23 Q3 Share Calculations'!AN55+'SFY 22-23 Q3 Share Calculations'!BG55</f>
        <v>0</v>
      </c>
      <c r="D53" s="25">
        <f>'SFY 22-23 Q3 Share Calculations'!AO55+'SFY 22-23 Q3 Share Calculations'!BH55</f>
        <v>0</v>
      </c>
      <c r="E53" s="25">
        <f>'SFY 22-23 Q3 Share Calculations'!AP55+'SFY 22-23 Q3 Share Calculations'!BI55</f>
        <v>0</v>
      </c>
      <c r="F53" s="244">
        <f>'SFY 22-23 Q3 Share Calculations'!G55</f>
        <v>0</v>
      </c>
      <c r="G53" s="244">
        <f>'SFY 22-23 Q3 Share Calculations'!H55</f>
        <v>0</v>
      </c>
      <c r="H53" s="244">
        <f>'SFY 22-23 Q3 Share Calculations'!I55</f>
        <v>0</v>
      </c>
      <c r="I53" s="244">
        <f>'SFY 22-23 Q3 Share Calculations'!J55</f>
        <v>0</v>
      </c>
      <c r="J53" s="244">
        <f>'SFY 22-23 Q3 Share Calculations'!K55</f>
        <v>0</v>
      </c>
      <c r="K53" s="244">
        <f>'SFY 22-23 Q3 Share Calculations'!L55</f>
        <v>0</v>
      </c>
      <c r="L53" s="244">
        <f>'SFY 22-23 Q3 Share Calculations'!M55</f>
        <v>0</v>
      </c>
      <c r="M53" s="244">
        <f>'SFY 22-23 Q3 Share Calculations'!N55</f>
        <v>0</v>
      </c>
      <c r="N53" s="244">
        <f>'SFY 22-23 Q3 Share Calculations'!O55</f>
        <v>0</v>
      </c>
      <c r="O53" s="244">
        <f>'SFY 22-23 Q3 Share Calculations'!P55</f>
        <v>2614</v>
      </c>
      <c r="P53" s="244">
        <f>'SFY 22-23 Q3 Share Calculations'!U55</f>
        <v>34399</v>
      </c>
      <c r="Q53" s="244">
        <f>'SFY 22-23 Q3 Share Calculations'!V55</f>
        <v>555</v>
      </c>
      <c r="R53" s="292">
        <f>'SFY 22-23 Q3 Share Calculations'!W55</f>
        <v>6725</v>
      </c>
      <c r="S53" s="24">
        <f t="shared" si="13"/>
        <v>0</v>
      </c>
      <c r="T53" s="25">
        <f t="shared" si="14"/>
        <v>34450</v>
      </c>
      <c r="U53" s="26">
        <f t="shared" si="15"/>
        <v>0</v>
      </c>
      <c r="V53" s="26">
        <f t="shared" si="16"/>
        <v>0</v>
      </c>
      <c r="W53" s="26">
        <f t="shared" si="17"/>
        <v>0</v>
      </c>
      <c r="X53" s="26">
        <f t="shared" si="18"/>
        <v>555</v>
      </c>
      <c r="Y53" s="26">
        <f t="shared" si="19"/>
        <v>0</v>
      </c>
      <c r="Z53" s="26">
        <f t="shared" si="20"/>
        <v>0</v>
      </c>
      <c r="AA53" s="26">
        <f t="shared" si="21"/>
        <v>0</v>
      </c>
      <c r="AB53" s="26">
        <f t="shared" si="11"/>
        <v>9339</v>
      </c>
      <c r="AC53" s="26">
        <f t="shared" si="12"/>
        <v>44344</v>
      </c>
      <c r="AD53" s="117">
        <f t="shared" si="22"/>
        <v>0</v>
      </c>
    </row>
    <row r="54" spans="1:30" x14ac:dyDescent="0.2">
      <c r="A54" s="32" t="s">
        <v>80</v>
      </c>
      <c r="B54" s="24">
        <f>'SFY 22-23 Q3 Share Calculations'!C56</f>
        <v>8</v>
      </c>
      <c r="C54" s="24">
        <f>'SFY 22-23 Q3 Share Calculations'!AN56+'SFY 22-23 Q3 Share Calculations'!BG56</f>
        <v>0</v>
      </c>
      <c r="D54" s="25">
        <f>'SFY 22-23 Q3 Share Calculations'!AO56+'SFY 22-23 Q3 Share Calculations'!BH56</f>
        <v>0</v>
      </c>
      <c r="E54" s="25">
        <f>'SFY 22-23 Q3 Share Calculations'!AP56+'SFY 22-23 Q3 Share Calculations'!BI56</f>
        <v>0</v>
      </c>
      <c r="F54" s="244">
        <f>'SFY 22-23 Q3 Share Calculations'!G56</f>
        <v>0</v>
      </c>
      <c r="G54" s="244">
        <f>'SFY 22-23 Q3 Share Calculations'!H56</f>
        <v>0</v>
      </c>
      <c r="H54" s="244">
        <f>'SFY 22-23 Q3 Share Calculations'!I56</f>
        <v>0</v>
      </c>
      <c r="I54" s="244">
        <f>'SFY 22-23 Q3 Share Calculations'!J56</f>
        <v>0</v>
      </c>
      <c r="J54" s="244">
        <f>'SFY 22-23 Q3 Share Calculations'!K56</f>
        <v>0</v>
      </c>
      <c r="K54" s="244">
        <f>'SFY 22-23 Q3 Share Calculations'!L56</f>
        <v>0</v>
      </c>
      <c r="L54" s="244">
        <f>'SFY 22-23 Q3 Share Calculations'!M56</f>
        <v>0</v>
      </c>
      <c r="M54" s="244">
        <f>'SFY 22-23 Q3 Share Calculations'!N56</f>
        <v>0</v>
      </c>
      <c r="N54" s="244">
        <f>'SFY 22-23 Q3 Share Calculations'!O56</f>
        <v>0</v>
      </c>
      <c r="O54" s="244">
        <f>'SFY 22-23 Q3 Share Calculations'!P56</f>
        <v>448</v>
      </c>
      <c r="P54" s="244">
        <f>'SFY 22-23 Q3 Share Calculations'!U56</f>
        <v>5967</v>
      </c>
      <c r="Q54" s="244">
        <f>'SFY 22-23 Q3 Share Calculations'!V56</f>
        <v>96</v>
      </c>
      <c r="R54" s="292">
        <f>'SFY 22-23 Q3 Share Calculations'!W56</f>
        <v>1167</v>
      </c>
      <c r="S54" s="24">
        <f t="shared" si="13"/>
        <v>0</v>
      </c>
      <c r="T54" s="25">
        <f t="shared" si="14"/>
        <v>5975</v>
      </c>
      <c r="U54" s="26">
        <f t="shared" si="15"/>
        <v>0</v>
      </c>
      <c r="V54" s="26">
        <f t="shared" si="16"/>
        <v>0</v>
      </c>
      <c r="W54" s="26">
        <f t="shared" si="17"/>
        <v>0</v>
      </c>
      <c r="X54" s="26">
        <f t="shared" si="18"/>
        <v>96</v>
      </c>
      <c r="Y54" s="26">
        <f t="shared" si="19"/>
        <v>0</v>
      </c>
      <c r="Z54" s="26">
        <f t="shared" si="20"/>
        <v>0</v>
      </c>
      <c r="AA54" s="26">
        <f t="shared" si="21"/>
        <v>0</v>
      </c>
      <c r="AB54" s="26">
        <f t="shared" si="11"/>
        <v>1615</v>
      </c>
      <c r="AC54" s="26">
        <f t="shared" si="12"/>
        <v>7686</v>
      </c>
      <c r="AD54" s="117">
        <f t="shared" si="22"/>
        <v>0</v>
      </c>
    </row>
    <row r="55" spans="1:30" x14ac:dyDescent="0.2">
      <c r="A55" s="32" t="s">
        <v>81</v>
      </c>
      <c r="B55" s="24">
        <f>'SFY 22-23 Q3 Share Calculations'!C57</f>
        <v>7</v>
      </c>
      <c r="C55" s="24">
        <f>'SFY 22-23 Q3 Share Calculations'!AN57+'SFY 22-23 Q3 Share Calculations'!BG57</f>
        <v>0</v>
      </c>
      <c r="D55" s="25">
        <f>'SFY 22-23 Q3 Share Calculations'!AO57+'SFY 22-23 Q3 Share Calculations'!BH57</f>
        <v>0</v>
      </c>
      <c r="E55" s="25">
        <f>'SFY 22-23 Q3 Share Calculations'!AP57+'SFY 22-23 Q3 Share Calculations'!BI57</f>
        <v>0</v>
      </c>
      <c r="F55" s="244">
        <f>'SFY 22-23 Q3 Share Calculations'!G57</f>
        <v>0</v>
      </c>
      <c r="G55" s="244">
        <f>'SFY 22-23 Q3 Share Calculations'!H57</f>
        <v>0</v>
      </c>
      <c r="H55" s="244">
        <f>'SFY 22-23 Q3 Share Calculations'!I57</f>
        <v>0</v>
      </c>
      <c r="I55" s="244">
        <f>'SFY 22-23 Q3 Share Calculations'!J57</f>
        <v>0</v>
      </c>
      <c r="J55" s="244">
        <f>'SFY 22-23 Q3 Share Calculations'!K57</f>
        <v>0</v>
      </c>
      <c r="K55" s="244">
        <f>'SFY 22-23 Q3 Share Calculations'!L57</f>
        <v>0</v>
      </c>
      <c r="L55" s="244">
        <f>'SFY 22-23 Q3 Share Calculations'!M57</f>
        <v>0</v>
      </c>
      <c r="M55" s="244">
        <f>'SFY 22-23 Q3 Share Calculations'!N57</f>
        <v>0</v>
      </c>
      <c r="N55" s="244">
        <f>'SFY 22-23 Q3 Share Calculations'!O57</f>
        <v>0</v>
      </c>
      <c r="O55" s="244">
        <f>'SFY 22-23 Q3 Share Calculations'!P57</f>
        <v>314</v>
      </c>
      <c r="P55" s="244">
        <f>'SFY 22-23 Q3 Share Calculations'!U57</f>
        <v>4212</v>
      </c>
      <c r="Q55" s="244">
        <f>'SFY 22-23 Q3 Share Calculations'!V57</f>
        <v>68</v>
      </c>
      <c r="R55" s="292">
        <f>'SFY 22-23 Q3 Share Calculations'!W57</f>
        <v>823</v>
      </c>
      <c r="S55" s="24">
        <f t="shared" si="13"/>
        <v>0</v>
      </c>
      <c r="T55" s="25">
        <f t="shared" si="14"/>
        <v>4219</v>
      </c>
      <c r="U55" s="26">
        <f t="shared" si="15"/>
        <v>0</v>
      </c>
      <c r="V55" s="26">
        <f t="shared" si="16"/>
        <v>0</v>
      </c>
      <c r="W55" s="26">
        <f t="shared" si="17"/>
        <v>0</v>
      </c>
      <c r="X55" s="26">
        <f t="shared" si="18"/>
        <v>68</v>
      </c>
      <c r="Y55" s="26">
        <f t="shared" si="19"/>
        <v>0</v>
      </c>
      <c r="Z55" s="26">
        <f t="shared" si="20"/>
        <v>0</v>
      </c>
      <c r="AA55" s="26">
        <f t="shared" si="21"/>
        <v>0</v>
      </c>
      <c r="AB55" s="26">
        <f t="shared" si="11"/>
        <v>1137</v>
      </c>
      <c r="AC55" s="26">
        <f t="shared" si="12"/>
        <v>5424</v>
      </c>
      <c r="AD55" s="117">
        <f t="shared" si="22"/>
        <v>0</v>
      </c>
    </row>
    <row r="56" spans="1:30" x14ac:dyDescent="0.2">
      <c r="A56" s="32" t="s">
        <v>82</v>
      </c>
      <c r="B56" s="24">
        <f>'SFY 22-23 Q3 Share Calculations'!C58</f>
        <v>1</v>
      </c>
      <c r="C56" s="24">
        <f>'SFY 22-23 Q3 Share Calculations'!AN58+'SFY 22-23 Q3 Share Calculations'!BG58</f>
        <v>0</v>
      </c>
      <c r="D56" s="25">
        <f>'SFY 22-23 Q3 Share Calculations'!AO58+'SFY 22-23 Q3 Share Calculations'!BH58</f>
        <v>0</v>
      </c>
      <c r="E56" s="25">
        <f>'SFY 22-23 Q3 Share Calculations'!AP58+'SFY 22-23 Q3 Share Calculations'!BI58</f>
        <v>0</v>
      </c>
      <c r="F56" s="244">
        <f>'SFY 22-23 Q3 Share Calculations'!G58</f>
        <v>0</v>
      </c>
      <c r="G56" s="244">
        <f>'SFY 22-23 Q3 Share Calculations'!H58</f>
        <v>0</v>
      </c>
      <c r="H56" s="244">
        <f>'SFY 22-23 Q3 Share Calculations'!I58</f>
        <v>0</v>
      </c>
      <c r="I56" s="244">
        <f>'SFY 22-23 Q3 Share Calculations'!J58</f>
        <v>0</v>
      </c>
      <c r="J56" s="244">
        <f>'SFY 22-23 Q3 Share Calculations'!K58</f>
        <v>0</v>
      </c>
      <c r="K56" s="244">
        <f>'SFY 22-23 Q3 Share Calculations'!L58</f>
        <v>0</v>
      </c>
      <c r="L56" s="244">
        <f>'SFY 22-23 Q3 Share Calculations'!M58</f>
        <v>0</v>
      </c>
      <c r="M56" s="244">
        <f>'SFY 22-23 Q3 Share Calculations'!N58</f>
        <v>0</v>
      </c>
      <c r="N56" s="244">
        <f>'SFY 22-23 Q3 Share Calculations'!O58</f>
        <v>0</v>
      </c>
      <c r="O56" s="244">
        <f>'SFY 22-23 Q3 Share Calculations'!P58</f>
        <v>60</v>
      </c>
      <c r="P56" s="244">
        <f>'SFY 22-23 Q3 Share Calculations'!U58</f>
        <v>820</v>
      </c>
      <c r="Q56" s="244">
        <f>'SFY 22-23 Q3 Share Calculations'!V58</f>
        <v>13</v>
      </c>
      <c r="R56" s="292">
        <f>'SFY 22-23 Q3 Share Calculations'!W58</f>
        <v>160</v>
      </c>
      <c r="S56" s="24">
        <f t="shared" si="13"/>
        <v>0</v>
      </c>
      <c r="T56" s="25">
        <f t="shared" si="14"/>
        <v>821</v>
      </c>
      <c r="U56" s="26">
        <f t="shared" si="15"/>
        <v>0</v>
      </c>
      <c r="V56" s="26">
        <f t="shared" si="16"/>
        <v>0</v>
      </c>
      <c r="W56" s="26">
        <f t="shared" si="17"/>
        <v>0</v>
      </c>
      <c r="X56" s="26">
        <f t="shared" si="18"/>
        <v>13</v>
      </c>
      <c r="Y56" s="26">
        <f t="shared" si="19"/>
        <v>0</v>
      </c>
      <c r="Z56" s="26">
        <f t="shared" si="20"/>
        <v>0</v>
      </c>
      <c r="AA56" s="26">
        <f t="shared" si="21"/>
        <v>0</v>
      </c>
      <c r="AB56" s="26">
        <f t="shared" si="11"/>
        <v>220</v>
      </c>
      <c r="AC56" s="26">
        <f t="shared" si="12"/>
        <v>1054</v>
      </c>
      <c r="AD56" s="117">
        <f t="shared" si="22"/>
        <v>0</v>
      </c>
    </row>
    <row r="57" spans="1:30" x14ac:dyDescent="0.2">
      <c r="A57" s="32" t="s">
        <v>83</v>
      </c>
      <c r="B57" s="24">
        <f>'SFY 22-23 Q3 Share Calculations'!C59</f>
        <v>0</v>
      </c>
      <c r="C57" s="24">
        <f>'SFY 22-23 Q3 Share Calculations'!AN59+'SFY 22-23 Q3 Share Calculations'!BG59</f>
        <v>32942</v>
      </c>
      <c r="D57" s="25">
        <f>'SFY 22-23 Q3 Share Calculations'!AO59+'SFY 22-23 Q3 Share Calculations'!BH59</f>
        <v>390</v>
      </c>
      <c r="E57" s="25">
        <f>'SFY 22-23 Q3 Share Calculations'!AP59+'SFY 22-23 Q3 Share Calculations'!BI59</f>
        <v>3150</v>
      </c>
      <c r="F57" s="244">
        <f>'SFY 22-23 Q3 Share Calculations'!G59</f>
        <v>0</v>
      </c>
      <c r="G57" s="244">
        <f>'SFY 22-23 Q3 Share Calculations'!H59</f>
        <v>0</v>
      </c>
      <c r="H57" s="244">
        <f>'SFY 22-23 Q3 Share Calculations'!I59</f>
        <v>0</v>
      </c>
      <c r="I57" s="244">
        <f>'SFY 22-23 Q3 Share Calculations'!J59</f>
        <v>0</v>
      </c>
      <c r="J57" s="244">
        <f>'SFY 22-23 Q3 Share Calculations'!K59</f>
        <v>0</v>
      </c>
      <c r="K57" s="244">
        <f>'SFY 22-23 Q3 Share Calculations'!L59</f>
        <v>0</v>
      </c>
      <c r="L57" s="244">
        <f>'SFY 22-23 Q3 Share Calculations'!M59</f>
        <v>0</v>
      </c>
      <c r="M57" s="244">
        <f>'SFY 22-23 Q3 Share Calculations'!N59</f>
        <v>0</v>
      </c>
      <c r="N57" s="244">
        <f>'SFY 22-23 Q3 Share Calculations'!O59</f>
        <v>0</v>
      </c>
      <c r="O57" s="244">
        <f>'SFY 22-23 Q3 Share Calculations'!P59</f>
        <v>3091</v>
      </c>
      <c r="P57" s="244">
        <f>'SFY 22-23 Q3 Share Calculations'!U59</f>
        <v>0</v>
      </c>
      <c r="Q57" s="244">
        <f>'SFY 22-23 Q3 Share Calculations'!V59</f>
        <v>0</v>
      </c>
      <c r="R57" s="292">
        <f>'SFY 22-23 Q3 Share Calculations'!W59</f>
        <v>0</v>
      </c>
      <c r="S57" s="24">
        <f t="shared" si="13"/>
        <v>0</v>
      </c>
      <c r="T57" s="25">
        <f t="shared" si="14"/>
        <v>32942</v>
      </c>
      <c r="U57" s="26">
        <f t="shared" si="15"/>
        <v>0</v>
      </c>
      <c r="V57" s="26">
        <f t="shared" si="16"/>
        <v>0</v>
      </c>
      <c r="W57" s="26">
        <f t="shared" si="17"/>
        <v>0</v>
      </c>
      <c r="X57" s="26">
        <f t="shared" si="18"/>
        <v>390</v>
      </c>
      <c r="Y57" s="26">
        <f t="shared" si="19"/>
        <v>0</v>
      </c>
      <c r="Z57" s="26">
        <f t="shared" si="20"/>
        <v>0</v>
      </c>
      <c r="AA57" s="26">
        <f t="shared" si="21"/>
        <v>0</v>
      </c>
      <c r="AB57" s="26">
        <f t="shared" si="11"/>
        <v>6241</v>
      </c>
      <c r="AC57" s="26">
        <f t="shared" si="12"/>
        <v>39573</v>
      </c>
      <c r="AD57" s="117">
        <f t="shared" si="22"/>
        <v>0</v>
      </c>
    </row>
    <row r="58" spans="1:30" x14ac:dyDescent="0.2">
      <c r="A58" s="32" t="s">
        <v>84</v>
      </c>
      <c r="B58" s="24">
        <f>'SFY 22-23 Q3 Share Calculations'!C60</f>
        <v>3</v>
      </c>
      <c r="C58" s="24">
        <f>'SFY 22-23 Q3 Share Calculations'!AN60+'SFY 22-23 Q3 Share Calculations'!BG60</f>
        <v>0</v>
      </c>
      <c r="D58" s="25">
        <f>'SFY 22-23 Q3 Share Calculations'!AO60+'SFY 22-23 Q3 Share Calculations'!BH60</f>
        <v>0</v>
      </c>
      <c r="E58" s="25">
        <f>'SFY 22-23 Q3 Share Calculations'!AP60+'SFY 22-23 Q3 Share Calculations'!BI60</f>
        <v>0</v>
      </c>
      <c r="F58" s="244">
        <f>'SFY 22-23 Q3 Share Calculations'!G60</f>
        <v>0</v>
      </c>
      <c r="G58" s="244">
        <f>'SFY 22-23 Q3 Share Calculations'!H60</f>
        <v>0</v>
      </c>
      <c r="H58" s="244">
        <f>'SFY 22-23 Q3 Share Calculations'!I60</f>
        <v>0</v>
      </c>
      <c r="I58" s="244">
        <f>'SFY 22-23 Q3 Share Calculations'!J60</f>
        <v>0</v>
      </c>
      <c r="J58" s="244">
        <f>'SFY 22-23 Q3 Share Calculations'!K60</f>
        <v>0</v>
      </c>
      <c r="K58" s="244">
        <f>'SFY 22-23 Q3 Share Calculations'!L60</f>
        <v>0</v>
      </c>
      <c r="L58" s="244">
        <f>'SFY 22-23 Q3 Share Calculations'!M60</f>
        <v>0</v>
      </c>
      <c r="M58" s="244">
        <f>'SFY 22-23 Q3 Share Calculations'!N60</f>
        <v>0</v>
      </c>
      <c r="N58" s="244">
        <f>'SFY 22-23 Q3 Share Calculations'!O60</f>
        <v>0</v>
      </c>
      <c r="O58" s="244">
        <f>'SFY 22-23 Q3 Share Calculations'!P60</f>
        <v>149</v>
      </c>
      <c r="P58" s="244">
        <f>'SFY 22-23 Q3 Share Calculations'!U60</f>
        <v>1990</v>
      </c>
      <c r="Q58" s="244">
        <f>'SFY 22-23 Q3 Share Calculations'!V60</f>
        <v>32</v>
      </c>
      <c r="R58" s="292">
        <f>'SFY 22-23 Q3 Share Calculations'!W60</f>
        <v>389</v>
      </c>
      <c r="S58" s="24">
        <f t="shared" si="13"/>
        <v>0</v>
      </c>
      <c r="T58" s="25">
        <f t="shared" si="14"/>
        <v>1993</v>
      </c>
      <c r="U58" s="26">
        <f t="shared" si="15"/>
        <v>0</v>
      </c>
      <c r="V58" s="26">
        <f t="shared" si="16"/>
        <v>0</v>
      </c>
      <c r="W58" s="26">
        <f t="shared" si="17"/>
        <v>0</v>
      </c>
      <c r="X58" s="26">
        <f t="shared" si="18"/>
        <v>32</v>
      </c>
      <c r="Y58" s="26">
        <f t="shared" si="19"/>
        <v>0</v>
      </c>
      <c r="Z58" s="26">
        <f t="shared" si="20"/>
        <v>0</v>
      </c>
      <c r="AA58" s="26">
        <f t="shared" si="21"/>
        <v>0</v>
      </c>
      <c r="AB58" s="26">
        <f t="shared" si="11"/>
        <v>538</v>
      </c>
      <c r="AC58" s="26">
        <f t="shared" si="12"/>
        <v>2563</v>
      </c>
      <c r="AD58" s="117">
        <f t="shared" si="22"/>
        <v>0</v>
      </c>
    </row>
    <row r="59" spans="1:30" x14ac:dyDescent="0.2">
      <c r="A59" s="32" t="s">
        <v>85</v>
      </c>
      <c r="B59" s="24">
        <f>'SFY 22-23 Q3 Share Calculations'!C61</f>
        <v>0</v>
      </c>
      <c r="C59" s="24">
        <f>'SFY 22-23 Q3 Share Calculations'!AN61+'SFY 22-23 Q3 Share Calculations'!BG61</f>
        <v>29035</v>
      </c>
      <c r="D59" s="25">
        <f>'SFY 22-23 Q3 Share Calculations'!AO61+'SFY 22-23 Q3 Share Calculations'!BH61</f>
        <v>343</v>
      </c>
      <c r="E59" s="25">
        <f>'SFY 22-23 Q3 Share Calculations'!AP61+'SFY 22-23 Q3 Share Calculations'!BI61</f>
        <v>2776</v>
      </c>
      <c r="F59" s="244">
        <f>'SFY 22-23 Q3 Share Calculations'!G61</f>
        <v>0</v>
      </c>
      <c r="G59" s="244">
        <f>'SFY 22-23 Q3 Share Calculations'!H61</f>
        <v>0</v>
      </c>
      <c r="H59" s="244">
        <f>'SFY 22-23 Q3 Share Calculations'!I61</f>
        <v>0</v>
      </c>
      <c r="I59" s="244">
        <f>'SFY 22-23 Q3 Share Calculations'!J61</f>
        <v>0</v>
      </c>
      <c r="J59" s="244">
        <f>'SFY 22-23 Q3 Share Calculations'!K61</f>
        <v>0</v>
      </c>
      <c r="K59" s="244">
        <f>'SFY 22-23 Q3 Share Calculations'!L61</f>
        <v>0</v>
      </c>
      <c r="L59" s="244">
        <f>'SFY 22-23 Q3 Share Calculations'!M61</f>
        <v>0</v>
      </c>
      <c r="M59" s="244">
        <f>'SFY 22-23 Q3 Share Calculations'!N61</f>
        <v>0</v>
      </c>
      <c r="N59" s="244">
        <f>'SFY 22-23 Q3 Share Calculations'!O61</f>
        <v>0</v>
      </c>
      <c r="O59" s="244">
        <f>'SFY 22-23 Q3 Share Calculations'!P61</f>
        <v>2479</v>
      </c>
      <c r="P59" s="244">
        <f>'SFY 22-23 Q3 Share Calculations'!U61</f>
        <v>0</v>
      </c>
      <c r="Q59" s="244">
        <f>'SFY 22-23 Q3 Share Calculations'!V61</f>
        <v>0</v>
      </c>
      <c r="R59" s="292">
        <f>'SFY 22-23 Q3 Share Calculations'!W61</f>
        <v>0</v>
      </c>
      <c r="S59" s="24">
        <f t="shared" si="13"/>
        <v>0</v>
      </c>
      <c r="T59" s="25">
        <f t="shared" si="14"/>
        <v>29035</v>
      </c>
      <c r="U59" s="26">
        <f t="shared" si="15"/>
        <v>0</v>
      </c>
      <c r="V59" s="26">
        <f t="shared" si="16"/>
        <v>0</v>
      </c>
      <c r="W59" s="26">
        <f t="shared" si="17"/>
        <v>0</v>
      </c>
      <c r="X59" s="26">
        <f t="shared" si="18"/>
        <v>343</v>
      </c>
      <c r="Y59" s="26">
        <f t="shared" si="19"/>
        <v>0</v>
      </c>
      <c r="Z59" s="26">
        <f t="shared" si="20"/>
        <v>0</v>
      </c>
      <c r="AA59" s="26">
        <f t="shared" si="21"/>
        <v>0</v>
      </c>
      <c r="AB59" s="26">
        <f t="shared" si="11"/>
        <v>5255</v>
      </c>
      <c r="AC59" s="26">
        <f t="shared" si="12"/>
        <v>34633</v>
      </c>
      <c r="AD59" s="117">
        <f t="shared" si="22"/>
        <v>0</v>
      </c>
    </row>
    <row r="60" spans="1:30" x14ac:dyDescent="0.2">
      <c r="A60" s="32" t="s">
        <v>86</v>
      </c>
      <c r="B60" s="24">
        <f>'SFY 22-23 Q3 Share Calculations'!C62</f>
        <v>0</v>
      </c>
      <c r="C60" s="24">
        <f>'SFY 22-23 Q3 Share Calculations'!AN62+'SFY 22-23 Q3 Share Calculations'!BG62</f>
        <v>5443</v>
      </c>
      <c r="D60" s="25">
        <f>'SFY 22-23 Q3 Share Calculations'!AO62+'SFY 22-23 Q3 Share Calculations'!BH62</f>
        <v>65</v>
      </c>
      <c r="E60" s="25">
        <f>'SFY 22-23 Q3 Share Calculations'!AP62+'SFY 22-23 Q3 Share Calculations'!BI62</f>
        <v>520</v>
      </c>
      <c r="F60" s="244">
        <f>'SFY 22-23 Q3 Share Calculations'!G62</f>
        <v>0</v>
      </c>
      <c r="G60" s="244">
        <f>'SFY 22-23 Q3 Share Calculations'!H62</f>
        <v>0</v>
      </c>
      <c r="H60" s="244">
        <f>'SFY 22-23 Q3 Share Calculations'!I62</f>
        <v>0</v>
      </c>
      <c r="I60" s="244">
        <f>'SFY 22-23 Q3 Share Calculations'!J62</f>
        <v>0</v>
      </c>
      <c r="J60" s="244">
        <f>'SFY 22-23 Q3 Share Calculations'!K62</f>
        <v>0</v>
      </c>
      <c r="K60" s="244">
        <f>'SFY 22-23 Q3 Share Calculations'!L62</f>
        <v>0</v>
      </c>
      <c r="L60" s="244">
        <f>'SFY 22-23 Q3 Share Calculations'!M62</f>
        <v>0</v>
      </c>
      <c r="M60" s="244">
        <f>'SFY 22-23 Q3 Share Calculations'!N62</f>
        <v>0</v>
      </c>
      <c r="N60" s="244">
        <f>'SFY 22-23 Q3 Share Calculations'!O62</f>
        <v>0</v>
      </c>
      <c r="O60" s="244">
        <f>'SFY 22-23 Q3 Share Calculations'!P62</f>
        <v>642</v>
      </c>
      <c r="P60" s="244">
        <f>'SFY 22-23 Q3 Share Calculations'!U62</f>
        <v>0</v>
      </c>
      <c r="Q60" s="244">
        <f>'SFY 22-23 Q3 Share Calculations'!V62</f>
        <v>0</v>
      </c>
      <c r="R60" s="292">
        <f>'SFY 22-23 Q3 Share Calculations'!W62</f>
        <v>0</v>
      </c>
      <c r="S60" s="24">
        <f t="shared" si="13"/>
        <v>0</v>
      </c>
      <c r="T60" s="25">
        <f t="shared" si="14"/>
        <v>5443</v>
      </c>
      <c r="U60" s="26">
        <f t="shared" si="15"/>
        <v>0</v>
      </c>
      <c r="V60" s="26">
        <f t="shared" si="16"/>
        <v>0</v>
      </c>
      <c r="W60" s="26">
        <f t="shared" si="17"/>
        <v>0</v>
      </c>
      <c r="X60" s="26">
        <f t="shared" si="18"/>
        <v>65</v>
      </c>
      <c r="Y60" s="26">
        <f t="shared" si="19"/>
        <v>0</v>
      </c>
      <c r="Z60" s="26">
        <f t="shared" si="20"/>
        <v>0</v>
      </c>
      <c r="AA60" s="26">
        <f t="shared" si="21"/>
        <v>0</v>
      </c>
      <c r="AB60" s="26">
        <f t="shared" si="11"/>
        <v>1162</v>
      </c>
      <c r="AC60" s="26">
        <f t="shared" si="12"/>
        <v>6670</v>
      </c>
      <c r="AD60" s="117">
        <f t="shared" si="22"/>
        <v>0</v>
      </c>
    </row>
    <row r="61" spans="1:30" x14ac:dyDescent="0.2">
      <c r="A61" s="32" t="s">
        <v>87</v>
      </c>
      <c r="B61" s="24">
        <f>'SFY 22-23 Q3 Share Calculations'!C63</f>
        <v>10</v>
      </c>
      <c r="C61" s="29">
        <f>'SFY 22-23 Q3 Share Calculations'!AN63+'SFY 22-23 Q3 Share Calculations'!BG63</f>
        <v>0</v>
      </c>
      <c r="D61" s="29">
        <f>'SFY 22-23 Q3 Share Calculations'!AO63+'SFY 22-23 Q3 Share Calculations'!BH63</f>
        <v>0</v>
      </c>
      <c r="E61" s="29">
        <f>'SFY 22-23 Q3 Share Calculations'!AP63+'SFY 22-23 Q3 Share Calculations'!BI63</f>
        <v>0</v>
      </c>
      <c r="F61" s="244">
        <f>'SFY 22-23 Q3 Share Calculations'!G63</f>
        <v>0</v>
      </c>
      <c r="G61" s="244">
        <f>'SFY 22-23 Q3 Share Calculations'!H63</f>
        <v>0</v>
      </c>
      <c r="H61" s="244">
        <f>'SFY 22-23 Q3 Share Calculations'!I63</f>
        <v>0</v>
      </c>
      <c r="I61" s="244">
        <f>'SFY 22-23 Q3 Share Calculations'!J63</f>
        <v>0</v>
      </c>
      <c r="J61" s="244">
        <f>'SFY 22-23 Q3 Share Calculations'!K63</f>
        <v>0</v>
      </c>
      <c r="K61" s="244">
        <f>'SFY 22-23 Q3 Share Calculations'!L63</f>
        <v>0</v>
      </c>
      <c r="L61" s="244">
        <f>'SFY 22-23 Q3 Share Calculations'!M63</f>
        <v>0</v>
      </c>
      <c r="M61" s="244">
        <f>'SFY 22-23 Q3 Share Calculations'!N63</f>
        <v>0</v>
      </c>
      <c r="N61" s="244">
        <f>'SFY 22-23 Q3 Share Calculations'!O63</f>
        <v>0</v>
      </c>
      <c r="O61" s="244">
        <f>'SFY 22-23 Q3 Share Calculations'!P63</f>
        <v>403</v>
      </c>
      <c r="P61" s="244">
        <f>'SFY 22-23 Q3 Share Calculations'!U63</f>
        <v>5265</v>
      </c>
      <c r="Q61" s="244">
        <f>'SFY 22-23 Q3 Share Calculations'!V63</f>
        <v>85</v>
      </c>
      <c r="R61" s="292">
        <f>'SFY 22-23 Q3 Share Calculations'!W63</f>
        <v>1029</v>
      </c>
      <c r="S61" s="24">
        <f t="shared" si="13"/>
        <v>0</v>
      </c>
      <c r="T61" s="25">
        <f t="shared" si="14"/>
        <v>5275</v>
      </c>
      <c r="U61" s="26">
        <f t="shared" si="15"/>
        <v>0</v>
      </c>
      <c r="V61" s="26">
        <f t="shared" si="16"/>
        <v>0</v>
      </c>
      <c r="W61" s="26">
        <f t="shared" si="17"/>
        <v>0</v>
      </c>
      <c r="X61" s="26">
        <f t="shared" si="18"/>
        <v>85</v>
      </c>
      <c r="Y61" s="26">
        <f t="shared" si="19"/>
        <v>0</v>
      </c>
      <c r="Z61" s="26">
        <f t="shared" si="20"/>
        <v>0</v>
      </c>
      <c r="AA61" s="26">
        <f t="shared" si="21"/>
        <v>0</v>
      </c>
      <c r="AB61" s="26">
        <f t="shared" si="11"/>
        <v>1432</v>
      </c>
      <c r="AC61" s="26">
        <f t="shared" si="12"/>
        <v>6792</v>
      </c>
      <c r="AD61" s="117">
        <f t="shared" si="22"/>
        <v>0</v>
      </c>
    </row>
    <row r="62" spans="1:30" ht="5.25" customHeight="1" x14ac:dyDescent="0.2">
      <c r="A62" s="33"/>
      <c r="B62" s="34"/>
      <c r="C62" s="34"/>
      <c r="D62" s="34"/>
      <c r="E62" s="34"/>
      <c r="F62" s="34"/>
      <c r="G62" s="34"/>
      <c r="H62" s="298"/>
      <c r="I62" s="298"/>
      <c r="J62" s="298"/>
      <c r="K62" s="298"/>
      <c r="L62" s="298"/>
      <c r="M62" s="298"/>
      <c r="N62" s="298"/>
      <c r="O62" s="298"/>
      <c r="P62" s="34"/>
      <c r="Q62" s="34"/>
      <c r="R62" s="34"/>
      <c r="S62" s="34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27"/>
    </row>
    <row r="63" spans="1:30" x14ac:dyDescent="0.2">
      <c r="A63" s="35" t="s">
        <v>88</v>
      </c>
      <c r="B63" s="36">
        <f>SUM(B4:B61)</f>
        <v>1879</v>
      </c>
      <c r="C63" s="36">
        <f t="shared" ref="C63:E63" si="23">SUM(C4:C62)</f>
        <v>757707</v>
      </c>
      <c r="D63" s="36">
        <f t="shared" si="23"/>
        <v>9016</v>
      </c>
      <c r="E63" s="36">
        <f t="shared" si="23"/>
        <v>73562</v>
      </c>
      <c r="F63" s="36">
        <f t="shared" ref="F63:R63" si="24">SUM(F4:F62)</f>
        <v>0</v>
      </c>
      <c r="G63" s="36">
        <f t="shared" si="24"/>
        <v>0</v>
      </c>
      <c r="H63" s="36">
        <f t="shared" si="24"/>
        <v>0</v>
      </c>
      <c r="I63" s="36">
        <f t="shared" si="24"/>
        <v>0</v>
      </c>
      <c r="J63" s="36">
        <f t="shared" si="24"/>
        <v>0</v>
      </c>
      <c r="K63" s="36">
        <f t="shared" si="24"/>
        <v>0</v>
      </c>
      <c r="L63" s="36">
        <f t="shared" si="24"/>
        <v>0</v>
      </c>
      <c r="M63" s="36">
        <f t="shared" si="24"/>
        <v>0</v>
      </c>
      <c r="N63" s="36">
        <f t="shared" si="24"/>
        <v>0</v>
      </c>
      <c r="O63" s="36">
        <f t="shared" si="24"/>
        <v>149350</v>
      </c>
      <c r="P63" s="36">
        <f t="shared" si="24"/>
        <v>1170027</v>
      </c>
      <c r="Q63" s="36">
        <f t="shared" si="24"/>
        <v>18890</v>
      </c>
      <c r="R63" s="36">
        <f t="shared" si="24"/>
        <v>228738</v>
      </c>
      <c r="S63" s="36">
        <f>SUM(S4:S62)</f>
        <v>0</v>
      </c>
      <c r="T63" s="36">
        <f>SUM(T4:T62)</f>
        <v>1929613</v>
      </c>
      <c r="U63" s="36">
        <f t="shared" ref="U63:AC63" si="25">SUM(U4:U62)</f>
        <v>0</v>
      </c>
      <c r="V63" s="36">
        <f t="shared" si="25"/>
        <v>0</v>
      </c>
      <c r="W63" s="36">
        <f t="shared" si="25"/>
        <v>0</v>
      </c>
      <c r="X63" s="36">
        <f t="shared" si="25"/>
        <v>27906</v>
      </c>
      <c r="Y63" s="36">
        <f t="shared" si="25"/>
        <v>0</v>
      </c>
      <c r="Z63" s="36">
        <f t="shared" si="25"/>
        <v>0</v>
      </c>
      <c r="AA63" s="36">
        <f t="shared" si="25"/>
        <v>0</v>
      </c>
      <c r="AB63" s="36">
        <f>SUM(AB4:AB61)</f>
        <v>451650</v>
      </c>
      <c r="AC63" s="36">
        <f t="shared" si="25"/>
        <v>2409169</v>
      </c>
      <c r="AD63" s="117">
        <f>SUM(B63:R63)-SUM(S63:AB63)</f>
        <v>0</v>
      </c>
    </row>
    <row r="64" spans="1:30" x14ac:dyDescent="0.2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7"/>
    </row>
    <row r="65" spans="1:32" ht="15.75" hidden="1" x14ac:dyDescent="0.3">
      <c r="A65" s="37"/>
      <c r="B65" s="39"/>
      <c r="C65" s="39"/>
      <c r="D65" s="39"/>
      <c r="E65" s="39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117">
        <f>'SFY 22-23 Q3 Share Summary'!L63</f>
        <v>2409169</v>
      </c>
      <c r="AD65"/>
      <c r="AE65" s="39"/>
      <c r="AF65" s="39"/>
    </row>
    <row r="66" spans="1:32" ht="15" x14ac:dyDescent="0.25">
      <c r="A66" s="4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/>
      <c r="AD66"/>
      <c r="AE66"/>
    </row>
    <row r="67" spans="1:32" ht="15" x14ac:dyDescent="0.25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/>
      <c r="AD67"/>
      <c r="AE67"/>
    </row>
    <row r="68" spans="1:32" x14ac:dyDescent="0.2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38"/>
      <c r="AD68" s="37"/>
    </row>
    <row r="69" spans="1:32" x14ac:dyDescent="0.2">
      <c r="A69" s="37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37"/>
    </row>
    <row r="70" spans="1:32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2" x14ac:dyDescent="0.2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1:32" x14ac:dyDescent="0.2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32" x14ac:dyDescent="0.2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</row>
    <row r="74" spans="1:32" x14ac:dyDescent="0.2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32" x14ac:dyDescent="0.2">
      <c r="A75" s="44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1:32" x14ac:dyDescent="0.2">
      <c r="A76" s="48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</sheetData>
  <mergeCells count="5">
    <mergeCell ref="A1:AC1"/>
    <mergeCell ref="C2:E2"/>
    <mergeCell ref="F2:O2"/>
    <mergeCell ref="S2:AB2"/>
    <mergeCell ref="P2:R2"/>
  </mergeCells>
  <pageMargins left="0.7" right="0.7" top="0.75" bottom="0.75" header="0.3" footer="0.3"/>
  <pageSetup orientation="portrait" horizontalDpi="1200" verticalDpi="1200" r:id="rId1"/>
  <ignoredErrors>
    <ignoredError sqref="P63:AA63 AC63 C63:O63" unlockedFormula="1"/>
    <ignoredError sqref="AB63 B63" formula="1" unlockedFormula="1"/>
    <ignoredError sqref="T4:X6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1C31-5999-4805-B3C2-FDE6186DB0C1}">
  <sheetPr>
    <outlinePr summaryBelow="0" summaryRight="0"/>
    <pageSetUpPr fitToPage="1"/>
  </sheetPr>
  <dimension ref="A1:CA71"/>
  <sheetViews>
    <sheetView zoomScale="90" zoomScaleNormal="90" workbookViewId="0">
      <selection sqref="A1:C1"/>
    </sheetView>
  </sheetViews>
  <sheetFormatPr defaultColWidth="9.140625" defaultRowHeight="15" x14ac:dyDescent="0.25"/>
  <cols>
    <col min="1" max="1" width="17.5703125" style="44" customWidth="1"/>
    <col min="2" max="3" width="14.140625" style="44" customWidth="1"/>
    <col min="4" max="4" width="4.140625" style="8" customWidth="1"/>
    <col min="5" max="5" width="15.42578125" style="8" customWidth="1"/>
    <col min="6" max="15" width="14.42578125" style="8" customWidth="1"/>
    <col min="16" max="17" width="14.140625" style="8" customWidth="1"/>
    <col min="18" max="18" width="4.140625" style="8" customWidth="1"/>
    <col min="19" max="19" width="15.42578125" style="8" customWidth="1"/>
    <col min="20" max="22" width="14.42578125" style="8" customWidth="1"/>
    <col min="23" max="24" width="14.140625" style="8" customWidth="1"/>
    <col min="25" max="25" width="4.140625" style="8" customWidth="1"/>
    <col min="26" max="26" width="17.140625" style="8" customWidth="1"/>
    <col min="27" max="37" width="14.140625" style="8" customWidth="1"/>
    <col min="38" max="38" width="3.7109375" style="44" customWidth="1"/>
    <col min="39" max="39" width="19.85546875" style="44" customWidth="1"/>
    <col min="40" max="43" width="14.140625" style="44" customWidth="1"/>
    <col min="44" max="44" width="4" style="44" customWidth="1"/>
    <col min="45" max="45" width="18.7109375" style="44" customWidth="1"/>
    <col min="46" max="46" width="11.42578125" style="44" customWidth="1"/>
    <col min="47" max="48" width="14.140625" style="44" customWidth="1"/>
    <col min="49" max="49" width="13.42578125" style="44" customWidth="1"/>
    <col min="50" max="50" width="12.7109375" style="44" customWidth="1"/>
    <col min="51" max="51" width="3.7109375" style="44" customWidth="1"/>
    <col min="52" max="52" width="18.7109375" style="44" customWidth="1"/>
    <col min="53" max="54" width="14.140625" style="44" customWidth="1"/>
    <col min="55" max="55" width="13.42578125" style="44" customWidth="1"/>
    <col min="56" max="56" width="12.28515625" style="44" customWidth="1"/>
    <col min="57" max="57" width="3.85546875" style="49" customWidth="1"/>
    <col min="58" max="58" width="18.7109375" style="49" customWidth="1"/>
    <col min="59" max="59" width="15" style="49" customWidth="1"/>
    <col min="60" max="60" width="14" style="49" customWidth="1"/>
    <col min="61" max="61" width="13.140625" style="49" customWidth="1"/>
    <col min="62" max="62" width="12.7109375" style="49" customWidth="1"/>
    <col min="63" max="63" width="3.7109375" style="44" customWidth="1"/>
    <col min="64" max="64" width="15.42578125" style="8" hidden="1" customWidth="1"/>
    <col min="65" max="65" width="14" style="8" hidden="1" customWidth="1"/>
    <col min="66" max="66" width="14.140625" style="8" hidden="1" customWidth="1"/>
    <col min="67" max="67" width="3.85546875" style="44" hidden="1" customWidth="1"/>
    <col min="68" max="77" width="14" style="8" customWidth="1"/>
    <col min="78" max="78" width="16.85546875" style="8" customWidth="1"/>
    <col min="79" max="79" width="11.5703125" style="59" hidden="1" customWidth="1"/>
    <col min="80" max="80" width="9.140625" style="8" customWidth="1"/>
    <col min="81" max="16384" width="9.140625" style="8"/>
  </cols>
  <sheetData>
    <row r="1" spans="1:79" s="53" customFormat="1" ht="15.75" x14ac:dyDescent="0.25">
      <c r="A1" s="339" t="s">
        <v>224</v>
      </c>
      <c r="B1" s="339"/>
      <c r="C1" s="339"/>
      <c r="D1" s="136"/>
      <c r="E1" s="339" t="s">
        <v>225</v>
      </c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136"/>
      <c r="R1" s="136"/>
      <c r="S1" s="341" t="s">
        <v>225</v>
      </c>
      <c r="T1" s="341"/>
      <c r="U1" s="341"/>
      <c r="V1" s="341"/>
      <c r="W1" s="341"/>
      <c r="X1" s="341"/>
      <c r="Y1" s="136"/>
      <c r="Z1" s="341" t="s">
        <v>227</v>
      </c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136"/>
      <c r="AM1" s="340" t="s">
        <v>226</v>
      </c>
      <c r="AN1" s="340"/>
      <c r="AO1" s="340"/>
      <c r="AP1" s="340"/>
      <c r="AQ1" s="340"/>
      <c r="AR1" s="293"/>
      <c r="AS1" s="350" t="s">
        <v>224</v>
      </c>
      <c r="AT1" s="350"/>
      <c r="AU1" s="350"/>
      <c r="AV1" s="350"/>
      <c r="AW1" s="350"/>
      <c r="AX1" s="350"/>
      <c r="AY1" s="44"/>
      <c r="AZ1" s="350" t="s">
        <v>224</v>
      </c>
      <c r="BA1" s="350"/>
      <c r="BB1" s="350"/>
      <c r="BC1" s="350"/>
      <c r="BD1" s="350"/>
      <c r="BE1" s="49"/>
      <c r="BF1" s="350" t="s">
        <v>224</v>
      </c>
      <c r="BG1" s="350"/>
      <c r="BH1" s="350"/>
      <c r="BI1" s="350"/>
      <c r="BJ1" s="350"/>
      <c r="BK1" s="54"/>
      <c r="BL1" s="339" t="s">
        <v>98</v>
      </c>
      <c r="BM1" s="339"/>
      <c r="BN1" s="339"/>
      <c r="BP1" s="331" t="s">
        <v>224</v>
      </c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55"/>
    </row>
    <row r="2" spans="1:79" x14ac:dyDescent="0.25">
      <c r="A2" s="351" t="s">
        <v>99</v>
      </c>
      <c r="B2" s="351"/>
      <c r="C2" s="351"/>
      <c r="D2" s="57"/>
      <c r="E2" s="344" t="s">
        <v>100</v>
      </c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290"/>
      <c r="R2" s="57"/>
      <c r="S2" s="344" t="s">
        <v>101</v>
      </c>
      <c r="T2" s="345"/>
      <c r="U2" s="345"/>
      <c r="V2" s="345"/>
      <c r="W2" s="345"/>
      <c r="X2" s="346"/>
      <c r="Y2" s="57"/>
      <c r="Z2" s="344" t="s">
        <v>102</v>
      </c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6"/>
      <c r="AL2" s="57"/>
      <c r="AM2" s="344" t="s">
        <v>103</v>
      </c>
      <c r="AN2" s="345"/>
      <c r="AO2" s="345"/>
      <c r="AP2" s="345"/>
      <c r="AQ2" s="345"/>
      <c r="AR2" s="57"/>
      <c r="AS2" s="344" t="s">
        <v>104</v>
      </c>
      <c r="AT2" s="345"/>
      <c r="AU2" s="345"/>
      <c r="AV2" s="345"/>
      <c r="AW2" s="345"/>
      <c r="AX2" s="346"/>
      <c r="AY2" s="56"/>
      <c r="AZ2" s="344" t="s">
        <v>105</v>
      </c>
      <c r="BA2" s="345"/>
      <c r="BB2" s="345"/>
      <c r="BC2" s="345"/>
      <c r="BD2" s="346"/>
      <c r="BF2" s="347" t="s">
        <v>106</v>
      </c>
      <c r="BG2" s="348"/>
      <c r="BH2" s="348"/>
      <c r="BI2" s="348"/>
      <c r="BJ2" s="349"/>
      <c r="BK2" s="56"/>
      <c r="BL2" s="347" t="s">
        <v>107</v>
      </c>
      <c r="BM2" s="348"/>
      <c r="BN2" s="348"/>
      <c r="BO2" s="56"/>
      <c r="BP2" s="342" t="s">
        <v>228</v>
      </c>
      <c r="BQ2" s="343"/>
      <c r="BR2" s="343"/>
      <c r="BS2" s="343"/>
      <c r="BT2" s="343"/>
      <c r="BU2" s="343"/>
      <c r="BV2" s="343"/>
      <c r="BW2" s="343"/>
      <c r="BX2" s="343"/>
      <c r="BY2" s="343"/>
      <c r="BZ2" s="343"/>
    </row>
    <row r="3" spans="1:79" ht="26.25" customHeight="1" x14ac:dyDescent="0.25">
      <c r="A3" s="352" t="s">
        <v>108</v>
      </c>
      <c r="B3" s="355" t="s">
        <v>109</v>
      </c>
      <c r="C3" s="61" t="s">
        <v>20</v>
      </c>
      <c r="D3" s="62"/>
      <c r="E3" s="352" t="s">
        <v>110</v>
      </c>
      <c r="F3" s="355" t="s">
        <v>111</v>
      </c>
      <c r="G3" s="288" t="s">
        <v>19</v>
      </c>
      <c r="H3" s="288" t="s">
        <v>20</v>
      </c>
      <c r="I3" s="288" t="s">
        <v>21</v>
      </c>
      <c r="J3" s="288" t="s">
        <v>22</v>
      </c>
      <c r="K3" s="288" t="s">
        <v>97</v>
      </c>
      <c r="L3" s="288" t="s">
        <v>24</v>
      </c>
      <c r="M3" s="288" t="s">
        <v>25</v>
      </c>
      <c r="N3" s="288" t="s">
        <v>26</v>
      </c>
      <c r="O3" s="288" t="s">
        <v>27</v>
      </c>
      <c r="P3" s="61" t="s">
        <v>96</v>
      </c>
      <c r="Q3" s="61" t="s">
        <v>112</v>
      </c>
      <c r="R3" s="62"/>
      <c r="S3" s="352" t="s">
        <v>108</v>
      </c>
      <c r="T3" s="355" t="s">
        <v>111</v>
      </c>
      <c r="U3" s="60" t="s">
        <v>20</v>
      </c>
      <c r="V3" s="61" t="s">
        <v>24</v>
      </c>
      <c r="W3" s="61" t="s">
        <v>96</v>
      </c>
      <c r="X3" s="61" t="s">
        <v>112</v>
      </c>
      <c r="Y3" s="62"/>
      <c r="Z3" s="355" t="s">
        <v>110</v>
      </c>
      <c r="AA3" s="61" t="s">
        <v>19</v>
      </c>
      <c r="AB3" s="61" t="s">
        <v>20</v>
      </c>
      <c r="AC3" s="61" t="s">
        <v>21</v>
      </c>
      <c r="AD3" s="61" t="s">
        <v>22</v>
      </c>
      <c r="AE3" s="61" t="s">
        <v>97</v>
      </c>
      <c r="AF3" s="61" t="s">
        <v>24</v>
      </c>
      <c r="AG3" s="61" t="s">
        <v>25</v>
      </c>
      <c r="AH3" s="61" t="s">
        <v>26</v>
      </c>
      <c r="AI3" s="61" t="s">
        <v>27</v>
      </c>
      <c r="AJ3" s="61" t="s">
        <v>96</v>
      </c>
      <c r="AK3" s="61" t="s">
        <v>112</v>
      </c>
      <c r="AL3" s="62"/>
      <c r="AM3" s="355" t="s">
        <v>113</v>
      </c>
      <c r="AN3" s="289" t="s">
        <v>20</v>
      </c>
      <c r="AO3" s="289" t="s">
        <v>24</v>
      </c>
      <c r="AP3" s="289" t="s">
        <v>114</v>
      </c>
      <c r="AQ3" s="141" t="s">
        <v>112</v>
      </c>
      <c r="AR3" s="62"/>
      <c r="AS3" s="358" t="s">
        <v>113</v>
      </c>
      <c r="AT3" s="361" t="s">
        <v>217</v>
      </c>
      <c r="AU3" s="289" t="s">
        <v>20</v>
      </c>
      <c r="AV3" s="289" t="s">
        <v>24</v>
      </c>
      <c r="AW3" s="289" t="s">
        <v>96</v>
      </c>
      <c r="AX3" s="141" t="s">
        <v>112</v>
      </c>
      <c r="AY3" s="62"/>
      <c r="AZ3" s="358" t="s">
        <v>113</v>
      </c>
      <c r="BA3" s="289" t="s">
        <v>20</v>
      </c>
      <c r="BB3" s="289" t="s">
        <v>24</v>
      </c>
      <c r="BC3" s="289" t="s">
        <v>96</v>
      </c>
      <c r="BD3" s="141" t="s">
        <v>112</v>
      </c>
      <c r="BF3" s="358" t="s">
        <v>113</v>
      </c>
      <c r="BG3" s="289" t="s">
        <v>20</v>
      </c>
      <c r="BH3" s="289" t="s">
        <v>24</v>
      </c>
      <c r="BI3" s="289" t="s">
        <v>96</v>
      </c>
      <c r="BJ3" s="141" t="s">
        <v>112</v>
      </c>
      <c r="BK3" s="62"/>
      <c r="BL3" s="355" t="s">
        <v>115</v>
      </c>
      <c r="BM3" s="355" t="s">
        <v>116</v>
      </c>
      <c r="BN3" s="63" t="s">
        <v>20</v>
      </c>
      <c r="BO3" s="62"/>
      <c r="BP3" s="64" t="s">
        <v>19</v>
      </c>
      <c r="BQ3" s="64" t="s">
        <v>20</v>
      </c>
      <c r="BR3" s="64" t="s">
        <v>21</v>
      </c>
      <c r="BS3" s="64" t="s">
        <v>22</v>
      </c>
      <c r="BT3" s="288" t="s">
        <v>97</v>
      </c>
      <c r="BU3" s="288" t="s">
        <v>24</v>
      </c>
      <c r="BV3" s="64" t="s">
        <v>25</v>
      </c>
      <c r="BW3" s="64" t="s">
        <v>26</v>
      </c>
      <c r="BX3" s="64" t="s">
        <v>27</v>
      </c>
      <c r="BY3" s="288" t="s">
        <v>96</v>
      </c>
      <c r="BZ3" s="61" t="s">
        <v>112</v>
      </c>
      <c r="CA3" s="229" t="s">
        <v>89</v>
      </c>
    </row>
    <row r="4" spans="1:79" x14ac:dyDescent="0.25">
      <c r="A4" s="353"/>
      <c r="B4" s="356"/>
      <c r="C4" s="65">
        <v>1</v>
      </c>
      <c r="D4" s="69"/>
      <c r="E4" s="353"/>
      <c r="F4" s="356"/>
      <c r="G4" s="65">
        <v>0.05</v>
      </c>
      <c r="H4" s="301">
        <v>0.05</v>
      </c>
      <c r="I4" s="301">
        <v>0.05</v>
      </c>
      <c r="J4" s="301">
        <v>0.05</v>
      </c>
      <c r="K4" s="301">
        <v>0.05</v>
      </c>
      <c r="L4" s="301">
        <v>0.05</v>
      </c>
      <c r="M4" s="301">
        <v>0.05</v>
      </c>
      <c r="N4" s="301">
        <v>0.05</v>
      </c>
      <c r="O4" s="301">
        <v>0.05</v>
      </c>
      <c r="P4" s="301">
        <v>1</v>
      </c>
      <c r="Q4" s="68"/>
      <c r="R4" s="69"/>
      <c r="S4" s="353"/>
      <c r="T4" s="356"/>
      <c r="U4" s="65">
        <f>U5/X5</f>
        <v>0.82532562576931623</v>
      </c>
      <c r="V4" s="65">
        <f>V5/X5</f>
        <v>1.3324821624443182E-2</v>
      </c>
      <c r="W4" s="65">
        <f>W5/X5</f>
        <v>0.16134955260624059</v>
      </c>
      <c r="X4" s="68"/>
      <c r="Y4" s="69"/>
      <c r="Z4" s="356"/>
      <c r="AA4" s="65">
        <v>0.05</v>
      </c>
      <c r="AB4" s="65">
        <v>0.05</v>
      </c>
      <c r="AC4" s="65">
        <v>0.05</v>
      </c>
      <c r="AD4" s="65">
        <v>0.05</v>
      </c>
      <c r="AE4" s="65">
        <v>0.05</v>
      </c>
      <c r="AF4" s="65">
        <v>0.05</v>
      </c>
      <c r="AG4" s="65">
        <v>0.05</v>
      </c>
      <c r="AH4" s="65">
        <v>0.05</v>
      </c>
      <c r="AI4" s="65">
        <v>0.05</v>
      </c>
      <c r="AJ4" s="65">
        <v>1</v>
      </c>
      <c r="AK4" s="68"/>
      <c r="AL4" s="92"/>
      <c r="AM4" s="356"/>
      <c r="AN4" s="65">
        <f>AN5/AQ5</f>
        <v>0.83971880492091389</v>
      </c>
      <c r="AO4" s="65">
        <f>AO5/AQ5</f>
        <v>1.4059753954305799E-2</v>
      </c>
      <c r="AP4" s="65">
        <f>AP5/AQ5</f>
        <v>0.1462214411247803</v>
      </c>
      <c r="AQ4" s="66">
        <f t="shared" ref="AQ4:AQ6" si="0">SUM(AN4:AP4)</f>
        <v>1</v>
      </c>
      <c r="AR4" s="70"/>
      <c r="AS4" s="359"/>
      <c r="AT4" s="362"/>
      <c r="AU4" s="65">
        <f>AU5/AX5</f>
        <v>0.90300558069894854</v>
      </c>
      <c r="AV4" s="65">
        <f>AV5/AX5</f>
        <v>1.0665855650457686E-2</v>
      </c>
      <c r="AW4" s="65">
        <f>AW5/AX5</f>
        <v>8.6328563650593798E-2</v>
      </c>
      <c r="AX4" s="66">
        <f>SUM(AU4:AW4)</f>
        <v>1</v>
      </c>
      <c r="AY4" s="56"/>
      <c r="AZ4" s="359"/>
      <c r="BA4" s="65">
        <f>BA5/BD5</f>
        <v>0.90302048308467153</v>
      </c>
      <c r="BB4" s="65">
        <f>BB5/BD5</f>
        <v>1.0653696784628764E-2</v>
      </c>
      <c r="BC4" s="65">
        <f>BC5/BD5</f>
        <v>8.6325820130699699E-2</v>
      </c>
      <c r="BD4" s="66">
        <f>SUM(BA4:BC4)</f>
        <v>1</v>
      </c>
      <c r="BF4" s="359"/>
      <c r="BG4" s="65">
        <f>BG5/BJ5</f>
        <v>0.90301197135620703</v>
      </c>
      <c r="BH4" s="65">
        <f>BH5/BJ5</f>
        <v>1.0660641509204764E-2</v>
      </c>
      <c r="BI4" s="65">
        <f>BI5/BJ5</f>
        <v>8.6327387134588165E-2</v>
      </c>
      <c r="BJ4" s="66">
        <f>SUM(BG4:BI4)</f>
        <v>1</v>
      </c>
      <c r="BK4" s="56"/>
      <c r="BL4" s="356"/>
      <c r="BM4" s="356"/>
      <c r="BN4" s="65">
        <v>1</v>
      </c>
      <c r="BO4" s="67"/>
      <c r="BP4" s="65">
        <f t="shared" ref="BP4:BY4" si="1">BP5/$BZ5</f>
        <v>0</v>
      </c>
      <c r="BQ4" s="65">
        <f t="shared" si="1"/>
        <v>0.80094547123925308</v>
      </c>
      <c r="BR4" s="65">
        <f t="shared" si="1"/>
        <v>0</v>
      </c>
      <c r="BS4" s="65">
        <f t="shared" si="1"/>
        <v>0</v>
      </c>
      <c r="BT4" s="65">
        <f t="shared" si="1"/>
        <v>0</v>
      </c>
      <c r="BU4" s="65">
        <f t="shared" si="1"/>
        <v>1.1583247169459677E-2</v>
      </c>
      <c r="BV4" s="65">
        <f t="shared" si="1"/>
        <v>0</v>
      </c>
      <c r="BW4" s="65">
        <f t="shared" si="1"/>
        <v>0</v>
      </c>
      <c r="BX4" s="65">
        <f t="shared" si="1"/>
        <v>0</v>
      </c>
      <c r="BY4" s="65">
        <f t="shared" si="1"/>
        <v>0.18747128159128729</v>
      </c>
      <c r="BZ4" s="65">
        <f>SUM(BP4:BY4)</f>
        <v>1</v>
      </c>
      <c r="CA4" s="139"/>
    </row>
    <row r="5" spans="1:79" ht="28.35" customHeight="1" x14ac:dyDescent="0.25">
      <c r="A5" s="354"/>
      <c r="B5" s="357"/>
      <c r="C5" s="73">
        <f>SUM('1a SFY 22-23 Q3 ABAWD'!BE:BE)</f>
        <v>1879</v>
      </c>
      <c r="D5" s="74"/>
      <c r="E5" s="354"/>
      <c r="F5" s="357"/>
      <c r="G5" s="300">
        <f>SUM('2a SFY 22-23 Q3 CalSAWS'!BD:BD)-SUM('2b SFY 22-23 Q3 CalSAWS MO'!BD:BD)</f>
        <v>0</v>
      </c>
      <c r="H5" s="300">
        <f>SUM('2a SFY 22-23 Q3 CalSAWS'!BE:BE)-SUM('2b SFY 22-23 Q3 CalSAWS MO'!BE:BE)</f>
        <v>0</v>
      </c>
      <c r="I5" s="300">
        <f>SUM('2a SFY 22-23 Q3 CalSAWS'!BF:BF)-SUM('2b SFY 22-23 Q3 CalSAWS MO'!BF:BF)</f>
        <v>0</v>
      </c>
      <c r="J5" s="300">
        <f>SUM('2a SFY 22-23 Q3 CalSAWS'!BG:BG)-SUM('2b SFY 22-23 Q3 CalSAWS MO'!BG:BG)</f>
        <v>0</v>
      </c>
      <c r="K5" s="300">
        <f>SUM('2a SFY 22-23 Q3 CalSAWS'!BH:BH)-SUM('2b SFY 22-23 Q3 CalSAWS MO'!BH:BH)</f>
        <v>0</v>
      </c>
      <c r="L5" s="300">
        <f>SUM('2a SFY 22-23 Q3 CalSAWS'!BI:BI)-SUM('2b SFY 22-23 Q3 CalSAWS MO'!BI:BI)</f>
        <v>0</v>
      </c>
      <c r="M5" s="300">
        <f>SUM('2a SFY 22-23 Q3 CalSAWS'!BJ:BJ)-SUM('2b SFY 22-23 Q3 CalSAWS MO'!BJ:BJ)</f>
        <v>0</v>
      </c>
      <c r="N5" s="300">
        <f>SUM('2a SFY 22-23 Q3 CalSAWS'!BK:BK)-SUM('2b SFY 22-23 Q3 CalSAWS MO'!BK:BK)</f>
        <v>0</v>
      </c>
      <c r="O5" s="300">
        <f>SUM('2a SFY 22-23 Q3 CalSAWS'!BL:BL)-SUM('2b SFY 22-23 Q3 CalSAWS MO'!BL:BL)</f>
        <v>0</v>
      </c>
      <c r="P5" s="73">
        <f>SUM('2a SFY 22-23 Q3 CalSAWS'!BN:BN)-SUM('2b SFY 22-23 Q3 CalSAWS MO'!BN:BN)</f>
        <v>149350</v>
      </c>
      <c r="Q5" s="73">
        <f>SUM(G5:P5)</f>
        <v>149350</v>
      </c>
      <c r="R5" s="74"/>
      <c r="S5" s="354"/>
      <c r="T5" s="357"/>
      <c r="U5" s="73">
        <f>SUM('2b SFY 22-23 Q3 CalSAWS MO'!BE:BE)</f>
        <v>1170027</v>
      </c>
      <c r="V5" s="73">
        <f>SUM('2b SFY 22-23 Q3 CalSAWS MO'!BI:BI)</f>
        <v>18890</v>
      </c>
      <c r="W5" s="73">
        <f>SUM('2b SFY 22-23 Q3 CalSAWS MO'!BN:BN)</f>
        <v>228738</v>
      </c>
      <c r="X5" s="73">
        <f>SUM(U5:W5)</f>
        <v>1417655</v>
      </c>
      <c r="Y5" s="74"/>
      <c r="Z5" s="357"/>
      <c r="AA5" s="73">
        <f t="shared" ref="AA5:AA36" si="2">SUM(G5)</f>
        <v>0</v>
      </c>
      <c r="AB5" s="73">
        <f t="shared" ref="AB5:AB36" si="3">SUM(H5,U5)</f>
        <v>1170027</v>
      </c>
      <c r="AC5" s="73">
        <f t="shared" ref="AC5:AC36" si="4">SUM(I5)</f>
        <v>0</v>
      </c>
      <c r="AD5" s="73">
        <f t="shared" ref="AD5:AD36" si="5">SUM(J5)</f>
        <v>0</v>
      </c>
      <c r="AE5" s="73">
        <f t="shared" ref="AE5:AE36" si="6">SUM(K5)</f>
        <v>0</v>
      </c>
      <c r="AF5" s="73">
        <f t="shared" ref="AF5:AF36" si="7">SUM(L5,V5)</f>
        <v>18890</v>
      </c>
      <c r="AG5" s="73">
        <f t="shared" ref="AG5:AG36" si="8">SUM(M5)</f>
        <v>0</v>
      </c>
      <c r="AH5" s="73">
        <f t="shared" ref="AH5:AH36" si="9">SUM(N5)</f>
        <v>0</v>
      </c>
      <c r="AI5" s="73">
        <f t="shared" ref="AI5:AI36" si="10">SUM(O5)</f>
        <v>0</v>
      </c>
      <c r="AJ5" s="73">
        <f t="shared" ref="AJ5:AJ36" si="11">SUM(P5,W5)</f>
        <v>378088</v>
      </c>
      <c r="AK5" s="73">
        <f>SUM(AA5:AJ5)</f>
        <v>1567005</v>
      </c>
      <c r="AL5" s="72"/>
      <c r="AM5" s="357"/>
      <c r="AN5" s="228">
        <f>SUM('3b SFY 21-22 Adj-Late CalWIN MO'!X:X)</f>
        <v>14334</v>
      </c>
      <c r="AO5" s="228">
        <f>SUM('3b SFY 21-22 Adj-Late CalWIN MO'!Y:Y)</f>
        <v>240</v>
      </c>
      <c r="AP5" s="228">
        <f>SUM('3b SFY 21-22 Adj-Late CalWIN MO'!Z:Z)</f>
        <v>2496</v>
      </c>
      <c r="AQ5" s="228">
        <f t="shared" si="0"/>
        <v>17070</v>
      </c>
      <c r="AR5" s="75"/>
      <c r="AS5" s="360"/>
      <c r="AT5" s="363"/>
      <c r="AU5" s="308">
        <f>SUMIF('3a SFY 22-23 Q3 CalWIN MO'!$A:$A,"San Bernardino",'3a SFY 22-23 Q3 CalWIN MO'!X:X)</f>
        <v>424586</v>
      </c>
      <c r="AV5" s="308">
        <f>SUMIF('3a SFY 22-23 Q3 CalWIN MO'!$A:$A,"San Bernardino",'3a SFY 22-23 Q3 CalWIN MO'!Y:Y)</f>
        <v>5015</v>
      </c>
      <c r="AW5" s="308">
        <f>SUMIF('3a SFY 22-23 Q3 CalWIN MO'!$A:$A,"San Bernardino",'3a SFY 22-23 Q3 CalWIN MO'!Z:Z)</f>
        <v>40591</v>
      </c>
      <c r="AX5" s="71">
        <f>SUM(AU5:AW5)</f>
        <v>470192</v>
      </c>
      <c r="AY5" s="62"/>
      <c r="AZ5" s="360"/>
      <c r="BA5" s="307">
        <f>SUM(BA6:BA63)</f>
        <v>318787</v>
      </c>
      <c r="BB5" s="307">
        <f>SUM(BB6:BB63)</f>
        <v>3761</v>
      </c>
      <c r="BC5" s="307">
        <f>SUM(BC6:BC63)</f>
        <v>30475</v>
      </c>
      <c r="BD5" s="71">
        <f>SUM(BA5:BC5)</f>
        <v>353023</v>
      </c>
      <c r="BF5" s="360"/>
      <c r="BG5" s="307">
        <f>AU5+BA5</f>
        <v>743373</v>
      </c>
      <c r="BH5" s="307">
        <f>AV5+BB5</f>
        <v>8776</v>
      </c>
      <c r="BI5" s="307">
        <f>AW5+BC5</f>
        <v>71066</v>
      </c>
      <c r="BJ5" s="307">
        <f>SUM(BG5:BI5)</f>
        <v>823215</v>
      </c>
      <c r="BK5" s="62"/>
      <c r="BL5" s="357"/>
      <c r="BM5" s="357"/>
      <c r="BN5" s="73">
        <v>0</v>
      </c>
      <c r="BO5" s="72"/>
      <c r="BP5" s="71">
        <f>AA5</f>
        <v>0</v>
      </c>
      <c r="BQ5" s="71">
        <f>C5+AB5+AN5+BG5</f>
        <v>1929613</v>
      </c>
      <c r="BR5" s="71">
        <f>AC5</f>
        <v>0</v>
      </c>
      <c r="BS5" s="71">
        <f>AD5</f>
        <v>0</v>
      </c>
      <c r="BT5" s="71">
        <f>AE5</f>
        <v>0</v>
      </c>
      <c r="BU5" s="71">
        <f>AF5+AO5+BH5</f>
        <v>27906</v>
      </c>
      <c r="BV5" s="71">
        <f>AG5</f>
        <v>0</v>
      </c>
      <c r="BW5" s="71">
        <f>AH5</f>
        <v>0</v>
      </c>
      <c r="BX5" s="71">
        <f>AI5</f>
        <v>0</v>
      </c>
      <c r="BY5" s="71">
        <f>AJ5+AP5+BI5</f>
        <v>451650</v>
      </c>
      <c r="BZ5" s="76">
        <f>SUM(BP5:BY5)</f>
        <v>2409169</v>
      </c>
      <c r="CA5" s="117">
        <f>SUM(C5+AK5+AQ5+BJ5+BN5)-BZ5</f>
        <v>0</v>
      </c>
    </row>
    <row r="6" spans="1:79" x14ac:dyDescent="0.25">
      <c r="A6" s="29" t="s">
        <v>30</v>
      </c>
      <c r="B6" s="96"/>
      <c r="C6" s="29"/>
      <c r="D6" s="58"/>
      <c r="E6" s="52" t="s">
        <v>30</v>
      </c>
      <c r="F6" s="80">
        <f>'4b 58C 20-21 Persons Count'!AS3</f>
        <v>3.15E-2</v>
      </c>
      <c r="G6" s="82">
        <f t="shared" ref="G6:P6" si="12">ROUND(G$5*$F6,0)</f>
        <v>0</v>
      </c>
      <c r="H6" s="82">
        <f t="shared" si="12"/>
        <v>0</v>
      </c>
      <c r="I6" s="82">
        <f t="shared" si="12"/>
        <v>0</v>
      </c>
      <c r="J6" s="81">
        <f t="shared" si="12"/>
        <v>0</v>
      </c>
      <c r="K6" s="83">
        <f t="shared" si="12"/>
        <v>0</v>
      </c>
      <c r="L6" s="82">
        <f t="shared" si="12"/>
        <v>0</v>
      </c>
      <c r="M6" s="82">
        <f t="shared" si="12"/>
        <v>0</v>
      </c>
      <c r="N6" s="82">
        <f t="shared" si="12"/>
        <v>0</v>
      </c>
      <c r="O6" s="82">
        <f t="shared" si="12"/>
        <v>0</v>
      </c>
      <c r="P6" s="81">
        <f t="shared" si="12"/>
        <v>4705</v>
      </c>
      <c r="Q6" s="25">
        <f t="shared" ref="Q6:Q63" si="13">SUM(G6:P6)</f>
        <v>4705</v>
      </c>
      <c r="R6" s="58"/>
      <c r="S6" s="29" t="s">
        <v>30</v>
      </c>
      <c r="T6" s="96"/>
      <c r="U6" s="29"/>
      <c r="V6" s="29"/>
      <c r="W6" s="96"/>
      <c r="X6" s="29"/>
      <c r="Y6" s="58"/>
      <c r="Z6" s="81" t="s">
        <v>30</v>
      </c>
      <c r="AA6" s="25">
        <f t="shared" si="2"/>
        <v>0</v>
      </c>
      <c r="AB6" s="25">
        <f t="shared" si="3"/>
        <v>0</v>
      </c>
      <c r="AC6" s="25">
        <f t="shared" si="4"/>
        <v>0</v>
      </c>
      <c r="AD6" s="25">
        <f t="shared" si="5"/>
        <v>0</v>
      </c>
      <c r="AE6" s="25">
        <f t="shared" si="6"/>
        <v>0</v>
      </c>
      <c r="AF6" s="25">
        <f t="shared" si="7"/>
        <v>0</v>
      </c>
      <c r="AG6" s="25">
        <f t="shared" si="8"/>
        <v>0</v>
      </c>
      <c r="AH6" s="25">
        <f t="shared" si="9"/>
        <v>0</v>
      </c>
      <c r="AI6" s="25">
        <f t="shared" si="10"/>
        <v>0</v>
      </c>
      <c r="AJ6" s="25">
        <f t="shared" si="11"/>
        <v>4705</v>
      </c>
      <c r="AK6" s="73">
        <f t="shared" ref="AK6:AK64" si="14">SUM(AA6:AJ6)</f>
        <v>4705</v>
      </c>
      <c r="AL6" s="84"/>
      <c r="AM6" s="85" t="s">
        <v>30</v>
      </c>
      <c r="AN6" s="88">
        <f>SUMIF('3b SFY 21-22 Adj-Late CalWIN MO'!$A:$A,'SFY 22-23 Q3 Share Calculations'!$AM6,'3b SFY 21-22 Adj-Late CalWIN MO'!X:X)</f>
        <v>1902</v>
      </c>
      <c r="AO6" s="88">
        <f>SUMIF('3b SFY 21-22 Adj-Late CalWIN MO'!$A:$A,'SFY 22-23 Q3 Share Calculations'!$AM6,'3b SFY 21-22 Adj-Late CalWIN MO'!Y:Y)</f>
        <v>32</v>
      </c>
      <c r="AP6" s="88">
        <f>SUMIF('3b SFY 21-22 Adj-Late CalWIN MO'!$A:$A,'SFY 22-23 Q3 Share Calculations'!$AM6,'3b SFY 21-22 Adj-Late CalWIN MO'!Z:Z)</f>
        <v>331</v>
      </c>
      <c r="AQ6" s="88">
        <f t="shared" si="0"/>
        <v>2265</v>
      </c>
      <c r="AR6" s="87"/>
      <c r="AS6" s="25" t="s">
        <v>30</v>
      </c>
      <c r="AT6" s="86">
        <f>'5b SFY 2223 CalWIN MO Share Tbl'!J7</f>
        <v>9.2600000000000002E-2</v>
      </c>
      <c r="AU6" s="81">
        <f t="shared" ref="AU6" si="15">ROUND(AT6*AU$5,0)</f>
        <v>39317</v>
      </c>
      <c r="AV6" s="285">
        <f>ROUND(AT6*AV$5,0)</f>
        <v>464</v>
      </c>
      <c r="AW6" s="81">
        <f>ROUND(AT6*AW$5,0)</f>
        <v>3759</v>
      </c>
      <c r="AX6" s="90">
        <f>SUM(AU6:AW6)</f>
        <v>43540</v>
      </c>
      <c r="AY6" s="56"/>
      <c r="AZ6" s="88" t="s">
        <v>30</v>
      </c>
      <c r="BA6" s="88">
        <f>SUMIF('3a SFY 22-23 Q3 CalWIN MO'!$A:$A,'SFY 22-23 Q3 Share Calculations'!$AZ6,'3a SFY 22-23 Q3 CalWIN MO'!X:X)</f>
        <v>23797</v>
      </c>
      <c r="BB6" s="88">
        <f>SUMIF('3a SFY 22-23 Q3 CalWIN MO'!$A:$A,'SFY 22-23 Q3 Share Calculations'!$AZ6,'3a SFY 22-23 Q3 CalWIN MO'!Y:Y)</f>
        <v>281</v>
      </c>
      <c r="BC6" s="88">
        <f>SUMIF('3a SFY 22-23 Q3 CalWIN MO'!$A:$A,'SFY 22-23 Q3 Share Calculations'!$AZ6,'3a SFY 22-23 Q3 CalWIN MO'!Z:Z)</f>
        <v>2275</v>
      </c>
      <c r="BD6" s="99">
        <f>SUM(BA6:BC6)</f>
        <v>26353</v>
      </c>
      <c r="BF6" s="88" t="s">
        <v>30</v>
      </c>
      <c r="BG6" s="307">
        <f t="shared" ref="BG6:BG62" si="16">AU6+BA6</f>
        <v>63114</v>
      </c>
      <c r="BH6" s="307">
        <f t="shared" ref="BH6:BH62" si="17">AV6+BB6</f>
        <v>745</v>
      </c>
      <c r="BI6" s="307">
        <f t="shared" ref="BI6:BI62" si="18">AW6+BC6</f>
        <v>6034</v>
      </c>
      <c r="BJ6" s="89">
        <f>SUM(BG6:BI6)</f>
        <v>69893</v>
      </c>
      <c r="BK6" s="56"/>
      <c r="BL6" s="25" t="s">
        <v>30</v>
      </c>
      <c r="BM6" s="91">
        <f>'4a 58C 19-20 Persons Count'!Y3</f>
        <v>6.3200000000000006E-2</v>
      </c>
      <c r="BN6" s="25">
        <f>ROUND(BM6*BN$5,0)</f>
        <v>0</v>
      </c>
      <c r="BO6" s="84"/>
      <c r="BP6" s="71">
        <f t="shared" ref="BP6:BP63" si="19">AA6</f>
        <v>0</v>
      </c>
      <c r="BQ6" s="71">
        <f t="shared" ref="BQ6:BQ63" si="20">C6+AB6+AN6+BG6</f>
        <v>65016</v>
      </c>
      <c r="BR6" s="71">
        <f t="shared" ref="BR6:BR63" si="21">AC6</f>
        <v>0</v>
      </c>
      <c r="BS6" s="71">
        <f t="shared" ref="BS6:BS63" si="22">AD6</f>
        <v>0</v>
      </c>
      <c r="BT6" s="71">
        <f t="shared" ref="BT6:BT63" si="23">AE6</f>
        <v>0</v>
      </c>
      <c r="BU6" s="71">
        <f t="shared" ref="BU6:BU63" si="24">AF6+AO6+BH6</f>
        <v>777</v>
      </c>
      <c r="BV6" s="71">
        <f t="shared" ref="BV6:BV63" si="25">AG6</f>
        <v>0</v>
      </c>
      <c r="BW6" s="71">
        <f t="shared" ref="BW6:BW63" si="26">AH6</f>
        <v>0</v>
      </c>
      <c r="BX6" s="71">
        <f t="shared" ref="BX6:BX63" si="27">AI6</f>
        <v>0</v>
      </c>
      <c r="BY6" s="71">
        <f t="shared" ref="BY6:BY63" si="28">AJ6+AP6+BI6</f>
        <v>11070</v>
      </c>
      <c r="BZ6" s="76">
        <f t="shared" ref="BZ6:BZ63" si="29">SUM(BP6:BY6)</f>
        <v>76863</v>
      </c>
      <c r="CA6" s="117">
        <f t="shared" ref="CA6:CA64" si="30">SUM(C6+AK6+AQ6+BJ6+BN6)-BZ6</f>
        <v>0</v>
      </c>
    </row>
    <row r="7" spans="1:79" x14ac:dyDescent="0.25">
      <c r="A7" s="52" t="s">
        <v>31</v>
      </c>
      <c r="B7" s="80">
        <f>'4b 58C 20-21 Persons Count'!AM4</f>
        <v>0</v>
      </c>
      <c r="C7" s="81">
        <f t="shared" ref="C7:C24" si="31">ROUND(B7*C$5,0)</f>
        <v>0</v>
      </c>
      <c r="D7" s="58"/>
      <c r="E7" s="52" t="s">
        <v>31</v>
      </c>
      <c r="F7" s="80">
        <f>'4b 58C 20-21 Persons Count'!AS4</f>
        <v>0</v>
      </c>
      <c r="G7" s="82">
        <f t="shared" ref="G7:P63" si="32">ROUND(G$5*$F7,0)</f>
        <v>0</v>
      </c>
      <c r="H7" s="82">
        <f t="shared" si="32"/>
        <v>0</v>
      </c>
      <c r="I7" s="82">
        <f t="shared" si="32"/>
        <v>0</v>
      </c>
      <c r="J7" s="82">
        <f t="shared" si="32"/>
        <v>0</v>
      </c>
      <c r="K7" s="82">
        <f t="shared" si="32"/>
        <v>0</v>
      </c>
      <c r="L7" s="82">
        <f t="shared" si="32"/>
        <v>0</v>
      </c>
      <c r="M7" s="82">
        <f t="shared" si="32"/>
        <v>0</v>
      </c>
      <c r="N7" s="82">
        <f t="shared" si="32"/>
        <v>0</v>
      </c>
      <c r="O7" s="82">
        <f t="shared" si="32"/>
        <v>0</v>
      </c>
      <c r="P7" s="81">
        <f t="shared" si="32"/>
        <v>0</v>
      </c>
      <c r="Q7" s="25">
        <f t="shared" si="13"/>
        <v>0</v>
      </c>
      <c r="R7" s="58"/>
      <c r="S7" s="52" t="s">
        <v>31</v>
      </c>
      <c r="T7" s="80">
        <f>'4b 58C 20-21 Persons Count'!AI4</f>
        <v>0</v>
      </c>
      <c r="U7" s="81">
        <f>ROUND($U$5*T7,0)</f>
        <v>0</v>
      </c>
      <c r="V7" s="81">
        <f>ROUND($V$5*T7,0)</f>
        <v>0</v>
      </c>
      <c r="W7" s="81">
        <f>ROUND($W$5*T7,0)</f>
        <v>0</v>
      </c>
      <c r="X7" s="25">
        <f t="shared" ref="X7:X11" si="33">SUM(U7:W7)</f>
        <v>0</v>
      </c>
      <c r="Y7" s="58"/>
      <c r="Z7" s="81" t="s">
        <v>31</v>
      </c>
      <c r="AA7" s="25">
        <f t="shared" si="2"/>
        <v>0</v>
      </c>
      <c r="AB7" s="25">
        <f t="shared" si="3"/>
        <v>0</v>
      </c>
      <c r="AC7" s="25">
        <f t="shared" si="4"/>
        <v>0</v>
      </c>
      <c r="AD7" s="25">
        <f t="shared" si="5"/>
        <v>0</v>
      </c>
      <c r="AE7" s="25">
        <f t="shared" si="6"/>
        <v>0</v>
      </c>
      <c r="AF7" s="25">
        <f t="shared" si="7"/>
        <v>0</v>
      </c>
      <c r="AG7" s="25">
        <f t="shared" si="8"/>
        <v>0</v>
      </c>
      <c r="AH7" s="25">
        <f t="shared" si="9"/>
        <v>0</v>
      </c>
      <c r="AI7" s="25">
        <f t="shared" si="10"/>
        <v>0</v>
      </c>
      <c r="AJ7" s="25">
        <f t="shared" si="11"/>
        <v>0</v>
      </c>
      <c r="AK7" s="73">
        <f t="shared" si="14"/>
        <v>0</v>
      </c>
      <c r="AL7" s="92"/>
      <c r="AM7" s="284" t="s">
        <v>31</v>
      </c>
      <c r="AN7" s="94"/>
      <c r="AO7" s="94"/>
      <c r="AP7" s="94"/>
      <c r="AQ7" s="94"/>
      <c r="AR7" s="75"/>
      <c r="AS7" s="29" t="s">
        <v>31</v>
      </c>
      <c r="AT7" s="93"/>
      <c r="AU7" s="29"/>
      <c r="AV7" s="29"/>
      <c r="AW7" s="29"/>
      <c r="AX7" s="29"/>
      <c r="AY7" s="72"/>
      <c r="AZ7" s="94" t="s">
        <v>31</v>
      </c>
      <c r="BA7" s="94"/>
      <c r="BB7" s="94"/>
      <c r="BC7" s="94"/>
      <c r="BD7" s="94"/>
      <c r="BF7" s="94" t="s">
        <v>31</v>
      </c>
      <c r="BG7" s="323"/>
      <c r="BH7" s="323"/>
      <c r="BI7" s="323"/>
      <c r="BJ7" s="320"/>
      <c r="BK7" s="72"/>
      <c r="BL7" s="29" t="s">
        <v>31</v>
      </c>
      <c r="BM7" s="79"/>
      <c r="BN7" s="29"/>
      <c r="BO7" s="72"/>
      <c r="BP7" s="71">
        <f t="shared" si="19"/>
        <v>0</v>
      </c>
      <c r="BQ7" s="71">
        <f t="shared" si="20"/>
        <v>0</v>
      </c>
      <c r="BR7" s="71">
        <f t="shared" si="21"/>
        <v>0</v>
      </c>
      <c r="BS7" s="71">
        <f t="shared" si="22"/>
        <v>0</v>
      </c>
      <c r="BT7" s="71">
        <f t="shared" si="23"/>
        <v>0</v>
      </c>
      <c r="BU7" s="71">
        <f t="shared" si="24"/>
        <v>0</v>
      </c>
      <c r="BV7" s="71">
        <f t="shared" si="25"/>
        <v>0</v>
      </c>
      <c r="BW7" s="71">
        <f t="shared" si="26"/>
        <v>0</v>
      </c>
      <c r="BX7" s="71">
        <f t="shared" si="27"/>
        <v>0</v>
      </c>
      <c r="BY7" s="71">
        <f t="shared" si="28"/>
        <v>0</v>
      </c>
      <c r="BZ7" s="76">
        <f t="shared" si="29"/>
        <v>0</v>
      </c>
      <c r="CA7" s="117">
        <f t="shared" si="30"/>
        <v>0</v>
      </c>
    </row>
    <row r="8" spans="1:79" x14ac:dyDescent="0.25">
      <c r="A8" s="52" t="s">
        <v>32</v>
      </c>
      <c r="B8" s="80">
        <f>'4b 58C 20-21 Persons Count'!AM5</f>
        <v>1E-3</v>
      </c>
      <c r="C8" s="81">
        <f t="shared" si="31"/>
        <v>2</v>
      </c>
      <c r="D8" s="58"/>
      <c r="E8" s="52" t="s">
        <v>32</v>
      </c>
      <c r="F8" s="80">
        <f>'4b 58C 20-21 Persons Count'!AS5</f>
        <v>5.9999999999999995E-4</v>
      </c>
      <c r="G8" s="82">
        <f t="shared" si="32"/>
        <v>0</v>
      </c>
      <c r="H8" s="82">
        <f t="shared" si="32"/>
        <v>0</v>
      </c>
      <c r="I8" s="82">
        <f t="shared" si="32"/>
        <v>0</v>
      </c>
      <c r="J8" s="82">
        <f>ROUND(J$5*$F8,0)</f>
        <v>0</v>
      </c>
      <c r="K8" s="82">
        <f>ROUND(K$5*$F8,0)</f>
        <v>0</v>
      </c>
      <c r="L8" s="82">
        <f t="shared" si="32"/>
        <v>0</v>
      </c>
      <c r="M8" s="82">
        <f t="shared" si="32"/>
        <v>0</v>
      </c>
      <c r="N8" s="82">
        <f t="shared" si="32"/>
        <v>0</v>
      </c>
      <c r="O8" s="82">
        <f t="shared" si="32"/>
        <v>0</v>
      </c>
      <c r="P8" s="81">
        <f t="shared" si="32"/>
        <v>90</v>
      </c>
      <c r="Q8" s="25">
        <f t="shared" si="13"/>
        <v>90</v>
      </c>
      <c r="R8" s="58"/>
      <c r="S8" s="52" t="s">
        <v>32</v>
      </c>
      <c r="T8" s="80">
        <f>'4b 58C 20-21 Persons Count'!AI5</f>
        <v>1E-3</v>
      </c>
      <c r="U8" s="82">
        <f>ROUND($U$5*T8,0)</f>
        <v>1170</v>
      </c>
      <c r="V8" s="82">
        <f t="shared" ref="V8:V63" si="34">ROUND($V$5*T8,0)</f>
        <v>19</v>
      </c>
      <c r="W8" s="82">
        <f>ROUND($W$5*T8,0)</f>
        <v>229</v>
      </c>
      <c r="X8" s="88">
        <f t="shared" si="33"/>
        <v>1418</v>
      </c>
      <c r="Y8" s="58"/>
      <c r="Z8" s="81" t="s">
        <v>32</v>
      </c>
      <c r="AA8" s="25">
        <f t="shared" si="2"/>
        <v>0</v>
      </c>
      <c r="AB8" s="25">
        <f t="shared" si="3"/>
        <v>1170</v>
      </c>
      <c r="AC8" s="25">
        <f t="shared" si="4"/>
        <v>0</v>
      </c>
      <c r="AD8" s="25">
        <f t="shared" si="5"/>
        <v>0</v>
      </c>
      <c r="AE8" s="25">
        <f t="shared" si="6"/>
        <v>0</v>
      </c>
      <c r="AF8" s="25">
        <f t="shared" si="7"/>
        <v>19</v>
      </c>
      <c r="AG8" s="25">
        <f t="shared" si="8"/>
        <v>0</v>
      </c>
      <c r="AH8" s="25">
        <f t="shared" si="9"/>
        <v>0</v>
      </c>
      <c r="AI8" s="25">
        <f t="shared" si="10"/>
        <v>0</v>
      </c>
      <c r="AJ8" s="25">
        <f t="shared" si="11"/>
        <v>319</v>
      </c>
      <c r="AK8" s="73">
        <f t="shared" si="14"/>
        <v>1508</v>
      </c>
      <c r="AL8" s="92"/>
      <c r="AM8" s="284" t="s">
        <v>32</v>
      </c>
      <c r="AN8" s="94"/>
      <c r="AO8" s="94"/>
      <c r="AP8" s="94"/>
      <c r="AQ8" s="94"/>
      <c r="AR8" s="75"/>
      <c r="AS8" s="29" t="s">
        <v>32</v>
      </c>
      <c r="AT8" s="95"/>
      <c r="AU8" s="29"/>
      <c r="AV8" s="94"/>
      <c r="AW8" s="94"/>
      <c r="AX8" s="29"/>
      <c r="AY8" s="72"/>
      <c r="AZ8" s="94" t="s">
        <v>32</v>
      </c>
      <c r="BA8" s="94"/>
      <c r="BB8" s="94"/>
      <c r="BC8" s="94"/>
      <c r="BD8" s="94"/>
      <c r="BF8" s="94" t="s">
        <v>32</v>
      </c>
      <c r="BG8" s="323"/>
      <c r="BH8" s="323"/>
      <c r="BI8" s="323"/>
      <c r="BJ8" s="320"/>
      <c r="BK8" s="72"/>
      <c r="BL8" s="29" t="s">
        <v>32</v>
      </c>
      <c r="BM8" s="79"/>
      <c r="BN8" s="29"/>
      <c r="BO8" s="72"/>
      <c r="BP8" s="71">
        <f t="shared" si="19"/>
        <v>0</v>
      </c>
      <c r="BQ8" s="71">
        <f t="shared" si="20"/>
        <v>1172</v>
      </c>
      <c r="BR8" s="71">
        <f t="shared" si="21"/>
        <v>0</v>
      </c>
      <c r="BS8" s="71">
        <f t="shared" si="22"/>
        <v>0</v>
      </c>
      <c r="BT8" s="71">
        <f t="shared" si="23"/>
        <v>0</v>
      </c>
      <c r="BU8" s="71">
        <f t="shared" si="24"/>
        <v>19</v>
      </c>
      <c r="BV8" s="71">
        <f t="shared" si="25"/>
        <v>0</v>
      </c>
      <c r="BW8" s="71">
        <f t="shared" si="26"/>
        <v>0</v>
      </c>
      <c r="BX8" s="71">
        <f t="shared" si="27"/>
        <v>0</v>
      </c>
      <c r="BY8" s="71">
        <f t="shared" si="28"/>
        <v>319</v>
      </c>
      <c r="BZ8" s="76">
        <f t="shared" si="29"/>
        <v>1510</v>
      </c>
      <c r="CA8" s="117">
        <f t="shared" si="30"/>
        <v>0</v>
      </c>
    </row>
    <row r="9" spans="1:79" x14ac:dyDescent="0.25">
      <c r="A9" s="52" t="s">
        <v>33</v>
      </c>
      <c r="B9" s="80">
        <f>'4b 58C 20-21 Persons Count'!AM6</f>
        <v>1.09E-2</v>
      </c>
      <c r="C9" s="81">
        <f t="shared" si="31"/>
        <v>20</v>
      </c>
      <c r="D9" s="58"/>
      <c r="E9" s="52" t="s">
        <v>33</v>
      </c>
      <c r="F9" s="80">
        <f>'4b 58C 20-21 Persons Count'!AS6</f>
        <v>5.8999999999999999E-3</v>
      </c>
      <c r="G9" s="82">
        <f t="shared" si="32"/>
        <v>0</v>
      </c>
      <c r="H9" s="82">
        <f t="shared" si="32"/>
        <v>0</v>
      </c>
      <c r="I9" s="82">
        <f t="shared" si="32"/>
        <v>0</v>
      </c>
      <c r="J9" s="82">
        <f t="shared" si="32"/>
        <v>0</v>
      </c>
      <c r="K9" s="82">
        <f t="shared" si="32"/>
        <v>0</v>
      </c>
      <c r="L9" s="82">
        <f t="shared" si="32"/>
        <v>0</v>
      </c>
      <c r="M9" s="82">
        <f t="shared" si="32"/>
        <v>0</v>
      </c>
      <c r="N9" s="82">
        <f t="shared" si="32"/>
        <v>0</v>
      </c>
      <c r="O9" s="82">
        <f t="shared" si="32"/>
        <v>0</v>
      </c>
      <c r="P9" s="81">
        <f t="shared" si="32"/>
        <v>881</v>
      </c>
      <c r="Q9" s="25">
        <f t="shared" si="13"/>
        <v>881</v>
      </c>
      <c r="R9" s="58"/>
      <c r="S9" s="52" t="s">
        <v>33</v>
      </c>
      <c r="T9" s="80">
        <f>'4b 58C 20-21 Persons Count'!AI6</f>
        <v>0.01</v>
      </c>
      <c r="U9" s="82">
        <f t="shared" ref="U9:U63" si="35">ROUND($U$5*T9,0)</f>
        <v>11700</v>
      </c>
      <c r="V9" s="82">
        <f t="shared" si="34"/>
        <v>189</v>
      </c>
      <c r="W9" s="82">
        <f t="shared" ref="W9:W63" si="36">ROUND($W$5*T9,0)</f>
        <v>2287</v>
      </c>
      <c r="X9" s="88">
        <f>SUM(U9:W9)</f>
        <v>14176</v>
      </c>
      <c r="Y9" s="58"/>
      <c r="Z9" s="81" t="s">
        <v>33</v>
      </c>
      <c r="AA9" s="25">
        <f t="shared" si="2"/>
        <v>0</v>
      </c>
      <c r="AB9" s="25">
        <f t="shared" si="3"/>
        <v>11700</v>
      </c>
      <c r="AC9" s="25">
        <f t="shared" si="4"/>
        <v>0</v>
      </c>
      <c r="AD9" s="25">
        <f t="shared" si="5"/>
        <v>0</v>
      </c>
      <c r="AE9" s="25">
        <f t="shared" si="6"/>
        <v>0</v>
      </c>
      <c r="AF9" s="25">
        <f t="shared" si="7"/>
        <v>189</v>
      </c>
      <c r="AG9" s="25">
        <f t="shared" si="8"/>
        <v>0</v>
      </c>
      <c r="AH9" s="25">
        <f t="shared" si="9"/>
        <v>0</v>
      </c>
      <c r="AI9" s="25">
        <f t="shared" si="10"/>
        <v>0</v>
      </c>
      <c r="AJ9" s="25">
        <f t="shared" si="11"/>
        <v>3168</v>
      </c>
      <c r="AK9" s="73">
        <f t="shared" si="14"/>
        <v>15057</v>
      </c>
      <c r="AL9" s="92"/>
      <c r="AM9" s="284" t="s">
        <v>33</v>
      </c>
      <c r="AN9" s="94"/>
      <c r="AO9" s="94"/>
      <c r="AP9" s="94"/>
      <c r="AQ9" s="94"/>
      <c r="AR9" s="75"/>
      <c r="AS9" s="29" t="s">
        <v>33</v>
      </c>
      <c r="AT9" s="95"/>
      <c r="AU9" s="29"/>
      <c r="AV9" s="94"/>
      <c r="AW9" s="94"/>
      <c r="AX9" s="29"/>
      <c r="AY9" s="72"/>
      <c r="AZ9" s="94" t="s">
        <v>33</v>
      </c>
      <c r="BA9" s="94"/>
      <c r="BB9" s="94"/>
      <c r="BC9" s="94"/>
      <c r="BD9" s="94"/>
      <c r="BF9" s="94" t="s">
        <v>33</v>
      </c>
      <c r="BG9" s="323"/>
      <c r="BH9" s="323"/>
      <c r="BI9" s="323"/>
      <c r="BJ9" s="320"/>
      <c r="BK9" s="72"/>
      <c r="BL9" s="29" t="s">
        <v>33</v>
      </c>
      <c r="BM9" s="79"/>
      <c r="BN9" s="29"/>
      <c r="BO9" s="72"/>
      <c r="BP9" s="71">
        <f t="shared" si="19"/>
        <v>0</v>
      </c>
      <c r="BQ9" s="71">
        <f t="shared" si="20"/>
        <v>11720</v>
      </c>
      <c r="BR9" s="71">
        <f t="shared" si="21"/>
        <v>0</v>
      </c>
      <c r="BS9" s="71">
        <f t="shared" si="22"/>
        <v>0</v>
      </c>
      <c r="BT9" s="71">
        <f t="shared" si="23"/>
        <v>0</v>
      </c>
      <c r="BU9" s="71">
        <f t="shared" si="24"/>
        <v>189</v>
      </c>
      <c r="BV9" s="71">
        <f t="shared" si="25"/>
        <v>0</v>
      </c>
      <c r="BW9" s="71">
        <f t="shared" si="26"/>
        <v>0</v>
      </c>
      <c r="BX9" s="71">
        <f t="shared" si="27"/>
        <v>0</v>
      </c>
      <c r="BY9" s="71">
        <f t="shared" si="28"/>
        <v>3168</v>
      </c>
      <c r="BZ9" s="76">
        <f t="shared" si="29"/>
        <v>15077</v>
      </c>
      <c r="CA9" s="117">
        <f t="shared" si="30"/>
        <v>0</v>
      </c>
    </row>
    <row r="10" spans="1:79" x14ac:dyDescent="0.25">
      <c r="A10" s="52" t="s">
        <v>34</v>
      </c>
      <c r="B10" s="80">
        <f>'4b 58C 20-21 Persons Count'!AM7</f>
        <v>1.9E-3</v>
      </c>
      <c r="C10" s="81">
        <f>ROUND(B10*C$5,0)</f>
        <v>4</v>
      </c>
      <c r="D10" s="58"/>
      <c r="E10" s="52" t="s">
        <v>34</v>
      </c>
      <c r="F10" s="80">
        <f>'4b 58C 20-21 Persons Count'!AS7</f>
        <v>1E-3</v>
      </c>
      <c r="G10" s="82">
        <f t="shared" si="32"/>
        <v>0</v>
      </c>
      <c r="H10" s="82">
        <f t="shared" si="32"/>
        <v>0</v>
      </c>
      <c r="I10" s="82">
        <f t="shared" si="32"/>
        <v>0</v>
      </c>
      <c r="J10" s="82">
        <f t="shared" si="32"/>
        <v>0</v>
      </c>
      <c r="K10" s="82">
        <f t="shared" si="32"/>
        <v>0</v>
      </c>
      <c r="L10" s="82">
        <f t="shared" si="32"/>
        <v>0</v>
      </c>
      <c r="M10" s="82">
        <f t="shared" si="32"/>
        <v>0</v>
      </c>
      <c r="N10" s="82">
        <f t="shared" si="32"/>
        <v>0</v>
      </c>
      <c r="O10" s="82">
        <f t="shared" si="32"/>
        <v>0</v>
      </c>
      <c r="P10" s="81">
        <f t="shared" si="32"/>
        <v>149</v>
      </c>
      <c r="Q10" s="25">
        <f t="shared" si="13"/>
        <v>149</v>
      </c>
      <c r="R10" s="58"/>
      <c r="S10" s="52" t="s">
        <v>34</v>
      </c>
      <c r="T10" s="80">
        <f>'4b 58C 20-21 Persons Count'!AI7</f>
        <v>1.6000000000000001E-3</v>
      </c>
      <c r="U10" s="82">
        <f>ROUND($U$5*T10,0)</f>
        <v>1872</v>
      </c>
      <c r="V10" s="82">
        <f t="shared" si="34"/>
        <v>30</v>
      </c>
      <c r="W10" s="82">
        <f>ROUND($W$5*T10,0)</f>
        <v>366</v>
      </c>
      <c r="X10" s="88">
        <f t="shared" si="33"/>
        <v>2268</v>
      </c>
      <c r="Y10" s="58"/>
      <c r="Z10" s="81" t="s">
        <v>34</v>
      </c>
      <c r="AA10" s="25">
        <f t="shared" si="2"/>
        <v>0</v>
      </c>
      <c r="AB10" s="25">
        <f t="shared" si="3"/>
        <v>1872</v>
      </c>
      <c r="AC10" s="25">
        <f t="shared" si="4"/>
        <v>0</v>
      </c>
      <c r="AD10" s="25">
        <f t="shared" si="5"/>
        <v>0</v>
      </c>
      <c r="AE10" s="25">
        <f t="shared" si="6"/>
        <v>0</v>
      </c>
      <c r="AF10" s="25">
        <f t="shared" si="7"/>
        <v>30</v>
      </c>
      <c r="AG10" s="25">
        <f t="shared" si="8"/>
        <v>0</v>
      </c>
      <c r="AH10" s="25">
        <f t="shared" si="9"/>
        <v>0</v>
      </c>
      <c r="AI10" s="25">
        <f t="shared" si="10"/>
        <v>0</v>
      </c>
      <c r="AJ10" s="25">
        <f t="shared" si="11"/>
        <v>515</v>
      </c>
      <c r="AK10" s="73">
        <f t="shared" si="14"/>
        <v>2417</v>
      </c>
      <c r="AL10" s="92"/>
      <c r="AM10" s="284" t="s">
        <v>34</v>
      </c>
      <c r="AN10" s="94"/>
      <c r="AO10" s="94"/>
      <c r="AP10" s="94"/>
      <c r="AQ10" s="94"/>
      <c r="AR10" s="75"/>
      <c r="AS10" s="29" t="s">
        <v>34</v>
      </c>
      <c r="AT10" s="95"/>
      <c r="AU10" s="29"/>
      <c r="AV10" s="94"/>
      <c r="AW10" s="94"/>
      <c r="AX10" s="29"/>
      <c r="AY10" s="72"/>
      <c r="AZ10" s="94" t="s">
        <v>34</v>
      </c>
      <c r="BA10" s="94"/>
      <c r="BB10" s="94"/>
      <c r="BC10" s="94"/>
      <c r="BD10" s="94"/>
      <c r="BF10" s="94" t="s">
        <v>34</v>
      </c>
      <c r="BG10" s="323"/>
      <c r="BH10" s="323"/>
      <c r="BI10" s="323"/>
      <c r="BJ10" s="320"/>
      <c r="BK10" s="72"/>
      <c r="BL10" s="29" t="s">
        <v>34</v>
      </c>
      <c r="BM10" s="79"/>
      <c r="BN10" s="29"/>
      <c r="BO10" s="72"/>
      <c r="BP10" s="71">
        <f t="shared" si="19"/>
        <v>0</v>
      </c>
      <c r="BQ10" s="71">
        <f t="shared" si="20"/>
        <v>1876</v>
      </c>
      <c r="BR10" s="71">
        <f t="shared" si="21"/>
        <v>0</v>
      </c>
      <c r="BS10" s="71">
        <f t="shared" si="22"/>
        <v>0</v>
      </c>
      <c r="BT10" s="71">
        <f t="shared" si="23"/>
        <v>0</v>
      </c>
      <c r="BU10" s="71">
        <f t="shared" si="24"/>
        <v>30</v>
      </c>
      <c r="BV10" s="71">
        <f t="shared" si="25"/>
        <v>0</v>
      </c>
      <c r="BW10" s="71">
        <f t="shared" si="26"/>
        <v>0</v>
      </c>
      <c r="BX10" s="71">
        <f t="shared" si="27"/>
        <v>0</v>
      </c>
      <c r="BY10" s="71">
        <f t="shared" si="28"/>
        <v>515</v>
      </c>
      <c r="BZ10" s="76">
        <f t="shared" si="29"/>
        <v>2421</v>
      </c>
      <c r="CA10" s="117">
        <f t="shared" si="30"/>
        <v>0</v>
      </c>
    </row>
    <row r="11" spans="1:79" x14ac:dyDescent="0.25">
      <c r="A11" s="52" t="s">
        <v>35</v>
      </c>
      <c r="B11" s="80">
        <f>'4b 58C 20-21 Persons Count'!AM8</f>
        <v>6.9999999999999999E-4</v>
      </c>
      <c r="C11" s="81">
        <f t="shared" si="31"/>
        <v>1</v>
      </c>
      <c r="D11" s="58"/>
      <c r="E11" s="52" t="s">
        <v>35</v>
      </c>
      <c r="F11" s="80">
        <f>'4b 58C 20-21 Persons Count'!AS8</f>
        <v>6.9999999999999999E-4</v>
      </c>
      <c r="G11" s="82">
        <f t="shared" si="32"/>
        <v>0</v>
      </c>
      <c r="H11" s="82">
        <f t="shared" si="32"/>
        <v>0</v>
      </c>
      <c r="I11" s="82">
        <f t="shared" si="32"/>
        <v>0</v>
      </c>
      <c r="J11" s="82">
        <f t="shared" si="32"/>
        <v>0</v>
      </c>
      <c r="K11" s="82">
        <f t="shared" si="32"/>
        <v>0</v>
      </c>
      <c r="L11" s="82">
        <f t="shared" si="32"/>
        <v>0</v>
      </c>
      <c r="M11" s="82">
        <f t="shared" si="32"/>
        <v>0</v>
      </c>
      <c r="N11" s="82">
        <f t="shared" si="32"/>
        <v>0</v>
      </c>
      <c r="O11" s="82">
        <f t="shared" si="32"/>
        <v>0</v>
      </c>
      <c r="P11" s="81">
        <f t="shared" si="32"/>
        <v>105</v>
      </c>
      <c r="Q11" s="25">
        <f t="shared" si="13"/>
        <v>105</v>
      </c>
      <c r="R11" s="58"/>
      <c r="S11" s="52" t="s">
        <v>35</v>
      </c>
      <c r="T11" s="80">
        <f>'4b 58C 20-21 Persons Count'!AI8</f>
        <v>1.1000000000000001E-3</v>
      </c>
      <c r="U11" s="82">
        <f t="shared" si="35"/>
        <v>1287</v>
      </c>
      <c r="V11" s="82">
        <f t="shared" si="34"/>
        <v>21</v>
      </c>
      <c r="W11" s="82">
        <f t="shared" si="36"/>
        <v>252</v>
      </c>
      <c r="X11" s="88">
        <f t="shared" si="33"/>
        <v>1560</v>
      </c>
      <c r="Y11" s="58"/>
      <c r="Z11" s="81" t="s">
        <v>35</v>
      </c>
      <c r="AA11" s="25">
        <f t="shared" si="2"/>
        <v>0</v>
      </c>
      <c r="AB11" s="25">
        <f t="shared" si="3"/>
        <v>1287</v>
      </c>
      <c r="AC11" s="25">
        <f t="shared" si="4"/>
        <v>0</v>
      </c>
      <c r="AD11" s="25">
        <f t="shared" si="5"/>
        <v>0</v>
      </c>
      <c r="AE11" s="25">
        <f t="shared" si="6"/>
        <v>0</v>
      </c>
      <c r="AF11" s="25">
        <f t="shared" si="7"/>
        <v>21</v>
      </c>
      <c r="AG11" s="25">
        <f t="shared" si="8"/>
        <v>0</v>
      </c>
      <c r="AH11" s="25">
        <f t="shared" si="9"/>
        <v>0</v>
      </c>
      <c r="AI11" s="25">
        <f t="shared" si="10"/>
        <v>0</v>
      </c>
      <c r="AJ11" s="25">
        <f t="shared" si="11"/>
        <v>357</v>
      </c>
      <c r="AK11" s="73">
        <f t="shared" si="14"/>
        <v>1665</v>
      </c>
      <c r="AL11" s="92"/>
      <c r="AM11" s="284" t="s">
        <v>35</v>
      </c>
      <c r="AN11" s="94"/>
      <c r="AO11" s="94"/>
      <c r="AP11" s="94"/>
      <c r="AQ11" s="94"/>
      <c r="AR11" s="75"/>
      <c r="AS11" s="29" t="s">
        <v>35</v>
      </c>
      <c r="AT11" s="95"/>
      <c r="AU11" s="29"/>
      <c r="AV11" s="94"/>
      <c r="AW11" s="94"/>
      <c r="AX11" s="29"/>
      <c r="AY11" s="72"/>
      <c r="AZ11" s="94" t="s">
        <v>35</v>
      </c>
      <c r="BA11" s="94"/>
      <c r="BB11" s="94"/>
      <c r="BC11" s="94"/>
      <c r="BD11" s="94"/>
      <c r="BF11" s="94" t="s">
        <v>35</v>
      </c>
      <c r="BG11" s="323"/>
      <c r="BH11" s="323"/>
      <c r="BI11" s="323"/>
      <c r="BJ11" s="320"/>
      <c r="BK11" s="72"/>
      <c r="BL11" s="29" t="s">
        <v>35</v>
      </c>
      <c r="BM11" s="79"/>
      <c r="BN11" s="29"/>
      <c r="BO11" s="72"/>
      <c r="BP11" s="71">
        <f t="shared" si="19"/>
        <v>0</v>
      </c>
      <c r="BQ11" s="71">
        <f t="shared" si="20"/>
        <v>1288</v>
      </c>
      <c r="BR11" s="71">
        <f t="shared" si="21"/>
        <v>0</v>
      </c>
      <c r="BS11" s="71">
        <f t="shared" si="22"/>
        <v>0</v>
      </c>
      <c r="BT11" s="71">
        <f t="shared" si="23"/>
        <v>0</v>
      </c>
      <c r="BU11" s="71">
        <f t="shared" si="24"/>
        <v>21</v>
      </c>
      <c r="BV11" s="71">
        <f t="shared" si="25"/>
        <v>0</v>
      </c>
      <c r="BW11" s="71">
        <f t="shared" si="26"/>
        <v>0</v>
      </c>
      <c r="BX11" s="71">
        <f t="shared" si="27"/>
        <v>0</v>
      </c>
      <c r="BY11" s="71">
        <f t="shared" si="28"/>
        <v>357</v>
      </c>
      <c r="BZ11" s="76">
        <f t="shared" si="29"/>
        <v>1666</v>
      </c>
      <c r="CA11" s="117">
        <f t="shared" si="30"/>
        <v>0</v>
      </c>
    </row>
    <row r="12" spans="1:79" x14ac:dyDescent="0.25">
      <c r="A12" s="29" t="s">
        <v>36</v>
      </c>
      <c r="B12" s="29"/>
      <c r="C12" s="29"/>
      <c r="D12" s="58"/>
      <c r="E12" s="52" t="s">
        <v>36</v>
      </c>
      <c r="F12" s="80">
        <f>'4b 58C 20-21 Persons Count'!AS9</f>
        <v>1.9800000000000002E-2</v>
      </c>
      <c r="G12" s="82">
        <f t="shared" si="32"/>
        <v>0</v>
      </c>
      <c r="H12" s="82">
        <f t="shared" si="32"/>
        <v>0</v>
      </c>
      <c r="I12" s="82">
        <f t="shared" si="32"/>
        <v>0</v>
      </c>
      <c r="J12" s="82">
        <f t="shared" si="32"/>
        <v>0</v>
      </c>
      <c r="K12" s="82">
        <f t="shared" si="32"/>
        <v>0</v>
      </c>
      <c r="L12" s="82">
        <f t="shared" si="32"/>
        <v>0</v>
      </c>
      <c r="M12" s="82">
        <f t="shared" si="32"/>
        <v>0</v>
      </c>
      <c r="N12" s="82">
        <f t="shared" si="32"/>
        <v>0</v>
      </c>
      <c r="O12" s="82">
        <f t="shared" si="32"/>
        <v>0</v>
      </c>
      <c r="P12" s="81">
        <f t="shared" si="32"/>
        <v>2957</v>
      </c>
      <c r="Q12" s="25">
        <f t="shared" si="13"/>
        <v>2957</v>
      </c>
      <c r="R12" s="58"/>
      <c r="S12" s="29" t="s">
        <v>36</v>
      </c>
      <c r="T12" s="29"/>
      <c r="U12" s="94"/>
      <c r="V12" s="94"/>
      <c r="W12" s="94"/>
      <c r="X12" s="94"/>
      <c r="Y12" s="58"/>
      <c r="Z12" s="81" t="s">
        <v>36</v>
      </c>
      <c r="AA12" s="25">
        <f t="shared" si="2"/>
        <v>0</v>
      </c>
      <c r="AB12" s="25">
        <f t="shared" si="3"/>
        <v>0</v>
      </c>
      <c r="AC12" s="25">
        <f t="shared" si="4"/>
        <v>0</v>
      </c>
      <c r="AD12" s="25">
        <f t="shared" si="5"/>
        <v>0</v>
      </c>
      <c r="AE12" s="25">
        <f t="shared" si="6"/>
        <v>0</v>
      </c>
      <c r="AF12" s="25">
        <f t="shared" si="7"/>
        <v>0</v>
      </c>
      <c r="AG12" s="25">
        <f t="shared" si="8"/>
        <v>0</v>
      </c>
      <c r="AH12" s="25">
        <f t="shared" si="9"/>
        <v>0</v>
      </c>
      <c r="AI12" s="25">
        <f t="shared" si="10"/>
        <v>0</v>
      </c>
      <c r="AJ12" s="25">
        <f t="shared" si="11"/>
        <v>2957</v>
      </c>
      <c r="AK12" s="73">
        <f t="shared" si="14"/>
        <v>2957</v>
      </c>
      <c r="AL12" s="92"/>
      <c r="AM12" s="85" t="s">
        <v>36</v>
      </c>
      <c r="AN12" s="88">
        <f>SUMIF('3b SFY 21-22 Adj-Late CalWIN MO'!$A:$A,'SFY 22-23 Q3 Share Calculations'!$AM12,'3b SFY 21-22 Adj-Late CalWIN MO'!X:X)</f>
        <v>1896</v>
      </c>
      <c r="AO12" s="88">
        <f>SUMIF('3b SFY 21-22 Adj-Late CalWIN MO'!$A:$A,'SFY 22-23 Q3 Share Calculations'!$AM12,'3b SFY 21-22 Adj-Late CalWIN MO'!Y:Y)</f>
        <v>32</v>
      </c>
      <c r="AP12" s="88">
        <f>SUMIF('3b SFY 21-22 Adj-Late CalWIN MO'!$A:$A,'SFY 22-23 Q3 Share Calculations'!$AM12,'3b SFY 21-22 Adj-Late CalWIN MO'!Z:Z)</f>
        <v>330</v>
      </c>
      <c r="AQ12" s="88">
        <f t="shared" ref="AQ12:AQ46" si="37">SUM(AN12:AP12)</f>
        <v>2258</v>
      </c>
      <c r="AR12" s="75"/>
      <c r="AS12" s="25" t="s">
        <v>36</v>
      </c>
      <c r="AT12" s="86">
        <f>'5b SFY 2223 CalWIN MO Share Tbl'!J8</f>
        <v>4.5999999999999999E-2</v>
      </c>
      <c r="AU12" s="81">
        <f t="shared" ref="AU12" si="38">ROUND(AT12*AU$5,0)</f>
        <v>19531</v>
      </c>
      <c r="AV12" s="81">
        <f>ROUND(AT12*AV$5,0)</f>
        <v>231</v>
      </c>
      <c r="AW12" s="81">
        <f>ROUND(AT12*AW$5,0)</f>
        <v>1867</v>
      </c>
      <c r="AX12" s="90">
        <f>SUM(AU12:AW12)</f>
        <v>21629</v>
      </c>
      <c r="AY12" s="72"/>
      <c r="AZ12" s="88" t="s">
        <v>36</v>
      </c>
      <c r="BA12" s="88">
        <f>SUMIF('3a SFY 22-23 Q3 CalWIN MO'!$A:$A,'SFY 22-23 Q3 Share Calculations'!$AZ12,'3a SFY 22-23 Q3 CalWIN MO'!X:X)</f>
        <v>23758</v>
      </c>
      <c r="BB12" s="88">
        <f>SUMIF('3a SFY 22-23 Q3 CalWIN MO'!$A:$A,'SFY 22-23 Q3 Share Calculations'!$AZ12,'3a SFY 22-23 Q3 CalWIN MO'!Y:Y)</f>
        <v>281</v>
      </c>
      <c r="BC12" s="88">
        <f>SUMIF('3a SFY 22-23 Q3 CalWIN MO'!$A:$A,'SFY 22-23 Q3 Share Calculations'!$AZ12,'3a SFY 22-23 Q3 CalWIN MO'!Z:Z)</f>
        <v>2272</v>
      </c>
      <c r="BD12" s="99">
        <f>SUM(BA12:BC12)</f>
        <v>26311</v>
      </c>
      <c r="BF12" s="88" t="s">
        <v>36</v>
      </c>
      <c r="BG12" s="307">
        <f t="shared" si="16"/>
        <v>43289</v>
      </c>
      <c r="BH12" s="307">
        <f t="shared" si="17"/>
        <v>512</v>
      </c>
      <c r="BI12" s="307">
        <f t="shared" si="18"/>
        <v>4139</v>
      </c>
      <c r="BJ12" s="89">
        <f t="shared" ref="BJ12:BJ62" si="39">SUM(BG12:BI12)</f>
        <v>47940</v>
      </c>
      <c r="BK12" s="72"/>
      <c r="BL12" s="25" t="s">
        <v>36</v>
      </c>
      <c r="BM12" s="91">
        <f>'4a 58C 19-20 Persons Count'!Y9</f>
        <v>3.8100000000000002E-2</v>
      </c>
      <c r="BN12" s="25">
        <f>ROUND(BM12*BN$5,0)</f>
        <v>0</v>
      </c>
      <c r="BO12" s="72"/>
      <c r="BP12" s="71">
        <f t="shared" si="19"/>
        <v>0</v>
      </c>
      <c r="BQ12" s="71">
        <f t="shared" si="20"/>
        <v>45185</v>
      </c>
      <c r="BR12" s="71">
        <f t="shared" si="21"/>
        <v>0</v>
      </c>
      <c r="BS12" s="71">
        <f t="shared" si="22"/>
        <v>0</v>
      </c>
      <c r="BT12" s="71">
        <f t="shared" si="23"/>
        <v>0</v>
      </c>
      <c r="BU12" s="71">
        <f t="shared" si="24"/>
        <v>544</v>
      </c>
      <c r="BV12" s="71">
        <f t="shared" si="25"/>
        <v>0</v>
      </c>
      <c r="BW12" s="71">
        <f t="shared" si="26"/>
        <v>0</v>
      </c>
      <c r="BX12" s="71">
        <f t="shared" si="27"/>
        <v>0</v>
      </c>
      <c r="BY12" s="71">
        <f t="shared" si="28"/>
        <v>7426</v>
      </c>
      <c r="BZ12" s="76">
        <f t="shared" si="29"/>
        <v>53155</v>
      </c>
      <c r="CA12" s="117">
        <f t="shared" si="30"/>
        <v>0</v>
      </c>
    </row>
    <row r="13" spans="1:79" x14ac:dyDescent="0.25">
      <c r="A13" s="52" t="s">
        <v>37</v>
      </c>
      <c r="B13" s="80">
        <f>'4b 58C 20-21 Persons Count'!AM10</f>
        <v>2.0999999999999999E-3</v>
      </c>
      <c r="C13" s="81">
        <f t="shared" si="31"/>
        <v>4</v>
      </c>
      <c r="D13" s="58"/>
      <c r="E13" s="52" t="s">
        <v>37</v>
      </c>
      <c r="F13" s="80">
        <f>'4b 58C 20-21 Persons Count'!AS10</f>
        <v>1E-3</v>
      </c>
      <c r="G13" s="82">
        <f t="shared" si="32"/>
        <v>0</v>
      </c>
      <c r="H13" s="82">
        <f t="shared" si="32"/>
        <v>0</v>
      </c>
      <c r="I13" s="82">
        <f t="shared" si="32"/>
        <v>0</v>
      </c>
      <c r="J13" s="82">
        <f t="shared" si="32"/>
        <v>0</v>
      </c>
      <c r="K13" s="82">
        <f t="shared" si="32"/>
        <v>0</v>
      </c>
      <c r="L13" s="82">
        <f t="shared" si="32"/>
        <v>0</v>
      </c>
      <c r="M13" s="82">
        <f t="shared" si="32"/>
        <v>0</v>
      </c>
      <c r="N13" s="82">
        <f t="shared" si="32"/>
        <v>0</v>
      </c>
      <c r="O13" s="82">
        <f t="shared" si="32"/>
        <v>0</v>
      </c>
      <c r="P13" s="81">
        <f t="shared" si="32"/>
        <v>149</v>
      </c>
      <c r="Q13" s="25">
        <f t="shared" si="13"/>
        <v>149</v>
      </c>
      <c r="R13" s="58"/>
      <c r="S13" s="52" t="s">
        <v>37</v>
      </c>
      <c r="T13" s="80">
        <f>'4b 58C 20-21 Persons Count'!AI10</f>
        <v>1.6999999999999999E-3</v>
      </c>
      <c r="U13" s="82">
        <f t="shared" si="35"/>
        <v>1989</v>
      </c>
      <c r="V13" s="82">
        <f t="shared" si="34"/>
        <v>32</v>
      </c>
      <c r="W13" s="82">
        <f t="shared" si="36"/>
        <v>389</v>
      </c>
      <c r="X13" s="88">
        <f t="shared" ref="X13:X14" si="40">SUM(U13:W13)</f>
        <v>2410</v>
      </c>
      <c r="Y13" s="58"/>
      <c r="Z13" s="81" t="s">
        <v>37</v>
      </c>
      <c r="AA13" s="25">
        <f t="shared" si="2"/>
        <v>0</v>
      </c>
      <c r="AB13" s="25">
        <f t="shared" si="3"/>
        <v>1989</v>
      </c>
      <c r="AC13" s="25">
        <f t="shared" si="4"/>
        <v>0</v>
      </c>
      <c r="AD13" s="25">
        <f t="shared" si="5"/>
        <v>0</v>
      </c>
      <c r="AE13" s="25">
        <f t="shared" si="6"/>
        <v>0</v>
      </c>
      <c r="AF13" s="25">
        <f t="shared" si="7"/>
        <v>32</v>
      </c>
      <c r="AG13" s="25">
        <f t="shared" si="8"/>
        <v>0</v>
      </c>
      <c r="AH13" s="25">
        <f t="shared" si="9"/>
        <v>0</v>
      </c>
      <c r="AI13" s="25">
        <f t="shared" si="10"/>
        <v>0</v>
      </c>
      <c r="AJ13" s="25">
        <f t="shared" si="11"/>
        <v>538</v>
      </c>
      <c r="AK13" s="73">
        <f t="shared" si="14"/>
        <v>2559</v>
      </c>
      <c r="AL13" s="92"/>
      <c r="AM13" s="284" t="s">
        <v>37</v>
      </c>
      <c r="AN13" s="94"/>
      <c r="AO13" s="94"/>
      <c r="AP13" s="94"/>
      <c r="AQ13" s="94"/>
      <c r="AR13" s="75"/>
      <c r="AS13" s="29" t="s">
        <v>37</v>
      </c>
      <c r="AT13" s="95"/>
      <c r="AU13" s="29"/>
      <c r="AV13" s="94"/>
      <c r="AW13" s="94"/>
      <c r="AX13" s="29"/>
      <c r="AY13" s="72"/>
      <c r="AZ13" s="94" t="s">
        <v>37</v>
      </c>
      <c r="BA13" s="94"/>
      <c r="BB13" s="94"/>
      <c r="BC13" s="94"/>
      <c r="BD13" s="94"/>
      <c r="BF13" s="94" t="s">
        <v>37</v>
      </c>
      <c r="BG13" s="323"/>
      <c r="BH13" s="323"/>
      <c r="BI13" s="323"/>
      <c r="BJ13" s="320"/>
      <c r="BK13" s="72"/>
      <c r="BL13" s="29" t="s">
        <v>37</v>
      </c>
      <c r="BM13" s="79"/>
      <c r="BN13" s="29"/>
      <c r="BO13" s="72"/>
      <c r="BP13" s="71">
        <f t="shared" si="19"/>
        <v>0</v>
      </c>
      <c r="BQ13" s="71">
        <f t="shared" si="20"/>
        <v>1993</v>
      </c>
      <c r="BR13" s="71">
        <f t="shared" si="21"/>
        <v>0</v>
      </c>
      <c r="BS13" s="71">
        <f t="shared" si="22"/>
        <v>0</v>
      </c>
      <c r="BT13" s="71">
        <f t="shared" si="23"/>
        <v>0</v>
      </c>
      <c r="BU13" s="71">
        <f t="shared" si="24"/>
        <v>32</v>
      </c>
      <c r="BV13" s="71">
        <f t="shared" si="25"/>
        <v>0</v>
      </c>
      <c r="BW13" s="71">
        <f t="shared" si="26"/>
        <v>0</v>
      </c>
      <c r="BX13" s="71">
        <f t="shared" si="27"/>
        <v>0</v>
      </c>
      <c r="BY13" s="71">
        <f t="shared" si="28"/>
        <v>538</v>
      </c>
      <c r="BZ13" s="76">
        <f t="shared" si="29"/>
        <v>2563</v>
      </c>
      <c r="CA13" s="117">
        <f t="shared" si="30"/>
        <v>0</v>
      </c>
    </row>
    <row r="14" spans="1:79" x14ac:dyDescent="0.25">
      <c r="A14" s="52" t="s">
        <v>38</v>
      </c>
      <c r="B14" s="80">
        <f>'4b 58C 20-21 Persons Count'!AM11</f>
        <v>4.3E-3</v>
      </c>
      <c r="C14" s="81">
        <f t="shared" si="31"/>
        <v>8</v>
      </c>
      <c r="D14" s="58"/>
      <c r="E14" s="52" t="s">
        <v>38</v>
      </c>
      <c r="F14" s="80">
        <f>'4b 58C 20-21 Persons Count'!AS11</f>
        <v>2.8E-3</v>
      </c>
      <c r="G14" s="82">
        <f t="shared" si="32"/>
        <v>0</v>
      </c>
      <c r="H14" s="82">
        <f t="shared" si="32"/>
        <v>0</v>
      </c>
      <c r="I14" s="82">
        <f t="shared" si="32"/>
        <v>0</v>
      </c>
      <c r="J14" s="82">
        <f t="shared" si="32"/>
        <v>0</v>
      </c>
      <c r="K14" s="82">
        <f t="shared" si="32"/>
        <v>0</v>
      </c>
      <c r="L14" s="82">
        <f t="shared" si="32"/>
        <v>0</v>
      </c>
      <c r="M14" s="82">
        <f t="shared" si="32"/>
        <v>0</v>
      </c>
      <c r="N14" s="82">
        <f t="shared" si="32"/>
        <v>0</v>
      </c>
      <c r="O14" s="82">
        <f t="shared" si="32"/>
        <v>0</v>
      </c>
      <c r="P14" s="81">
        <f t="shared" si="32"/>
        <v>418</v>
      </c>
      <c r="Q14" s="25">
        <f t="shared" si="13"/>
        <v>418</v>
      </c>
      <c r="R14" s="58"/>
      <c r="S14" s="52" t="s">
        <v>38</v>
      </c>
      <c r="T14" s="80">
        <f>'4b 58C 20-21 Persons Count'!AI11</f>
        <v>4.7000000000000002E-3</v>
      </c>
      <c r="U14" s="82">
        <f t="shared" si="35"/>
        <v>5499</v>
      </c>
      <c r="V14" s="82">
        <f t="shared" si="34"/>
        <v>89</v>
      </c>
      <c r="W14" s="82">
        <f>ROUND($W$5*T14,0)</f>
        <v>1075</v>
      </c>
      <c r="X14" s="88">
        <f t="shared" si="40"/>
        <v>6663</v>
      </c>
      <c r="Y14" s="58"/>
      <c r="Z14" s="81" t="s">
        <v>38</v>
      </c>
      <c r="AA14" s="25">
        <f t="shared" si="2"/>
        <v>0</v>
      </c>
      <c r="AB14" s="25">
        <f t="shared" si="3"/>
        <v>5499</v>
      </c>
      <c r="AC14" s="25">
        <f t="shared" si="4"/>
        <v>0</v>
      </c>
      <c r="AD14" s="25">
        <f t="shared" si="5"/>
        <v>0</v>
      </c>
      <c r="AE14" s="25">
        <f t="shared" si="6"/>
        <v>0</v>
      </c>
      <c r="AF14" s="25">
        <f t="shared" si="7"/>
        <v>89</v>
      </c>
      <c r="AG14" s="25">
        <f t="shared" si="8"/>
        <v>0</v>
      </c>
      <c r="AH14" s="25">
        <f t="shared" si="9"/>
        <v>0</v>
      </c>
      <c r="AI14" s="25">
        <f t="shared" si="10"/>
        <v>0</v>
      </c>
      <c r="AJ14" s="25">
        <f t="shared" si="11"/>
        <v>1493</v>
      </c>
      <c r="AK14" s="73">
        <f t="shared" si="14"/>
        <v>7081</v>
      </c>
      <c r="AL14" s="92"/>
      <c r="AM14" s="284" t="s">
        <v>38</v>
      </c>
      <c r="AN14" s="94"/>
      <c r="AO14" s="94"/>
      <c r="AP14" s="94"/>
      <c r="AQ14" s="94"/>
      <c r="AR14" s="75"/>
      <c r="AS14" s="29" t="s">
        <v>38</v>
      </c>
      <c r="AT14" s="95"/>
      <c r="AU14" s="29"/>
      <c r="AV14" s="94"/>
      <c r="AW14" s="94"/>
      <c r="AX14" s="29"/>
      <c r="AY14" s="72"/>
      <c r="AZ14" s="94" t="s">
        <v>38</v>
      </c>
      <c r="BA14" s="94"/>
      <c r="BB14" s="94"/>
      <c r="BC14" s="94"/>
      <c r="BD14" s="94"/>
      <c r="BF14" s="94" t="s">
        <v>38</v>
      </c>
      <c r="BG14" s="323"/>
      <c r="BH14" s="323"/>
      <c r="BI14" s="323"/>
      <c r="BJ14" s="320"/>
      <c r="BK14" s="72"/>
      <c r="BL14" s="29" t="s">
        <v>38</v>
      </c>
      <c r="BM14" s="79"/>
      <c r="BN14" s="29"/>
      <c r="BO14" s="72"/>
      <c r="BP14" s="71">
        <f t="shared" si="19"/>
        <v>0</v>
      </c>
      <c r="BQ14" s="71">
        <f t="shared" si="20"/>
        <v>5507</v>
      </c>
      <c r="BR14" s="71">
        <f t="shared" si="21"/>
        <v>0</v>
      </c>
      <c r="BS14" s="71">
        <f t="shared" si="22"/>
        <v>0</v>
      </c>
      <c r="BT14" s="71">
        <f t="shared" si="23"/>
        <v>0</v>
      </c>
      <c r="BU14" s="71">
        <f t="shared" si="24"/>
        <v>89</v>
      </c>
      <c r="BV14" s="71">
        <f t="shared" si="25"/>
        <v>0</v>
      </c>
      <c r="BW14" s="71">
        <f t="shared" si="26"/>
        <v>0</v>
      </c>
      <c r="BX14" s="71">
        <f t="shared" si="27"/>
        <v>0</v>
      </c>
      <c r="BY14" s="71">
        <f t="shared" si="28"/>
        <v>1493</v>
      </c>
      <c r="BZ14" s="76">
        <f t="shared" si="29"/>
        <v>7089</v>
      </c>
      <c r="CA14" s="117">
        <f t="shared" si="30"/>
        <v>0</v>
      </c>
    </row>
    <row r="15" spans="1:79" x14ac:dyDescent="0.25">
      <c r="A15" s="29" t="s">
        <v>39</v>
      </c>
      <c r="B15" s="29"/>
      <c r="C15" s="29"/>
      <c r="D15" s="58"/>
      <c r="E15" s="52" t="s">
        <v>39</v>
      </c>
      <c r="F15" s="80">
        <f>'4b 58C 20-21 Persons Count'!AS12</f>
        <v>3.9300000000000002E-2</v>
      </c>
      <c r="G15" s="82">
        <f t="shared" si="32"/>
        <v>0</v>
      </c>
      <c r="H15" s="82">
        <f t="shared" si="32"/>
        <v>0</v>
      </c>
      <c r="I15" s="82">
        <f t="shared" si="32"/>
        <v>0</v>
      </c>
      <c r="J15" s="82">
        <f t="shared" si="32"/>
        <v>0</v>
      </c>
      <c r="K15" s="82">
        <f t="shared" si="32"/>
        <v>0</v>
      </c>
      <c r="L15" s="82">
        <f t="shared" si="32"/>
        <v>0</v>
      </c>
      <c r="M15" s="82">
        <f t="shared" si="32"/>
        <v>0</v>
      </c>
      <c r="N15" s="82">
        <f t="shared" si="32"/>
        <v>0</v>
      </c>
      <c r="O15" s="82">
        <f t="shared" si="32"/>
        <v>0</v>
      </c>
      <c r="P15" s="81">
        <f t="shared" si="32"/>
        <v>5869</v>
      </c>
      <c r="Q15" s="25">
        <f t="shared" si="13"/>
        <v>5869</v>
      </c>
      <c r="R15" s="58"/>
      <c r="S15" s="29" t="s">
        <v>39</v>
      </c>
      <c r="T15" s="29"/>
      <c r="U15" s="94"/>
      <c r="V15" s="94"/>
      <c r="W15" s="94"/>
      <c r="X15" s="94"/>
      <c r="Y15" s="58"/>
      <c r="Z15" s="81" t="s">
        <v>39</v>
      </c>
      <c r="AA15" s="25">
        <f t="shared" si="2"/>
        <v>0</v>
      </c>
      <c r="AB15" s="25">
        <f t="shared" si="3"/>
        <v>0</v>
      </c>
      <c r="AC15" s="25">
        <f t="shared" si="4"/>
        <v>0</v>
      </c>
      <c r="AD15" s="25">
        <f t="shared" si="5"/>
        <v>0</v>
      </c>
      <c r="AE15" s="25">
        <f t="shared" si="6"/>
        <v>0</v>
      </c>
      <c r="AF15" s="25">
        <f t="shared" si="7"/>
        <v>0</v>
      </c>
      <c r="AG15" s="25">
        <f t="shared" si="8"/>
        <v>0</v>
      </c>
      <c r="AH15" s="25">
        <f t="shared" si="9"/>
        <v>0</v>
      </c>
      <c r="AI15" s="25">
        <f t="shared" si="10"/>
        <v>0</v>
      </c>
      <c r="AJ15" s="25">
        <f t="shared" si="11"/>
        <v>5869</v>
      </c>
      <c r="AK15" s="73">
        <f t="shared" si="14"/>
        <v>5869</v>
      </c>
      <c r="AL15" s="92"/>
      <c r="AM15" s="85" t="s">
        <v>39</v>
      </c>
      <c r="AN15" s="88">
        <f>SUMIF('3b SFY 21-22 Adj-Late CalWIN MO'!$A:$A,'SFY 22-23 Q3 Share Calculations'!$AM15,'3b SFY 21-22 Adj-Late CalWIN MO'!X:X)</f>
        <v>6702</v>
      </c>
      <c r="AO15" s="88">
        <f>SUMIF('3b SFY 21-22 Adj-Late CalWIN MO'!$A:$A,'SFY 22-23 Q3 Share Calculations'!$AM15,'3b SFY 21-22 Adj-Late CalWIN MO'!Y:Y)</f>
        <v>112</v>
      </c>
      <c r="AP15" s="88">
        <f>SUMIF('3b SFY 21-22 Adj-Late CalWIN MO'!$A:$A,'SFY 22-23 Q3 Share Calculations'!$AM15,'3b SFY 21-22 Adj-Late CalWIN MO'!Z:Z)</f>
        <v>1168</v>
      </c>
      <c r="AQ15" s="88">
        <f t="shared" si="37"/>
        <v>7982</v>
      </c>
      <c r="AR15" s="75"/>
      <c r="AS15" s="25" t="s">
        <v>39</v>
      </c>
      <c r="AT15" s="86">
        <f>'5b SFY 2223 CalWIN MO Share Tbl'!J9</f>
        <v>8.8599999999999998E-2</v>
      </c>
      <c r="AU15" s="81">
        <f>ROUND(AT15*AU$5,0)</f>
        <v>37618</v>
      </c>
      <c r="AV15" s="97">
        <f>ROUNDUP(AT15*AV$5,0)</f>
        <v>445</v>
      </c>
      <c r="AW15" s="82">
        <f>ROUND(AT15*AW$5,0)</f>
        <v>3596</v>
      </c>
      <c r="AX15" s="90">
        <f>SUM(AU15:AW15)</f>
        <v>41659</v>
      </c>
      <c r="AY15" s="72"/>
      <c r="AZ15" s="88" t="s">
        <v>39</v>
      </c>
      <c r="BA15" s="88">
        <f>SUMIF('3a SFY 22-23 Q3 CalWIN MO'!$A:$A,'SFY 22-23 Q3 Share Calculations'!$AZ15,'3a SFY 22-23 Q3 CalWIN MO'!X:X)</f>
        <v>8875</v>
      </c>
      <c r="BB15" s="88">
        <f>SUMIF('3a SFY 22-23 Q3 CalWIN MO'!$A:$A,'SFY 22-23 Q3 Share Calculations'!$AZ15,'3a SFY 22-23 Q3 CalWIN MO'!Y:Y)</f>
        <v>105</v>
      </c>
      <c r="BC15" s="88">
        <f>SUMIF('3a SFY 22-23 Q3 CalWIN MO'!$A:$A,'SFY 22-23 Q3 Share Calculations'!$AZ15,'3a SFY 22-23 Q3 CalWIN MO'!Z:Z)</f>
        <v>849</v>
      </c>
      <c r="BD15" s="99">
        <f>SUM(BA15:BC15)</f>
        <v>9829</v>
      </c>
      <c r="BF15" s="88" t="s">
        <v>39</v>
      </c>
      <c r="BG15" s="307">
        <f t="shared" si="16"/>
        <v>46493</v>
      </c>
      <c r="BH15" s="307">
        <f t="shared" si="17"/>
        <v>550</v>
      </c>
      <c r="BI15" s="307">
        <f t="shared" si="18"/>
        <v>4445</v>
      </c>
      <c r="BJ15" s="89">
        <f t="shared" si="39"/>
        <v>51488</v>
      </c>
      <c r="BK15" s="72"/>
      <c r="BL15" s="25" t="s">
        <v>39</v>
      </c>
      <c r="BM15" s="91">
        <f>'4a 58C 19-20 Persons Count'!Y12</f>
        <v>0.14680000000000001</v>
      </c>
      <c r="BN15" s="25">
        <f>ROUND(BM15*BN$5,0)</f>
        <v>0</v>
      </c>
      <c r="BO15" s="72"/>
      <c r="BP15" s="71">
        <f t="shared" si="19"/>
        <v>0</v>
      </c>
      <c r="BQ15" s="71">
        <f t="shared" si="20"/>
        <v>53195</v>
      </c>
      <c r="BR15" s="71">
        <f t="shared" si="21"/>
        <v>0</v>
      </c>
      <c r="BS15" s="71">
        <f t="shared" si="22"/>
        <v>0</v>
      </c>
      <c r="BT15" s="71">
        <f t="shared" si="23"/>
        <v>0</v>
      </c>
      <c r="BU15" s="71">
        <f t="shared" si="24"/>
        <v>662</v>
      </c>
      <c r="BV15" s="71">
        <f t="shared" si="25"/>
        <v>0</v>
      </c>
      <c r="BW15" s="71">
        <f t="shared" si="26"/>
        <v>0</v>
      </c>
      <c r="BX15" s="71">
        <f t="shared" si="27"/>
        <v>0</v>
      </c>
      <c r="BY15" s="71">
        <f t="shared" si="28"/>
        <v>11482</v>
      </c>
      <c r="BZ15" s="76">
        <f t="shared" si="29"/>
        <v>65339</v>
      </c>
      <c r="CA15" s="117">
        <f t="shared" si="30"/>
        <v>0</v>
      </c>
    </row>
    <row r="16" spans="1:79" x14ac:dyDescent="0.25">
      <c r="A16" s="52" t="s">
        <v>40</v>
      </c>
      <c r="B16" s="80">
        <f>'4b 58C 20-21 Persons Count'!AM13</f>
        <v>1.1999999999999999E-3</v>
      </c>
      <c r="C16" s="81">
        <f t="shared" si="31"/>
        <v>2</v>
      </c>
      <c r="D16" s="58"/>
      <c r="E16" s="52" t="s">
        <v>40</v>
      </c>
      <c r="F16" s="80">
        <f>'4b 58C 20-21 Persons Count'!AS13</f>
        <v>8.9999999999999998E-4</v>
      </c>
      <c r="G16" s="82">
        <f t="shared" si="32"/>
        <v>0</v>
      </c>
      <c r="H16" s="82">
        <f t="shared" si="32"/>
        <v>0</v>
      </c>
      <c r="I16" s="82">
        <f t="shared" si="32"/>
        <v>0</v>
      </c>
      <c r="J16" s="82">
        <f t="shared" si="32"/>
        <v>0</v>
      </c>
      <c r="K16" s="82">
        <f>ROUND(K$5*$F16,0)</f>
        <v>0</v>
      </c>
      <c r="L16" s="82">
        <f t="shared" si="32"/>
        <v>0</v>
      </c>
      <c r="M16" s="82">
        <f t="shared" si="32"/>
        <v>0</v>
      </c>
      <c r="N16" s="82">
        <f t="shared" si="32"/>
        <v>0</v>
      </c>
      <c r="O16" s="82">
        <f t="shared" si="32"/>
        <v>0</v>
      </c>
      <c r="P16" s="81">
        <f t="shared" si="32"/>
        <v>134</v>
      </c>
      <c r="Q16" s="25">
        <f t="shared" si="13"/>
        <v>134</v>
      </c>
      <c r="R16" s="58"/>
      <c r="S16" s="52" t="s">
        <v>40</v>
      </c>
      <c r="T16" s="80">
        <f>'4b 58C 20-21 Persons Count'!AI13</f>
        <v>1.5E-3</v>
      </c>
      <c r="U16" s="82">
        <f t="shared" si="35"/>
        <v>1755</v>
      </c>
      <c r="V16" s="82">
        <f>ROUNDUP($V$5*T16,0)</f>
        <v>29</v>
      </c>
      <c r="W16" s="82">
        <f t="shared" si="36"/>
        <v>343</v>
      </c>
      <c r="X16" s="88">
        <f t="shared" ref="X16:X34" si="41">SUM(U16:W16)</f>
        <v>2127</v>
      </c>
      <c r="Y16" s="58"/>
      <c r="Z16" s="81" t="s">
        <v>40</v>
      </c>
      <c r="AA16" s="25">
        <f t="shared" si="2"/>
        <v>0</v>
      </c>
      <c r="AB16" s="25">
        <f t="shared" si="3"/>
        <v>1755</v>
      </c>
      <c r="AC16" s="25">
        <f t="shared" si="4"/>
        <v>0</v>
      </c>
      <c r="AD16" s="25">
        <f t="shared" si="5"/>
        <v>0</v>
      </c>
      <c r="AE16" s="25">
        <f t="shared" si="6"/>
        <v>0</v>
      </c>
      <c r="AF16" s="25">
        <f t="shared" si="7"/>
        <v>29</v>
      </c>
      <c r="AG16" s="25">
        <f t="shared" si="8"/>
        <v>0</v>
      </c>
      <c r="AH16" s="25">
        <f t="shared" si="9"/>
        <v>0</v>
      </c>
      <c r="AI16" s="25">
        <f t="shared" si="10"/>
        <v>0</v>
      </c>
      <c r="AJ16" s="25">
        <f t="shared" si="11"/>
        <v>477</v>
      </c>
      <c r="AK16" s="73">
        <f t="shared" si="14"/>
        <v>2261</v>
      </c>
      <c r="AL16" s="92"/>
      <c r="AM16" s="284" t="s">
        <v>40</v>
      </c>
      <c r="AN16" s="94"/>
      <c r="AO16" s="94"/>
      <c r="AP16" s="94"/>
      <c r="AQ16" s="94"/>
      <c r="AR16" s="75"/>
      <c r="AS16" s="29" t="s">
        <v>40</v>
      </c>
      <c r="AT16" s="95"/>
      <c r="AU16" s="29"/>
      <c r="AV16" s="94"/>
      <c r="AW16" s="94"/>
      <c r="AX16" s="29"/>
      <c r="AY16" s="72"/>
      <c r="AZ16" s="94" t="s">
        <v>40</v>
      </c>
      <c r="BA16" s="94"/>
      <c r="BB16" s="94"/>
      <c r="BC16" s="94"/>
      <c r="BD16" s="94"/>
      <c r="BF16" s="94" t="s">
        <v>40</v>
      </c>
      <c r="BG16" s="323"/>
      <c r="BH16" s="323"/>
      <c r="BI16" s="323"/>
      <c r="BJ16" s="320"/>
      <c r="BK16" s="72"/>
      <c r="BL16" s="29" t="s">
        <v>40</v>
      </c>
      <c r="BM16" s="79"/>
      <c r="BN16" s="29"/>
      <c r="BO16" s="72"/>
      <c r="BP16" s="71">
        <f t="shared" si="19"/>
        <v>0</v>
      </c>
      <c r="BQ16" s="71">
        <f t="shared" si="20"/>
        <v>1757</v>
      </c>
      <c r="BR16" s="71">
        <f t="shared" si="21"/>
        <v>0</v>
      </c>
      <c r="BS16" s="71">
        <f t="shared" si="22"/>
        <v>0</v>
      </c>
      <c r="BT16" s="71">
        <f t="shared" si="23"/>
        <v>0</v>
      </c>
      <c r="BU16" s="71">
        <f t="shared" si="24"/>
        <v>29</v>
      </c>
      <c r="BV16" s="71">
        <f t="shared" si="25"/>
        <v>0</v>
      </c>
      <c r="BW16" s="71">
        <f t="shared" si="26"/>
        <v>0</v>
      </c>
      <c r="BX16" s="71">
        <f t="shared" si="27"/>
        <v>0</v>
      </c>
      <c r="BY16" s="71">
        <f t="shared" si="28"/>
        <v>477</v>
      </c>
      <c r="BZ16" s="76">
        <f t="shared" si="29"/>
        <v>2263</v>
      </c>
      <c r="CA16" s="117">
        <f t="shared" si="30"/>
        <v>0</v>
      </c>
    </row>
    <row r="17" spans="1:79" x14ac:dyDescent="0.25">
      <c r="A17" s="52" t="s">
        <v>41</v>
      </c>
      <c r="B17" s="80">
        <f>'4b 58C 20-21 Persons Count'!AM14</f>
        <v>8.3000000000000001E-3</v>
      </c>
      <c r="C17" s="81">
        <f t="shared" si="31"/>
        <v>16</v>
      </c>
      <c r="D17" s="58"/>
      <c r="E17" s="52" t="s">
        <v>41</v>
      </c>
      <c r="F17" s="80">
        <f>'4b 58C 20-21 Persons Count'!AS14</f>
        <v>4.4000000000000003E-3</v>
      </c>
      <c r="G17" s="82">
        <f t="shared" si="32"/>
        <v>0</v>
      </c>
      <c r="H17" s="82">
        <f t="shared" si="32"/>
        <v>0</v>
      </c>
      <c r="I17" s="82">
        <f t="shared" si="32"/>
        <v>0</v>
      </c>
      <c r="J17" s="82">
        <f t="shared" si="32"/>
        <v>0</v>
      </c>
      <c r="K17" s="82">
        <f t="shared" si="32"/>
        <v>0</v>
      </c>
      <c r="L17" s="82">
        <f t="shared" si="32"/>
        <v>0</v>
      </c>
      <c r="M17" s="82">
        <f t="shared" si="32"/>
        <v>0</v>
      </c>
      <c r="N17" s="82">
        <f t="shared" si="32"/>
        <v>0</v>
      </c>
      <c r="O17" s="82">
        <f t="shared" si="32"/>
        <v>0</v>
      </c>
      <c r="P17" s="81">
        <f t="shared" si="32"/>
        <v>657</v>
      </c>
      <c r="Q17" s="25">
        <f t="shared" si="13"/>
        <v>657</v>
      </c>
      <c r="R17" s="58"/>
      <c r="S17" s="52" t="s">
        <v>41</v>
      </c>
      <c r="T17" s="80">
        <f>'4b 58C 20-21 Persons Count'!AI14</f>
        <v>7.4000000000000003E-3</v>
      </c>
      <c r="U17" s="82">
        <f t="shared" si="35"/>
        <v>8658</v>
      </c>
      <c r="V17" s="82">
        <f t="shared" si="34"/>
        <v>140</v>
      </c>
      <c r="W17" s="97">
        <f>ROUNDDOWN($W$5*T17,0)</f>
        <v>1692</v>
      </c>
      <c r="X17" s="88">
        <f t="shared" si="41"/>
        <v>10490</v>
      </c>
      <c r="Y17" s="58"/>
      <c r="Z17" s="81" t="s">
        <v>41</v>
      </c>
      <c r="AA17" s="25">
        <f t="shared" si="2"/>
        <v>0</v>
      </c>
      <c r="AB17" s="25">
        <f t="shared" si="3"/>
        <v>8658</v>
      </c>
      <c r="AC17" s="25">
        <f t="shared" si="4"/>
        <v>0</v>
      </c>
      <c r="AD17" s="25">
        <f t="shared" si="5"/>
        <v>0</v>
      </c>
      <c r="AE17" s="25">
        <f t="shared" si="6"/>
        <v>0</v>
      </c>
      <c r="AF17" s="25">
        <f t="shared" si="7"/>
        <v>140</v>
      </c>
      <c r="AG17" s="25">
        <f t="shared" si="8"/>
        <v>0</v>
      </c>
      <c r="AH17" s="25">
        <f t="shared" si="9"/>
        <v>0</v>
      </c>
      <c r="AI17" s="25">
        <f t="shared" si="10"/>
        <v>0</v>
      </c>
      <c r="AJ17" s="25">
        <f t="shared" si="11"/>
        <v>2349</v>
      </c>
      <c r="AK17" s="73">
        <f t="shared" si="14"/>
        <v>11147</v>
      </c>
      <c r="AL17" s="92"/>
      <c r="AM17" s="284" t="s">
        <v>41</v>
      </c>
      <c r="AN17" s="94"/>
      <c r="AO17" s="94"/>
      <c r="AP17" s="94"/>
      <c r="AQ17" s="94"/>
      <c r="AR17" s="75"/>
      <c r="AS17" s="29" t="s">
        <v>41</v>
      </c>
      <c r="AT17" s="95"/>
      <c r="AU17" s="29"/>
      <c r="AV17" s="94"/>
      <c r="AW17" s="94"/>
      <c r="AX17" s="29"/>
      <c r="AY17" s="72"/>
      <c r="AZ17" s="94" t="s">
        <v>41</v>
      </c>
      <c r="BA17" s="94"/>
      <c r="BB17" s="94"/>
      <c r="BC17" s="94"/>
      <c r="BD17" s="94"/>
      <c r="BF17" s="94" t="s">
        <v>41</v>
      </c>
      <c r="BG17" s="323"/>
      <c r="BH17" s="323"/>
      <c r="BI17" s="323"/>
      <c r="BJ17" s="320"/>
      <c r="BK17" s="72"/>
      <c r="BL17" s="29" t="s">
        <v>41</v>
      </c>
      <c r="BM17" s="79"/>
      <c r="BN17" s="29"/>
      <c r="BO17" s="72"/>
      <c r="BP17" s="71">
        <f t="shared" si="19"/>
        <v>0</v>
      </c>
      <c r="BQ17" s="71">
        <f t="shared" si="20"/>
        <v>8674</v>
      </c>
      <c r="BR17" s="71">
        <f t="shared" si="21"/>
        <v>0</v>
      </c>
      <c r="BS17" s="71">
        <f t="shared" si="22"/>
        <v>0</v>
      </c>
      <c r="BT17" s="71">
        <f t="shared" si="23"/>
        <v>0</v>
      </c>
      <c r="BU17" s="71">
        <f t="shared" si="24"/>
        <v>140</v>
      </c>
      <c r="BV17" s="71">
        <f t="shared" si="25"/>
        <v>0</v>
      </c>
      <c r="BW17" s="71">
        <f t="shared" si="26"/>
        <v>0</v>
      </c>
      <c r="BX17" s="71">
        <f t="shared" si="27"/>
        <v>0</v>
      </c>
      <c r="BY17" s="71">
        <f t="shared" si="28"/>
        <v>2349</v>
      </c>
      <c r="BZ17" s="76">
        <f t="shared" si="29"/>
        <v>11163</v>
      </c>
      <c r="CA17" s="117">
        <f t="shared" si="30"/>
        <v>0</v>
      </c>
    </row>
    <row r="18" spans="1:79" x14ac:dyDescent="0.25">
      <c r="A18" s="52" t="s">
        <v>42</v>
      </c>
      <c r="B18" s="80">
        <f>'4b 58C 20-21 Persons Count'!AM15</f>
        <v>1.46E-2</v>
      </c>
      <c r="C18" s="81">
        <f t="shared" si="31"/>
        <v>27</v>
      </c>
      <c r="D18" s="58"/>
      <c r="E18" s="52" t="s">
        <v>42</v>
      </c>
      <c r="F18" s="80">
        <f>'4b 58C 20-21 Persons Count'!AS15</f>
        <v>7.4999999999999997E-3</v>
      </c>
      <c r="G18" s="82">
        <f t="shared" si="32"/>
        <v>0</v>
      </c>
      <c r="H18" s="82">
        <f t="shared" si="32"/>
        <v>0</v>
      </c>
      <c r="I18" s="82">
        <f t="shared" si="32"/>
        <v>0</v>
      </c>
      <c r="J18" s="82">
        <f t="shared" si="32"/>
        <v>0</v>
      </c>
      <c r="K18" s="82">
        <f t="shared" si="32"/>
        <v>0</v>
      </c>
      <c r="L18" s="82">
        <f t="shared" si="32"/>
        <v>0</v>
      </c>
      <c r="M18" s="82">
        <f t="shared" si="32"/>
        <v>0</v>
      </c>
      <c r="N18" s="82">
        <f t="shared" si="32"/>
        <v>0</v>
      </c>
      <c r="O18" s="82">
        <f t="shared" si="32"/>
        <v>0</v>
      </c>
      <c r="P18" s="81">
        <f t="shared" si="32"/>
        <v>1120</v>
      </c>
      <c r="Q18" s="25">
        <f t="shared" si="13"/>
        <v>1120</v>
      </c>
      <c r="R18" s="58"/>
      <c r="S18" s="52" t="s">
        <v>42</v>
      </c>
      <c r="T18" s="80">
        <f>'4b 58C 20-21 Persons Count'!AI15</f>
        <v>1.2699999999999999E-2</v>
      </c>
      <c r="U18" s="82">
        <f t="shared" si="35"/>
        <v>14859</v>
      </c>
      <c r="V18" s="82">
        <f t="shared" si="34"/>
        <v>240</v>
      </c>
      <c r="W18" s="82">
        <f t="shared" si="36"/>
        <v>2905</v>
      </c>
      <c r="X18" s="88">
        <f t="shared" si="41"/>
        <v>18004</v>
      </c>
      <c r="Y18" s="58"/>
      <c r="Z18" s="81" t="s">
        <v>42</v>
      </c>
      <c r="AA18" s="25">
        <f t="shared" si="2"/>
        <v>0</v>
      </c>
      <c r="AB18" s="25">
        <f t="shared" si="3"/>
        <v>14859</v>
      </c>
      <c r="AC18" s="25">
        <f t="shared" si="4"/>
        <v>0</v>
      </c>
      <c r="AD18" s="25">
        <f t="shared" si="5"/>
        <v>0</v>
      </c>
      <c r="AE18" s="25">
        <f t="shared" si="6"/>
        <v>0</v>
      </c>
      <c r="AF18" s="25">
        <f t="shared" si="7"/>
        <v>240</v>
      </c>
      <c r="AG18" s="25">
        <f t="shared" si="8"/>
        <v>0</v>
      </c>
      <c r="AH18" s="25">
        <f t="shared" si="9"/>
        <v>0</v>
      </c>
      <c r="AI18" s="25">
        <f t="shared" si="10"/>
        <v>0</v>
      </c>
      <c r="AJ18" s="25">
        <f t="shared" si="11"/>
        <v>4025</v>
      </c>
      <c r="AK18" s="73">
        <f t="shared" si="14"/>
        <v>19124</v>
      </c>
      <c r="AL18" s="92"/>
      <c r="AM18" s="284" t="s">
        <v>42</v>
      </c>
      <c r="AN18" s="94"/>
      <c r="AO18" s="94"/>
      <c r="AP18" s="94"/>
      <c r="AQ18" s="94"/>
      <c r="AR18" s="75"/>
      <c r="AS18" s="29" t="s">
        <v>42</v>
      </c>
      <c r="AT18" s="95"/>
      <c r="AU18" s="29"/>
      <c r="AV18" s="94"/>
      <c r="AW18" s="94"/>
      <c r="AX18" s="29"/>
      <c r="AY18" s="72"/>
      <c r="AZ18" s="94" t="s">
        <v>42</v>
      </c>
      <c r="BA18" s="94"/>
      <c r="BB18" s="94"/>
      <c r="BC18" s="94"/>
      <c r="BD18" s="94"/>
      <c r="BF18" s="94" t="s">
        <v>42</v>
      </c>
      <c r="BG18" s="323"/>
      <c r="BH18" s="323"/>
      <c r="BI18" s="323"/>
      <c r="BJ18" s="320"/>
      <c r="BK18" s="72"/>
      <c r="BL18" s="29" t="s">
        <v>42</v>
      </c>
      <c r="BM18" s="79"/>
      <c r="BN18" s="29"/>
      <c r="BO18" s="72"/>
      <c r="BP18" s="71">
        <f t="shared" si="19"/>
        <v>0</v>
      </c>
      <c r="BQ18" s="71">
        <f t="shared" si="20"/>
        <v>14886</v>
      </c>
      <c r="BR18" s="71">
        <f t="shared" si="21"/>
        <v>0</v>
      </c>
      <c r="BS18" s="71">
        <f t="shared" si="22"/>
        <v>0</v>
      </c>
      <c r="BT18" s="71">
        <f t="shared" si="23"/>
        <v>0</v>
      </c>
      <c r="BU18" s="71">
        <f t="shared" si="24"/>
        <v>240</v>
      </c>
      <c r="BV18" s="71">
        <f t="shared" si="25"/>
        <v>0</v>
      </c>
      <c r="BW18" s="71">
        <f t="shared" si="26"/>
        <v>0</v>
      </c>
      <c r="BX18" s="71">
        <f t="shared" si="27"/>
        <v>0</v>
      </c>
      <c r="BY18" s="71">
        <f t="shared" si="28"/>
        <v>4025</v>
      </c>
      <c r="BZ18" s="76">
        <f t="shared" si="29"/>
        <v>19151</v>
      </c>
      <c r="CA18" s="117">
        <f t="shared" si="30"/>
        <v>0</v>
      </c>
    </row>
    <row r="19" spans="1:79" x14ac:dyDescent="0.25">
      <c r="A19" s="52" t="s">
        <v>43</v>
      </c>
      <c r="B19" s="80">
        <f>'4b 58C 20-21 Persons Count'!AM16</f>
        <v>6.9999999999999999E-4</v>
      </c>
      <c r="C19" s="81">
        <f t="shared" si="31"/>
        <v>1</v>
      </c>
      <c r="D19" s="58"/>
      <c r="E19" s="52" t="s">
        <v>43</v>
      </c>
      <c r="F19" s="80">
        <f>'4b 58C 20-21 Persons Count'!AS16</f>
        <v>4.0000000000000002E-4</v>
      </c>
      <c r="G19" s="82">
        <f t="shared" si="32"/>
        <v>0</v>
      </c>
      <c r="H19" s="82">
        <f>ROUND(H$5*$F19,0)</f>
        <v>0</v>
      </c>
      <c r="I19" s="82">
        <f t="shared" si="32"/>
        <v>0</v>
      </c>
      <c r="J19" s="82">
        <f t="shared" si="32"/>
        <v>0</v>
      </c>
      <c r="K19" s="82">
        <f t="shared" si="32"/>
        <v>0</v>
      </c>
      <c r="L19" s="82">
        <f t="shared" si="32"/>
        <v>0</v>
      </c>
      <c r="M19" s="82">
        <f t="shared" si="32"/>
        <v>0</v>
      </c>
      <c r="N19" s="82">
        <f t="shared" si="32"/>
        <v>0</v>
      </c>
      <c r="O19" s="82">
        <f t="shared" si="32"/>
        <v>0</v>
      </c>
      <c r="P19" s="81">
        <f t="shared" si="32"/>
        <v>60</v>
      </c>
      <c r="Q19" s="25">
        <f t="shared" si="13"/>
        <v>60</v>
      </c>
      <c r="R19" s="58"/>
      <c r="S19" s="52" t="s">
        <v>43</v>
      </c>
      <c r="T19" s="80">
        <f>'4b 58C 20-21 Persons Count'!AI16</f>
        <v>6.9999999999999999E-4</v>
      </c>
      <c r="U19" s="82">
        <f>ROUND($U$5*T19,0)</f>
        <v>819</v>
      </c>
      <c r="V19" s="82">
        <f>ROUND($V$5*T19,0)</f>
        <v>13</v>
      </c>
      <c r="W19" s="82">
        <f t="shared" si="36"/>
        <v>160</v>
      </c>
      <c r="X19" s="88">
        <f t="shared" si="41"/>
        <v>992</v>
      </c>
      <c r="Y19" s="58"/>
      <c r="Z19" s="81" t="s">
        <v>43</v>
      </c>
      <c r="AA19" s="25">
        <f t="shared" si="2"/>
        <v>0</v>
      </c>
      <c r="AB19" s="25">
        <f t="shared" si="3"/>
        <v>819</v>
      </c>
      <c r="AC19" s="25">
        <f t="shared" si="4"/>
        <v>0</v>
      </c>
      <c r="AD19" s="25">
        <f t="shared" si="5"/>
        <v>0</v>
      </c>
      <c r="AE19" s="25">
        <f t="shared" si="6"/>
        <v>0</v>
      </c>
      <c r="AF19" s="25">
        <f t="shared" si="7"/>
        <v>13</v>
      </c>
      <c r="AG19" s="25">
        <f t="shared" si="8"/>
        <v>0</v>
      </c>
      <c r="AH19" s="25">
        <f t="shared" si="9"/>
        <v>0</v>
      </c>
      <c r="AI19" s="25">
        <f t="shared" si="10"/>
        <v>0</v>
      </c>
      <c r="AJ19" s="25">
        <f t="shared" si="11"/>
        <v>220</v>
      </c>
      <c r="AK19" s="73">
        <f t="shared" si="14"/>
        <v>1052</v>
      </c>
      <c r="AL19" s="92"/>
      <c r="AM19" s="284" t="s">
        <v>43</v>
      </c>
      <c r="AN19" s="94"/>
      <c r="AO19" s="94"/>
      <c r="AP19" s="94"/>
      <c r="AQ19" s="94"/>
      <c r="AR19" s="75"/>
      <c r="AS19" s="29" t="s">
        <v>43</v>
      </c>
      <c r="AT19" s="95"/>
      <c r="AU19" s="29"/>
      <c r="AV19" s="94"/>
      <c r="AW19" s="94"/>
      <c r="AX19" s="29"/>
      <c r="AY19" s="72"/>
      <c r="AZ19" s="94" t="s">
        <v>43</v>
      </c>
      <c r="BA19" s="94"/>
      <c r="BB19" s="94"/>
      <c r="BC19" s="94"/>
      <c r="BD19" s="94"/>
      <c r="BF19" s="94" t="s">
        <v>43</v>
      </c>
      <c r="BG19" s="323"/>
      <c r="BH19" s="323"/>
      <c r="BI19" s="323"/>
      <c r="BJ19" s="320"/>
      <c r="BK19" s="72"/>
      <c r="BL19" s="29" t="s">
        <v>43</v>
      </c>
      <c r="BM19" s="79"/>
      <c r="BN19" s="29"/>
      <c r="BO19" s="72"/>
      <c r="BP19" s="71">
        <f t="shared" si="19"/>
        <v>0</v>
      </c>
      <c r="BQ19" s="71">
        <f t="shared" si="20"/>
        <v>820</v>
      </c>
      <c r="BR19" s="71">
        <f t="shared" si="21"/>
        <v>0</v>
      </c>
      <c r="BS19" s="71">
        <f t="shared" si="22"/>
        <v>0</v>
      </c>
      <c r="BT19" s="71">
        <f t="shared" si="23"/>
        <v>0</v>
      </c>
      <c r="BU19" s="71">
        <f t="shared" si="24"/>
        <v>13</v>
      </c>
      <c r="BV19" s="71">
        <f t="shared" si="25"/>
        <v>0</v>
      </c>
      <c r="BW19" s="71">
        <f t="shared" si="26"/>
        <v>0</v>
      </c>
      <c r="BX19" s="71">
        <f t="shared" si="27"/>
        <v>0</v>
      </c>
      <c r="BY19" s="71">
        <f t="shared" si="28"/>
        <v>220</v>
      </c>
      <c r="BZ19" s="76">
        <f t="shared" si="29"/>
        <v>1053</v>
      </c>
      <c r="CA19" s="117">
        <f t="shared" si="30"/>
        <v>0</v>
      </c>
    </row>
    <row r="20" spans="1:79" x14ac:dyDescent="0.25">
      <c r="A20" s="52" t="s">
        <v>44</v>
      </c>
      <c r="B20" s="80">
        <f>'4b 58C 20-21 Persons Count'!AM17</f>
        <v>6.0699999999999997E-2</v>
      </c>
      <c r="C20" s="81">
        <f t="shared" si="31"/>
        <v>114</v>
      </c>
      <c r="D20" s="58"/>
      <c r="E20" s="52" t="s">
        <v>44</v>
      </c>
      <c r="F20" s="80">
        <f>'4b 58C 20-21 Persons Count'!AS17</f>
        <v>3.3700000000000001E-2</v>
      </c>
      <c r="G20" s="82">
        <f t="shared" si="32"/>
        <v>0</v>
      </c>
      <c r="H20" s="82">
        <f t="shared" si="32"/>
        <v>0</v>
      </c>
      <c r="I20" s="82">
        <f t="shared" si="32"/>
        <v>0</v>
      </c>
      <c r="J20" s="81">
        <f t="shared" si="32"/>
        <v>0</v>
      </c>
      <c r="K20" s="83">
        <f t="shared" si="32"/>
        <v>0</v>
      </c>
      <c r="L20" s="82">
        <f t="shared" si="32"/>
        <v>0</v>
      </c>
      <c r="M20" s="82">
        <f t="shared" si="32"/>
        <v>0</v>
      </c>
      <c r="N20" s="82">
        <f t="shared" si="32"/>
        <v>0</v>
      </c>
      <c r="O20" s="82">
        <f t="shared" si="32"/>
        <v>0</v>
      </c>
      <c r="P20" s="81">
        <f t="shared" si="32"/>
        <v>5033</v>
      </c>
      <c r="Q20" s="25">
        <f t="shared" si="13"/>
        <v>5033</v>
      </c>
      <c r="R20" s="58"/>
      <c r="S20" s="52" t="s">
        <v>44</v>
      </c>
      <c r="T20" s="80">
        <f>'4b 58C 20-21 Persons Count'!AI17</f>
        <v>5.6599999999999998E-2</v>
      </c>
      <c r="U20" s="82">
        <f t="shared" si="35"/>
        <v>66224</v>
      </c>
      <c r="V20" s="82">
        <f t="shared" si="34"/>
        <v>1069</v>
      </c>
      <c r="W20" s="82">
        <f t="shared" si="36"/>
        <v>12947</v>
      </c>
      <c r="X20" s="88">
        <f t="shared" si="41"/>
        <v>80240</v>
      </c>
      <c r="Y20" s="58"/>
      <c r="Z20" s="81" t="s">
        <v>44</v>
      </c>
      <c r="AA20" s="25">
        <f t="shared" si="2"/>
        <v>0</v>
      </c>
      <c r="AB20" s="25">
        <f t="shared" si="3"/>
        <v>66224</v>
      </c>
      <c r="AC20" s="25">
        <f t="shared" si="4"/>
        <v>0</v>
      </c>
      <c r="AD20" s="25">
        <f t="shared" si="5"/>
        <v>0</v>
      </c>
      <c r="AE20" s="25">
        <f t="shared" si="6"/>
        <v>0</v>
      </c>
      <c r="AF20" s="25">
        <f t="shared" si="7"/>
        <v>1069</v>
      </c>
      <c r="AG20" s="25">
        <f t="shared" si="8"/>
        <v>0</v>
      </c>
      <c r="AH20" s="25">
        <f t="shared" si="9"/>
        <v>0</v>
      </c>
      <c r="AI20" s="25">
        <f t="shared" si="10"/>
        <v>0</v>
      </c>
      <c r="AJ20" s="25">
        <f t="shared" si="11"/>
        <v>17980</v>
      </c>
      <c r="AK20" s="73">
        <f t="shared" si="14"/>
        <v>85273</v>
      </c>
      <c r="AL20" s="92"/>
      <c r="AM20" s="284" t="s">
        <v>44</v>
      </c>
      <c r="AN20" s="94"/>
      <c r="AO20" s="94"/>
      <c r="AP20" s="94"/>
      <c r="AQ20" s="94"/>
      <c r="AR20" s="75"/>
      <c r="AS20" s="29" t="s">
        <v>44</v>
      </c>
      <c r="AT20" s="95"/>
      <c r="AU20" s="29"/>
      <c r="AV20" s="94"/>
      <c r="AW20" s="94"/>
      <c r="AX20" s="29"/>
      <c r="AY20" s="72"/>
      <c r="AZ20" s="94" t="s">
        <v>44</v>
      </c>
      <c r="BA20" s="94"/>
      <c r="BB20" s="94"/>
      <c r="BC20" s="94"/>
      <c r="BD20" s="94"/>
      <c r="BF20" s="94" t="s">
        <v>44</v>
      </c>
      <c r="BG20" s="323"/>
      <c r="BH20" s="323"/>
      <c r="BI20" s="323"/>
      <c r="BJ20" s="320"/>
      <c r="BK20" s="72"/>
      <c r="BL20" s="29" t="s">
        <v>44</v>
      </c>
      <c r="BM20" s="79"/>
      <c r="BN20" s="29"/>
      <c r="BO20" s="72"/>
      <c r="BP20" s="71">
        <f t="shared" si="19"/>
        <v>0</v>
      </c>
      <c r="BQ20" s="71">
        <f t="shared" si="20"/>
        <v>66338</v>
      </c>
      <c r="BR20" s="71">
        <f t="shared" si="21"/>
        <v>0</v>
      </c>
      <c r="BS20" s="71">
        <f t="shared" si="22"/>
        <v>0</v>
      </c>
      <c r="BT20" s="71">
        <f t="shared" si="23"/>
        <v>0</v>
      </c>
      <c r="BU20" s="71">
        <f t="shared" si="24"/>
        <v>1069</v>
      </c>
      <c r="BV20" s="71">
        <f t="shared" si="25"/>
        <v>0</v>
      </c>
      <c r="BW20" s="71">
        <f t="shared" si="26"/>
        <v>0</v>
      </c>
      <c r="BX20" s="71">
        <f t="shared" si="27"/>
        <v>0</v>
      </c>
      <c r="BY20" s="71">
        <f t="shared" si="28"/>
        <v>17980</v>
      </c>
      <c r="BZ20" s="76">
        <f t="shared" si="29"/>
        <v>85387</v>
      </c>
      <c r="CA20" s="117">
        <f t="shared" si="30"/>
        <v>0</v>
      </c>
    </row>
    <row r="21" spans="1:79" x14ac:dyDescent="0.25">
      <c r="A21" s="52" t="s">
        <v>45</v>
      </c>
      <c r="B21" s="80">
        <f>'4b 58C 20-21 Persons Count'!AM18</f>
        <v>9.1000000000000004E-3</v>
      </c>
      <c r="C21" s="81">
        <f t="shared" si="31"/>
        <v>17</v>
      </c>
      <c r="D21" s="58"/>
      <c r="E21" s="52" t="s">
        <v>45</v>
      </c>
      <c r="F21" s="80">
        <f>'4b 58C 20-21 Persons Count'!AS18</f>
        <v>4.8999999999999998E-3</v>
      </c>
      <c r="G21" s="82">
        <f t="shared" si="32"/>
        <v>0</v>
      </c>
      <c r="H21" s="82">
        <f t="shared" si="32"/>
        <v>0</v>
      </c>
      <c r="I21" s="82">
        <f t="shared" si="32"/>
        <v>0</v>
      </c>
      <c r="J21" s="81">
        <f t="shared" si="32"/>
        <v>0</v>
      </c>
      <c r="K21" s="83">
        <f t="shared" si="32"/>
        <v>0</v>
      </c>
      <c r="L21" s="82">
        <f t="shared" si="32"/>
        <v>0</v>
      </c>
      <c r="M21" s="82">
        <f t="shared" si="32"/>
        <v>0</v>
      </c>
      <c r="N21" s="82">
        <f t="shared" si="32"/>
        <v>0</v>
      </c>
      <c r="O21" s="82">
        <f t="shared" si="32"/>
        <v>0</v>
      </c>
      <c r="P21" s="97">
        <f>ROUNDDOWN(P$5*$F21,0)</f>
        <v>731</v>
      </c>
      <c r="Q21" s="25">
        <f t="shared" si="13"/>
        <v>731</v>
      </c>
      <c r="R21" s="58"/>
      <c r="S21" s="52" t="s">
        <v>45</v>
      </c>
      <c r="T21" s="80">
        <f>'4b 58C 20-21 Persons Count'!AI18</f>
        <v>8.2000000000000007E-3</v>
      </c>
      <c r="U21" s="82">
        <f t="shared" si="35"/>
        <v>9594</v>
      </c>
      <c r="V21" s="82">
        <f t="shared" si="34"/>
        <v>155</v>
      </c>
      <c r="W21" s="82">
        <f>ROUND($W$5*T21,0)</f>
        <v>1876</v>
      </c>
      <c r="X21" s="88">
        <f t="shared" si="41"/>
        <v>11625</v>
      </c>
      <c r="Y21" s="58"/>
      <c r="Z21" s="81" t="s">
        <v>45</v>
      </c>
      <c r="AA21" s="25">
        <f t="shared" si="2"/>
        <v>0</v>
      </c>
      <c r="AB21" s="25">
        <f t="shared" si="3"/>
        <v>9594</v>
      </c>
      <c r="AC21" s="25">
        <f t="shared" si="4"/>
        <v>0</v>
      </c>
      <c r="AD21" s="25">
        <f t="shared" si="5"/>
        <v>0</v>
      </c>
      <c r="AE21" s="25">
        <f t="shared" si="6"/>
        <v>0</v>
      </c>
      <c r="AF21" s="25">
        <f t="shared" si="7"/>
        <v>155</v>
      </c>
      <c r="AG21" s="25">
        <f t="shared" si="8"/>
        <v>0</v>
      </c>
      <c r="AH21" s="25">
        <f t="shared" si="9"/>
        <v>0</v>
      </c>
      <c r="AI21" s="25">
        <f t="shared" si="10"/>
        <v>0</v>
      </c>
      <c r="AJ21" s="25">
        <f t="shared" si="11"/>
        <v>2607</v>
      </c>
      <c r="AK21" s="73">
        <f t="shared" si="14"/>
        <v>12356</v>
      </c>
      <c r="AL21" s="92"/>
      <c r="AM21" s="284" t="s">
        <v>45</v>
      </c>
      <c r="AN21" s="94"/>
      <c r="AO21" s="94"/>
      <c r="AP21" s="94"/>
      <c r="AQ21" s="94"/>
      <c r="AR21" s="75"/>
      <c r="AS21" s="29" t="s">
        <v>45</v>
      </c>
      <c r="AT21" s="95"/>
      <c r="AU21" s="29"/>
      <c r="AV21" s="94"/>
      <c r="AW21" s="94"/>
      <c r="AX21" s="29"/>
      <c r="AY21" s="72"/>
      <c r="AZ21" s="94" t="s">
        <v>45</v>
      </c>
      <c r="BA21" s="94"/>
      <c r="BB21" s="94"/>
      <c r="BC21" s="94"/>
      <c r="BD21" s="94"/>
      <c r="BF21" s="94" t="s">
        <v>45</v>
      </c>
      <c r="BG21" s="323"/>
      <c r="BH21" s="323"/>
      <c r="BI21" s="323"/>
      <c r="BJ21" s="320"/>
      <c r="BK21" s="72"/>
      <c r="BL21" s="29" t="s">
        <v>45</v>
      </c>
      <c r="BM21" s="79"/>
      <c r="BN21" s="29"/>
      <c r="BO21" s="72"/>
      <c r="BP21" s="71">
        <f t="shared" si="19"/>
        <v>0</v>
      </c>
      <c r="BQ21" s="71">
        <f t="shared" si="20"/>
        <v>9611</v>
      </c>
      <c r="BR21" s="71">
        <f t="shared" si="21"/>
        <v>0</v>
      </c>
      <c r="BS21" s="71">
        <f t="shared" si="22"/>
        <v>0</v>
      </c>
      <c r="BT21" s="71">
        <f t="shared" si="23"/>
        <v>0</v>
      </c>
      <c r="BU21" s="71">
        <f t="shared" si="24"/>
        <v>155</v>
      </c>
      <c r="BV21" s="71">
        <f t="shared" si="25"/>
        <v>0</v>
      </c>
      <c r="BW21" s="71">
        <f t="shared" si="26"/>
        <v>0</v>
      </c>
      <c r="BX21" s="71">
        <f t="shared" si="27"/>
        <v>0</v>
      </c>
      <c r="BY21" s="71">
        <f t="shared" si="28"/>
        <v>2607</v>
      </c>
      <c r="BZ21" s="76">
        <f t="shared" si="29"/>
        <v>12373</v>
      </c>
      <c r="CA21" s="117">
        <f t="shared" si="30"/>
        <v>0</v>
      </c>
    </row>
    <row r="22" spans="1:79" x14ac:dyDescent="0.25">
      <c r="A22" s="52" t="s">
        <v>46</v>
      </c>
      <c r="B22" s="80">
        <f>'4b 58C 20-21 Persons Count'!AM19</f>
        <v>4.7999999999999996E-3</v>
      </c>
      <c r="C22" s="291">
        <f>ROUND(B22*C$5,0)</f>
        <v>9</v>
      </c>
      <c r="D22" s="58"/>
      <c r="E22" s="52" t="s">
        <v>46</v>
      </c>
      <c r="F22" s="80">
        <f>'4b 58C 20-21 Persons Count'!AS19</f>
        <v>2.5000000000000001E-3</v>
      </c>
      <c r="G22" s="82">
        <f t="shared" si="32"/>
        <v>0</v>
      </c>
      <c r="H22" s="82">
        <f t="shared" si="32"/>
        <v>0</v>
      </c>
      <c r="I22" s="82">
        <f t="shared" si="32"/>
        <v>0</v>
      </c>
      <c r="J22" s="81">
        <f t="shared" si="32"/>
        <v>0</v>
      </c>
      <c r="K22" s="83">
        <f t="shared" si="32"/>
        <v>0</v>
      </c>
      <c r="L22" s="82">
        <f t="shared" si="32"/>
        <v>0</v>
      </c>
      <c r="M22" s="82">
        <f t="shared" si="32"/>
        <v>0</v>
      </c>
      <c r="N22" s="82">
        <f t="shared" si="32"/>
        <v>0</v>
      </c>
      <c r="O22" s="82">
        <f t="shared" si="32"/>
        <v>0</v>
      </c>
      <c r="P22" s="81">
        <f t="shared" si="32"/>
        <v>373</v>
      </c>
      <c r="Q22" s="25">
        <f t="shared" si="13"/>
        <v>373</v>
      </c>
      <c r="R22" s="58"/>
      <c r="S22" s="52" t="s">
        <v>46</v>
      </c>
      <c r="T22" s="80">
        <f>'4b 58C 20-21 Persons Count'!AI19</f>
        <v>4.1999999999999997E-3</v>
      </c>
      <c r="U22" s="82">
        <f t="shared" si="35"/>
        <v>4914</v>
      </c>
      <c r="V22" s="82">
        <f t="shared" si="34"/>
        <v>79</v>
      </c>
      <c r="W22" s="82">
        <f t="shared" si="36"/>
        <v>961</v>
      </c>
      <c r="X22" s="88">
        <f t="shared" si="41"/>
        <v>5954</v>
      </c>
      <c r="Y22" s="58"/>
      <c r="Z22" s="81" t="s">
        <v>46</v>
      </c>
      <c r="AA22" s="25">
        <f t="shared" si="2"/>
        <v>0</v>
      </c>
      <c r="AB22" s="25">
        <f t="shared" si="3"/>
        <v>4914</v>
      </c>
      <c r="AC22" s="25">
        <f t="shared" si="4"/>
        <v>0</v>
      </c>
      <c r="AD22" s="25">
        <f t="shared" si="5"/>
        <v>0</v>
      </c>
      <c r="AE22" s="25">
        <f t="shared" si="6"/>
        <v>0</v>
      </c>
      <c r="AF22" s="25">
        <f t="shared" si="7"/>
        <v>79</v>
      </c>
      <c r="AG22" s="25">
        <f t="shared" si="8"/>
        <v>0</v>
      </c>
      <c r="AH22" s="25">
        <f t="shared" si="9"/>
        <v>0</v>
      </c>
      <c r="AI22" s="25">
        <f t="shared" si="10"/>
        <v>0</v>
      </c>
      <c r="AJ22" s="25">
        <f t="shared" si="11"/>
        <v>1334</v>
      </c>
      <c r="AK22" s="73">
        <f t="shared" si="14"/>
        <v>6327</v>
      </c>
      <c r="AL22" s="92"/>
      <c r="AM22" s="284" t="s">
        <v>46</v>
      </c>
      <c r="AN22" s="94"/>
      <c r="AO22" s="94"/>
      <c r="AP22" s="94"/>
      <c r="AQ22" s="94"/>
      <c r="AR22" s="75"/>
      <c r="AS22" s="29" t="s">
        <v>46</v>
      </c>
      <c r="AT22" s="95"/>
      <c r="AU22" s="29"/>
      <c r="AV22" s="94"/>
      <c r="AW22" s="94"/>
      <c r="AX22" s="29"/>
      <c r="AY22" s="72"/>
      <c r="AZ22" s="94" t="s">
        <v>46</v>
      </c>
      <c r="BA22" s="94"/>
      <c r="BB22" s="94"/>
      <c r="BC22" s="94"/>
      <c r="BD22" s="94"/>
      <c r="BF22" s="94" t="s">
        <v>46</v>
      </c>
      <c r="BG22" s="323"/>
      <c r="BH22" s="323"/>
      <c r="BI22" s="323"/>
      <c r="BJ22" s="320"/>
      <c r="BK22" s="72"/>
      <c r="BL22" s="29" t="s">
        <v>46</v>
      </c>
      <c r="BM22" s="79"/>
      <c r="BN22" s="29"/>
      <c r="BO22" s="72"/>
      <c r="BP22" s="71">
        <f t="shared" si="19"/>
        <v>0</v>
      </c>
      <c r="BQ22" s="71">
        <f t="shared" si="20"/>
        <v>4923</v>
      </c>
      <c r="BR22" s="71">
        <f t="shared" si="21"/>
        <v>0</v>
      </c>
      <c r="BS22" s="71">
        <f t="shared" si="22"/>
        <v>0</v>
      </c>
      <c r="BT22" s="71">
        <f t="shared" si="23"/>
        <v>0</v>
      </c>
      <c r="BU22" s="71">
        <f t="shared" si="24"/>
        <v>79</v>
      </c>
      <c r="BV22" s="71">
        <f t="shared" si="25"/>
        <v>0</v>
      </c>
      <c r="BW22" s="71">
        <f t="shared" si="26"/>
        <v>0</v>
      </c>
      <c r="BX22" s="71">
        <f t="shared" si="27"/>
        <v>0</v>
      </c>
      <c r="BY22" s="71">
        <f t="shared" si="28"/>
        <v>1334</v>
      </c>
      <c r="BZ22" s="76">
        <f t="shared" si="29"/>
        <v>6336</v>
      </c>
      <c r="CA22" s="117">
        <f t="shared" si="30"/>
        <v>0</v>
      </c>
    </row>
    <row r="23" spans="1:79" x14ac:dyDescent="0.25">
      <c r="A23" s="52" t="s">
        <v>47</v>
      </c>
      <c r="B23" s="80">
        <f>'4b 58C 20-21 Persons Count'!AM20</f>
        <v>1.1999999999999999E-3</v>
      </c>
      <c r="C23" s="81">
        <f t="shared" si="31"/>
        <v>2</v>
      </c>
      <c r="D23" s="58"/>
      <c r="E23" s="52" t="s">
        <v>47</v>
      </c>
      <c r="F23" s="80">
        <f>'4b 58C 20-21 Persons Count'!AS20</f>
        <v>6.9999999999999999E-4</v>
      </c>
      <c r="G23" s="82">
        <f t="shared" si="32"/>
        <v>0</v>
      </c>
      <c r="H23" s="82">
        <f t="shared" si="32"/>
        <v>0</v>
      </c>
      <c r="I23" s="82">
        <f t="shared" si="32"/>
        <v>0</v>
      </c>
      <c r="J23" s="81">
        <f t="shared" si="32"/>
        <v>0</v>
      </c>
      <c r="K23" s="83">
        <f t="shared" si="32"/>
        <v>0</v>
      </c>
      <c r="L23" s="82">
        <f t="shared" si="32"/>
        <v>0</v>
      </c>
      <c r="M23" s="82">
        <f t="shared" si="32"/>
        <v>0</v>
      </c>
      <c r="N23" s="82">
        <f t="shared" si="32"/>
        <v>0</v>
      </c>
      <c r="O23" s="82">
        <f t="shared" si="32"/>
        <v>0</v>
      </c>
      <c r="P23" s="81">
        <f t="shared" si="32"/>
        <v>105</v>
      </c>
      <c r="Q23" s="25">
        <f t="shared" si="13"/>
        <v>105</v>
      </c>
      <c r="R23" s="58"/>
      <c r="S23" s="52" t="s">
        <v>47</v>
      </c>
      <c r="T23" s="80">
        <f>'4b 58C 20-21 Persons Count'!AI20</f>
        <v>1.1000000000000001E-3</v>
      </c>
      <c r="U23" s="82">
        <f t="shared" si="35"/>
        <v>1287</v>
      </c>
      <c r="V23" s="82">
        <f t="shared" si="34"/>
        <v>21</v>
      </c>
      <c r="W23" s="82">
        <f t="shared" si="36"/>
        <v>252</v>
      </c>
      <c r="X23" s="88">
        <f t="shared" si="41"/>
        <v>1560</v>
      </c>
      <c r="Y23" s="58"/>
      <c r="Z23" s="81" t="s">
        <v>47</v>
      </c>
      <c r="AA23" s="25">
        <f t="shared" si="2"/>
        <v>0</v>
      </c>
      <c r="AB23" s="25">
        <f t="shared" si="3"/>
        <v>1287</v>
      </c>
      <c r="AC23" s="25">
        <f t="shared" si="4"/>
        <v>0</v>
      </c>
      <c r="AD23" s="25">
        <f t="shared" si="5"/>
        <v>0</v>
      </c>
      <c r="AE23" s="25">
        <f t="shared" si="6"/>
        <v>0</v>
      </c>
      <c r="AF23" s="25">
        <f t="shared" si="7"/>
        <v>21</v>
      </c>
      <c r="AG23" s="25">
        <f t="shared" si="8"/>
        <v>0</v>
      </c>
      <c r="AH23" s="25">
        <f t="shared" si="9"/>
        <v>0</v>
      </c>
      <c r="AI23" s="25">
        <f t="shared" si="10"/>
        <v>0</v>
      </c>
      <c r="AJ23" s="25">
        <f t="shared" si="11"/>
        <v>357</v>
      </c>
      <c r="AK23" s="73">
        <f t="shared" si="14"/>
        <v>1665</v>
      </c>
      <c r="AL23" s="92"/>
      <c r="AM23" s="284" t="s">
        <v>47</v>
      </c>
      <c r="AN23" s="94"/>
      <c r="AO23" s="94"/>
      <c r="AP23" s="94"/>
      <c r="AQ23" s="94"/>
      <c r="AR23" s="75"/>
      <c r="AS23" s="29" t="s">
        <v>47</v>
      </c>
      <c r="AT23" s="95"/>
      <c r="AU23" s="29"/>
      <c r="AV23" s="94"/>
      <c r="AW23" s="94"/>
      <c r="AX23" s="29"/>
      <c r="AY23" s="72"/>
      <c r="AZ23" s="94" t="s">
        <v>47</v>
      </c>
      <c r="BA23" s="94"/>
      <c r="BB23" s="94"/>
      <c r="BC23" s="94"/>
      <c r="BD23" s="94"/>
      <c r="BF23" s="94" t="s">
        <v>47</v>
      </c>
      <c r="BG23" s="323"/>
      <c r="BH23" s="323"/>
      <c r="BI23" s="323"/>
      <c r="BJ23" s="320"/>
      <c r="BK23" s="72"/>
      <c r="BL23" s="29" t="s">
        <v>47</v>
      </c>
      <c r="BM23" s="79"/>
      <c r="BN23" s="29"/>
      <c r="BO23" s="72"/>
      <c r="BP23" s="71">
        <f t="shared" si="19"/>
        <v>0</v>
      </c>
      <c r="BQ23" s="71">
        <f t="shared" si="20"/>
        <v>1289</v>
      </c>
      <c r="BR23" s="71">
        <f t="shared" si="21"/>
        <v>0</v>
      </c>
      <c r="BS23" s="71">
        <f t="shared" si="22"/>
        <v>0</v>
      </c>
      <c r="BT23" s="71">
        <f t="shared" si="23"/>
        <v>0</v>
      </c>
      <c r="BU23" s="71">
        <f t="shared" si="24"/>
        <v>21</v>
      </c>
      <c r="BV23" s="71">
        <f t="shared" si="25"/>
        <v>0</v>
      </c>
      <c r="BW23" s="71">
        <f t="shared" si="26"/>
        <v>0</v>
      </c>
      <c r="BX23" s="71">
        <f t="shared" si="27"/>
        <v>0</v>
      </c>
      <c r="BY23" s="71">
        <f t="shared" si="28"/>
        <v>357</v>
      </c>
      <c r="BZ23" s="76">
        <f t="shared" si="29"/>
        <v>1667</v>
      </c>
      <c r="CA23" s="117">
        <f t="shared" si="30"/>
        <v>0</v>
      </c>
    </row>
    <row r="24" spans="1:79" x14ac:dyDescent="0.25">
      <c r="A24" s="52" t="s">
        <v>48</v>
      </c>
      <c r="B24" s="80">
        <f>'4b 58C 20-21 Persons Count'!AM21</f>
        <v>0.50860000000000005</v>
      </c>
      <c r="C24" s="81">
        <f t="shared" si="31"/>
        <v>956</v>
      </c>
      <c r="D24" s="58"/>
      <c r="E24" s="52" t="s">
        <v>48</v>
      </c>
      <c r="F24" s="80">
        <f>'4b 58C 20-21 Persons Count'!AS21</f>
        <v>0.2999</v>
      </c>
      <c r="G24" s="82">
        <f t="shared" si="32"/>
        <v>0</v>
      </c>
      <c r="H24" s="82">
        <f t="shared" si="32"/>
        <v>0</v>
      </c>
      <c r="I24" s="82">
        <f t="shared" si="32"/>
        <v>0</v>
      </c>
      <c r="J24" s="81">
        <f t="shared" si="32"/>
        <v>0</v>
      </c>
      <c r="K24" s="83">
        <f t="shared" si="32"/>
        <v>0</v>
      </c>
      <c r="L24" s="82">
        <f t="shared" si="32"/>
        <v>0</v>
      </c>
      <c r="M24" s="82">
        <f t="shared" si="32"/>
        <v>0</v>
      </c>
      <c r="N24" s="82">
        <f t="shared" ref="N24:P63" si="42">ROUND(N$5*$F24,0)</f>
        <v>0</v>
      </c>
      <c r="O24" s="82">
        <f t="shared" si="42"/>
        <v>0</v>
      </c>
      <c r="P24" s="81">
        <f t="shared" si="42"/>
        <v>44790</v>
      </c>
      <c r="Q24" s="25">
        <f t="shared" si="13"/>
        <v>44790</v>
      </c>
      <c r="R24" s="58"/>
      <c r="S24" s="52" t="s">
        <v>48</v>
      </c>
      <c r="T24" s="80">
        <f>'4b 58C 20-21 Persons Count'!AI21</f>
        <v>0.50460000000000005</v>
      </c>
      <c r="U24" s="82">
        <f>ROUND($U$5*T24,0)</f>
        <v>590396</v>
      </c>
      <c r="V24" s="97">
        <f>ROUNDDOWN($V$5*T24,0)</f>
        <v>9531</v>
      </c>
      <c r="W24" s="82">
        <f t="shared" si="36"/>
        <v>115421</v>
      </c>
      <c r="X24" s="88">
        <f t="shared" si="41"/>
        <v>715348</v>
      </c>
      <c r="Y24" s="58"/>
      <c r="Z24" s="25" t="s">
        <v>48</v>
      </c>
      <c r="AA24" s="25">
        <f t="shared" si="2"/>
        <v>0</v>
      </c>
      <c r="AB24" s="25">
        <f t="shared" si="3"/>
        <v>590396</v>
      </c>
      <c r="AC24" s="25">
        <f t="shared" si="4"/>
        <v>0</v>
      </c>
      <c r="AD24" s="25">
        <f t="shared" si="5"/>
        <v>0</v>
      </c>
      <c r="AE24" s="25">
        <f t="shared" si="6"/>
        <v>0</v>
      </c>
      <c r="AF24" s="25">
        <f t="shared" si="7"/>
        <v>9531</v>
      </c>
      <c r="AG24" s="25">
        <f t="shared" si="8"/>
        <v>0</v>
      </c>
      <c r="AH24" s="25">
        <f t="shared" si="9"/>
        <v>0</v>
      </c>
      <c r="AI24" s="25">
        <f t="shared" si="10"/>
        <v>0</v>
      </c>
      <c r="AJ24" s="25">
        <f t="shared" si="11"/>
        <v>160211</v>
      </c>
      <c r="AK24" s="73">
        <f t="shared" si="14"/>
        <v>760138</v>
      </c>
      <c r="AL24" s="92"/>
      <c r="AM24" s="284" t="s">
        <v>48</v>
      </c>
      <c r="AN24" s="94"/>
      <c r="AO24" s="94"/>
      <c r="AP24" s="94"/>
      <c r="AQ24" s="94"/>
      <c r="AR24" s="75"/>
      <c r="AS24" s="29" t="s">
        <v>48</v>
      </c>
      <c r="AT24" s="95"/>
      <c r="AU24" s="29"/>
      <c r="AV24" s="94"/>
      <c r="AW24" s="94"/>
      <c r="AX24" s="29"/>
      <c r="AY24" s="72"/>
      <c r="AZ24" s="94" t="s">
        <v>48</v>
      </c>
      <c r="BA24" s="94"/>
      <c r="BB24" s="94"/>
      <c r="BC24" s="94"/>
      <c r="BD24" s="94"/>
      <c r="BF24" s="94" t="s">
        <v>48</v>
      </c>
      <c r="BG24" s="323"/>
      <c r="BH24" s="323"/>
      <c r="BI24" s="323"/>
      <c r="BJ24" s="320"/>
      <c r="BK24" s="72"/>
      <c r="BL24" s="29" t="s">
        <v>48</v>
      </c>
      <c r="BM24" s="79"/>
      <c r="BN24" s="29"/>
      <c r="BO24" s="72"/>
      <c r="BP24" s="71">
        <f t="shared" si="19"/>
        <v>0</v>
      </c>
      <c r="BQ24" s="71">
        <f t="shared" si="20"/>
        <v>591352</v>
      </c>
      <c r="BR24" s="71">
        <f t="shared" si="21"/>
        <v>0</v>
      </c>
      <c r="BS24" s="71">
        <f t="shared" si="22"/>
        <v>0</v>
      </c>
      <c r="BT24" s="71">
        <f t="shared" si="23"/>
        <v>0</v>
      </c>
      <c r="BU24" s="71">
        <f t="shared" si="24"/>
        <v>9531</v>
      </c>
      <c r="BV24" s="71">
        <f t="shared" si="25"/>
        <v>0</v>
      </c>
      <c r="BW24" s="71">
        <f t="shared" si="26"/>
        <v>0</v>
      </c>
      <c r="BX24" s="71">
        <f t="shared" si="27"/>
        <v>0</v>
      </c>
      <c r="BY24" s="71">
        <f t="shared" si="28"/>
        <v>160211</v>
      </c>
      <c r="BZ24" s="76">
        <f t="shared" si="29"/>
        <v>761094</v>
      </c>
      <c r="CA24" s="117">
        <f t="shared" si="30"/>
        <v>0</v>
      </c>
    </row>
    <row r="25" spans="1:79" x14ac:dyDescent="0.25">
      <c r="A25" s="52" t="s">
        <v>49</v>
      </c>
      <c r="B25" s="80">
        <f>'4b 58C 20-21 Persons Count'!AM22</f>
        <v>1.0699999999999999E-2</v>
      </c>
      <c r="C25" s="81">
        <f>ROUND(B25*C$5,0)</f>
        <v>20</v>
      </c>
      <c r="D25" s="58"/>
      <c r="E25" s="52" t="s">
        <v>49</v>
      </c>
      <c r="F25" s="80">
        <f>'4b 58C 20-21 Persons Count'!AS22</f>
        <v>5.7999999999999996E-3</v>
      </c>
      <c r="G25" s="82">
        <f t="shared" si="32"/>
        <v>0</v>
      </c>
      <c r="H25" s="82">
        <f t="shared" si="32"/>
        <v>0</v>
      </c>
      <c r="I25" s="82">
        <f t="shared" ref="I25:M63" si="43">ROUND(I$5*$F25,0)</f>
        <v>0</v>
      </c>
      <c r="J25" s="81">
        <f t="shared" si="43"/>
        <v>0</v>
      </c>
      <c r="K25" s="83">
        <f t="shared" si="43"/>
        <v>0</v>
      </c>
      <c r="L25" s="82">
        <f t="shared" si="43"/>
        <v>0</v>
      </c>
      <c r="M25" s="82">
        <f t="shared" si="43"/>
        <v>0</v>
      </c>
      <c r="N25" s="82">
        <f t="shared" si="42"/>
        <v>0</v>
      </c>
      <c r="O25" s="82">
        <f t="shared" si="42"/>
        <v>0</v>
      </c>
      <c r="P25" s="81">
        <f t="shared" si="42"/>
        <v>866</v>
      </c>
      <c r="Q25" s="25">
        <f t="shared" si="13"/>
        <v>866</v>
      </c>
      <c r="R25" s="58"/>
      <c r="S25" s="52" t="s">
        <v>49</v>
      </c>
      <c r="T25" s="80">
        <f>'4b 58C 20-21 Persons Count'!AI22</f>
        <v>9.7999999999999997E-3</v>
      </c>
      <c r="U25" s="82">
        <f t="shared" si="35"/>
        <v>11466</v>
      </c>
      <c r="V25" s="82">
        <f t="shared" si="34"/>
        <v>185</v>
      </c>
      <c r="W25" s="82">
        <f t="shared" si="36"/>
        <v>2242</v>
      </c>
      <c r="X25" s="88">
        <f t="shared" si="41"/>
        <v>13893</v>
      </c>
      <c r="Y25" s="58"/>
      <c r="Z25" s="81" t="s">
        <v>49</v>
      </c>
      <c r="AA25" s="25">
        <f t="shared" si="2"/>
        <v>0</v>
      </c>
      <c r="AB25" s="25">
        <f t="shared" si="3"/>
        <v>11466</v>
      </c>
      <c r="AC25" s="25">
        <f t="shared" si="4"/>
        <v>0</v>
      </c>
      <c r="AD25" s="25">
        <f t="shared" si="5"/>
        <v>0</v>
      </c>
      <c r="AE25" s="25">
        <f t="shared" si="6"/>
        <v>0</v>
      </c>
      <c r="AF25" s="25">
        <f t="shared" si="7"/>
        <v>185</v>
      </c>
      <c r="AG25" s="25">
        <f t="shared" si="8"/>
        <v>0</v>
      </c>
      <c r="AH25" s="25">
        <f t="shared" si="9"/>
        <v>0</v>
      </c>
      <c r="AI25" s="25">
        <f t="shared" si="10"/>
        <v>0</v>
      </c>
      <c r="AJ25" s="25">
        <f t="shared" si="11"/>
        <v>3108</v>
      </c>
      <c r="AK25" s="73">
        <f t="shared" si="14"/>
        <v>14759</v>
      </c>
      <c r="AL25" s="92"/>
      <c r="AM25" s="284" t="s">
        <v>49</v>
      </c>
      <c r="AN25" s="94"/>
      <c r="AO25" s="94"/>
      <c r="AP25" s="94"/>
      <c r="AQ25" s="94"/>
      <c r="AR25" s="75"/>
      <c r="AS25" s="29" t="s">
        <v>49</v>
      </c>
      <c r="AT25" s="95"/>
      <c r="AU25" s="29"/>
      <c r="AV25" s="94"/>
      <c r="AW25" s="94"/>
      <c r="AX25" s="29"/>
      <c r="AY25" s="72"/>
      <c r="AZ25" s="94" t="s">
        <v>49</v>
      </c>
      <c r="BA25" s="94"/>
      <c r="BB25" s="94"/>
      <c r="BC25" s="94"/>
      <c r="BD25" s="94"/>
      <c r="BF25" s="94" t="s">
        <v>49</v>
      </c>
      <c r="BG25" s="323"/>
      <c r="BH25" s="323"/>
      <c r="BI25" s="323"/>
      <c r="BJ25" s="320"/>
      <c r="BK25" s="72"/>
      <c r="BL25" s="29" t="s">
        <v>49</v>
      </c>
      <c r="BM25" s="79"/>
      <c r="BN25" s="29"/>
      <c r="BO25" s="72"/>
      <c r="BP25" s="71">
        <f t="shared" si="19"/>
        <v>0</v>
      </c>
      <c r="BQ25" s="71">
        <f t="shared" si="20"/>
        <v>11486</v>
      </c>
      <c r="BR25" s="71">
        <f t="shared" si="21"/>
        <v>0</v>
      </c>
      <c r="BS25" s="71">
        <f t="shared" si="22"/>
        <v>0</v>
      </c>
      <c r="BT25" s="71">
        <f t="shared" si="23"/>
        <v>0</v>
      </c>
      <c r="BU25" s="71">
        <f t="shared" si="24"/>
        <v>185</v>
      </c>
      <c r="BV25" s="71">
        <f t="shared" si="25"/>
        <v>0</v>
      </c>
      <c r="BW25" s="71">
        <f t="shared" si="26"/>
        <v>0</v>
      </c>
      <c r="BX25" s="71">
        <f t="shared" si="27"/>
        <v>0</v>
      </c>
      <c r="BY25" s="71">
        <f t="shared" si="28"/>
        <v>3108</v>
      </c>
      <c r="BZ25" s="76">
        <f t="shared" si="29"/>
        <v>14779</v>
      </c>
      <c r="CA25" s="117">
        <f t="shared" si="30"/>
        <v>0</v>
      </c>
    </row>
    <row r="26" spans="1:79" x14ac:dyDescent="0.25">
      <c r="A26" s="52" t="s">
        <v>50</v>
      </c>
      <c r="B26" s="80">
        <f>'4b 58C 20-21 Persons Count'!AM23</f>
        <v>4.7999999999999996E-3</v>
      </c>
      <c r="C26" s="81">
        <f t="shared" ref="C26:C32" si="44">ROUND(B26*C$5,0)</f>
        <v>9</v>
      </c>
      <c r="D26" s="58"/>
      <c r="E26" s="52" t="s">
        <v>50</v>
      </c>
      <c r="F26" s="80">
        <f>'4b 58C 20-21 Persons Count'!AS23</f>
        <v>3.3999999999999998E-3</v>
      </c>
      <c r="G26" s="82">
        <f t="shared" si="32"/>
        <v>0</v>
      </c>
      <c r="H26" s="82">
        <f t="shared" si="32"/>
        <v>0</v>
      </c>
      <c r="I26" s="82">
        <f t="shared" si="43"/>
        <v>0</v>
      </c>
      <c r="J26" s="82">
        <f t="shared" si="43"/>
        <v>0</v>
      </c>
      <c r="K26" s="82">
        <f t="shared" si="43"/>
        <v>0</v>
      </c>
      <c r="L26" s="82">
        <f t="shared" si="43"/>
        <v>0</v>
      </c>
      <c r="M26" s="82">
        <f t="shared" si="43"/>
        <v>0</v>
      </c>
      <c r="N26" s="82">
        <f t="shared" si="42"/>
        <v>0</v>
      </c>
      <c r="O26" s="82">
        <f t="shared" si="42"/>
        <v>0</v>
      </c>
      <c r="P26" s="81">
        <f t="shared" si="42"/>
        <v>508</v>
      </c>
      <c r="Q26" s="25">
        <f t="shared" si="13"/>
        <v>508</v>
      </c>
      <c r="R26" s="58"/>
      <c r="S26" s="52" t="s">
        <v>50</v>
      </c>
      <c r="T26" s="80">
        <f>'4b 58C 20-21 Persons Count'!AI23</f>
        <v>5.7999999999999996E-3</v>
      </c>
      <c r="U26" s="82">
        <f t="shared" si="35"/>
        <v>6786</v>
      </c>
      <c r="V26" s="82">
        <f t="shared" si="34"/>
        <v>110</v>
      </c>
      <c r="W26" s="82">
        <f t="shared" si="36"/>
        <v>1327</v>
      </c>
      <c r="X26" s="88">
        <f t="shared" si="41"/>
        <v>8223</v>
      </c>
      <c r="Y26" s="58"/>
      <c r="Z26" s="81" t="s">
        <v>50</v>
      </c>
      <c r="AA26" s="25">
        <f t="shared" si="2"/>
        <v>0</v>
      </c>
      <c r="AB26" s="25">
        <f t="shared" si="3"/>
        <v>6786</v>
      </c>
      <c r="AC26" s="25">
        <f t="shared" si="4"/>
        <v>0</v>
      </c>
      <c r="AD26" s="25">
        <f t="shared" si="5"/>
        <v>0</v>
      </c>
      <c r="AE26" s="25">
        <f t="shared" si="6"/>
        <v>0</v>
      </c>
      <c r="AF26" s="25">
        <f t="shared" si="7"/>
        <v>110</v>
      </c>
      <c r="AG26" s="25">
        <f t="shared" si="8"/>
        <v>0</v>
      </c>
      <c r="AH26" s="25">
        <f t="shared" si="9"/>
        <v>0</v>
      </c>
      <c r="AI26" s="25">
        <f t="shared" si="10"/>
        <v>0</v>
      </c>
      <c r="AJ26" s="25">
        <f t="shared" si="11"/>
        <v>1835</v>
      </c>
      <c r="AK26" s="73">
        <f t="shared" si="14"/>
        <v>8731</v>
      </c>
      <c r="AL26" s="92"/>
      <c r="AM26" s="284" t="s">
        <v>50</v>
      </c>
      <c r="AN26" s="94"/>
      <c r="AO26" s="94"/>
      <c r="AP26" s="94"/>
      <c r="AQ26" s="94"/>
      <c r="AR26" s="75"/>
      <c r="AS26" s="29" t="s">
        <v>50</v>
      </c>
      <c r="AT26" s="95"/>
      <c r="AU26" s="29"/>
      <c r="AV26" s="94"/>
      <c r="AW26" s="94"/>
      <c r="AX26" s="29"/>
      <c r="AY26" s="72"/>
      <c r="AZ26" s="94" t="s">
        <v>50</v>
      </c>
      <c r="BA26" s="94"/>
      <c r="BB26" s="94"/>
      <c r="BC26" s="94"/>
      <c r="BD26" s="94"/>
      <c r="BF26" s="94" t="s">
        <v>50</v>
      </c>
      <c r="BG26" s="323"/>
      <c r="BH26" s="323"/>
      <c r="BI26" s="323"/>
      <c r="BJ26" s="320"/>
      <c r="BK26" s="72"/>
      <c r="BL26" s="29" t="s">
        <v>50</v>
      </c>
      <c r="BM26" s="79"/>
      <c r="BN26" s="29"/>
      <c r="BO26" s="72"/>
      <c r="BP26" s="71">
        <f t="shared" si="19"/>
        <v>0</v>
      </c>
      <c r="BQ26" s="71">
        <f t="shared" si="20"/>
        <v>6795</v>
      </c>
      <c r="BR26" s="71">
        <f t="shared" si="21"/>
        <v>0</v>
      </c>
      <c r="BS26" s="71">
        <f t="shared" si="22"/>
        <v>0</v>
      </c>
      <c r="BT26" s="71">
        <f t="shared" si="23"/>
        <v>0</v>
      </c>
      <c r="BU26" s="71">
        <f t="shared" si="24"/>
        <v>110</v>
      </c>
      <c r="BV26" s="71">
        <f t="shared" si="25"/>
        <v>0</v>
      </c>
      <c r="BW26" s="71">
        <f t="shared" si="26"/>
        <v>0</v>
      </c>
      <c r="BX26" s="71">
        <f t="shared" si="27"/>
        <v>0</v>
      </c>
      <c r="BY26" s="71">
        <f t="shared" si="28"/>
        <v>1835</v>
      </c>
      <c r="BZ26" s="76">
        <f t="shared" si="29"/>
        <v>8740</v>
      </c>
      <c r="CA26" s="117">
        <f t="shared" si="30"/>
        <v>0</v>
      </c>
    </row>
    <row r="27" spans="1:79" x14ac:dyDescent="0.25">
      <c r="A27" s="52" t="s">
        <v>51</v>
      </c>
      <c r="B27" s="80">
        <f>'4b 58C 20-21 Persons Count'!AM24</f>
        <v>8.9999999999999998E-4</v>
      </c>
      <c r="C27" s="81">
        <f t="shared" si="44"/>
        <v>2</v>
      </c>
      <c r="D27" s="58"/>
      <c r="E27" s="52" t="s">
        <v>51</v>
      </c>
      <c r="F27" s="80">
        <f>'4b 58C 20-21 Persons Count'!AS24</f>
        <v>4.0000000000000002E-4</v>
      </c>
      <c r="G27" s="81">
        <f>ROUND(G$5*$F27,0)</f>
        <v>0</v>
      </c>
      <c r="H27" s="82">
        <f t="shared" si="32"/>
        <v>0</v>
      </c>
      <c r="I27" s="82">
        <f t="shared" si="43"/>
        <v>0</v>
      </c>
      <c r="J27" s="82">
        <f>ROUND(J$5*$F27,0)</f>
        <v>0</v>
      </c>
      <c r="K27" s="82">
        <f t="shared" si="43"/>
        <v>0</v>
      </c>
      <c r="L27" s="82">
        <f>ROUND(L$5*$F27,0)</f>
        <v>0</v>
      </c>
      <c r="M27" s="82">
        <f t="shared" si="43"/>
        <v>0</v>
      </c>
      <c r="N27" s="82">
        <f t="shared" si="42"/>
        <v>0</v>
      </c>
      <c r="O27" s="82">
        <f t="shared" si="42"/>
        <v>0</v>
      </c>
      <c r="P27" s="81">
        <f t="shared" si="42"/>
        <v>60</v>
      </c>
      <c r="Q27" s="25">
        <f t="shared" si="13"/>
        <v>60</v>
      </c>
      <c r="R27" s="58"/>
      <c r="S27" s="52" t="s">
        <v>51</v>
      </c>
      <c r="T27" s="80">
        <f>'4b 58C 20-21 Persons Count'!AI24</f>
        <v>6.9999999999999999E-4</v>
      </c>
      <c r="U27" s="82">
        <f t="shared" si="35"/>
        <v>819</v>
      </c>
      <c r="V27" s="82">
        <f t="shared" si="34"/>
        <v>13</v>
      </c>
      <c r="W27" s="82">
        <f t="shared" si="36"/>
        <v>160</v>
      </c>
      <c r="X27" s="88">
        <f t="shared" si="41"/>
        <v>992</v>
      </c>
      <c r="Y27" s="58"/>
      <c r="Z27" s="81" t="s">
        <v>51</v>
      </c>
      <c r="AA27" s="25">
        <f t="shared" si="2"/>
        <v>0</v>
      </c>
      <c r="AB27" s="25">
        <f t="shared" si="3"/>
        <v>819</v>
      </c>
      <c r="AC27" s="25">
        <f t="shared" si="4"/>
        <v>0</v>
      </c>
      <c r="AD27" s="25">
        <f t="shared" si="5"/>
        <v>0</v>
      </c>
      <c r="AE27" s="25">
        <f t="shared" si="6"/>
        <v>0</v>
      </c>
      <c r="AF27" s="25">
        <f t="shared" si="7"/>
        <v>13</v>
      </c>
      <c r="AG27" s="25">
        <f t="shared" si="8"/>
        <v>0</v>
      </c>
      <c r="AH27" s="25">
        <f t="shared" si="9"/>
        <v>0</v>
      </c>
      <c r="AI27" s="25">
        <f t="shared" si="10"/>
        <v>0</v>
      </c>
      <c r="AJ27" s="25">
        <f t="shared" si="11"/>
        <v>220</v>
      </c>
      <c r="AK27" s="73">
        <f t="shared" si="14"/>
        <v>1052</v>
      </c>
      <c r="AL27" s="92"/>
      <c r="AM27" s="284" t="s">
        <v>51</v>
      </c>
      <c r="AN27" s="94"/>
      <c r="AO27" s="94"/>
      <c r="AP27" s="94"/>
      <c r="AQ27" s="94"/>
      <c r="AR27" s="75"/>
      <c r="AS27" s="29" t="s">
        <v>51</v>
      </c>
      <c r="AT27" s="95"/>
      <c r="AU27" s="29"/>
      <c r="AV27" s="94"/>
      <c r="AW27" s="94"/>
      <c r="AX27" s="29"/>
      <c r="AY27" s="72"/>
      <c r="AZ27" s="94" t="s">
        <v>51</v>
      </c>
      <c r="BA27" s="94"/>
      <c r="BB27" s="94"/>
      <c r="BC27" s="94"/>
      <c r="BD27" s="94"/>
      <c r="BF27" s="94" t="s">
        <v>51</v>
      </c>
      <c r="BG27" s="323"/>
      <c r="BH27" s="323"/>
      <c r="BI27" s="323"/>
      <c r="BJ27" s="320"/>
      <c r="BK27" s="72"/>
      <c r="BL27" s="29" t="s">
        <v>51</v>
      </c>
      <c r="BM27" s="79"/>
      <c r="BN27" s="29"/>
      <c r="BO27" s="72"/>
      <c r="BP27" s="71">
        <f t="shared" si="19"/>
        <v>0</v>
      </c>
      <c r="BQ27" s="71">
        <f t="shared" si="20"/>
        <v>821</v>
      </c>
      <c r="BR27" s="71">
        <f t="shared" si="21"/>
        <v>0</v>
      </c>
      <c r="BS27" s="71">
        <f t="shared" si="22"/>
        <v>0</v>
      </c>
      <c r="BT27" s="71">
        <f t="shared" si="23"/>
        <v>0</v>
      </c>
      <c r="BU27" s="71">
        <f t="shared" si="24"/>
        <v>13</v>
      </c>
      <c r="BV27" s="71">
        <f t="shared" si="25"/>
        <v>0</v>
      </c>
      <c r="BW27" s="71">
        <f t="shared" si="26"/>
        <v>0</v>
      </c>
      <c r="BX27" s="71">
        <f t="shared" si="27"/>
        <v>0</v>
      </c>
      <c r="BY27" s="71">
        <f t="shared" si="28"/>
        <v>220</v>
      </c>
      <c r="BZ27" s="76">
        <f t="shared" si="29"/>
        <v>1054</v>
      </c>
      <c r="CA27" s="117">
        <f t="shared" si="30"/>
        <v>0</v>
      </c>
    </row>
    <row r="28" spans="1:79" x14ac:dyDescent="0.25">
      <c r="A28" s="52" t="s">
        <v>52</v>
      </c>
      <c r="B28" s="80">
        <f>'4b 58C 20-21 Persons Count'!AM25</f>
        <v>4.5999999999999999E-3</v>
      </c>
      <c r="C28" s="81">
        <f t="shared" si="44"/>
        <v>9</v>
      </c>
      <c r="D28" s="58"/>
      <c r="E28" s="52" t="s">
        <v>52</v>
      </c>
      <c r="F28" s="80">
        <f>'4b 58C 20-21 Persons Count'!AS25</f>
        <v>2.8999999999999998E-3</v>
      </c>
      <c r="G28" s="82">
        <f t="shared" si="32"/>
        <v>0</v>
      </c>
      <c r="H28" s="82">
        <f t="shared" si="32"/>
        <v>0</v>
      </c>
      <c r="I28" s="82">
        <f t="shared" si="43"/>
        <v>0</v>
      </c>
      <c r="J28" s="82">
        <f t="shared" si="43"/>
        <v>0</v>
      </c>
      <c r="K28" s="82">
        <f t="shared" si="43"/>
        <v>0</v>
      </c>
      <c r="L28" s="82">
        <f t="shared" si="43"/>
        <v>0</v>
      </c>
      <c r="M28" s="82">
        <f t="shared" si="43"/>
        <v>0</v>
      </c>
      <c r="N28" s="82">
        <f t="shared" si="42"/>
        <v>0</v>
      </c>
      <c r="O28" s="82">
        <f t="shared" si="42"/>
        <v>0</v>
      </c>
      <c r="P28" s="81">
        <f t="shared" si="42"/>
        <v>433</v>
      </c>
      <c r="Q28" s="25">
        <f t="shared" si="13"/>
        <v>433</v>
      </c>
      <c r="R28" s="58"/>
      <c r="S28" s="52" t="s">
        <v>52</v>
      </c>
      <c r="T28" s="80">
        <f>'4b 58C 20-21 Persons Count'!AI25</f>
        <v>4.7999999999999996E-3</v>
      </c>
      <c r="U28" s="82">
        <f t="shared" si="35"/>
        <v>5616</v>
      </c>
      <c r="V28" s="82">
        <f t="shared" si="34"/>
        <v>91</v>
      </c>
      <c r="W28" s="82">
        <f t="shared" si="36"/>
        <v>1098</v>
      </c>
      <c r="X28" s="88">
        <f t="shared" si="41"/>
        <v>6805</v>
      </c>
      <c r="Y28" s="58"/>
      <c r="Z28" s="81" t="s">
        <v>52</v>
      </c>
      <c r="AA28" s="25">
        <f t="shared" si="2"/>
        <v>0</v>
      </c>
      <c r="AB28" s="25">
        <f t="shared" si="3"/>
        <v>5616</v>
      </c>
      <c r="AC28" s="25">
        <f t="shared" si="4"/>
        <v>0</v>
      </c>
      <c r="AD28" s="25">
        <f t="shared" si="5"/>
        <v>0</v>
      </c>
      <c r="AE28" s="25">
        <f t="shared" si="6"/>
        <v>0</v>
      </c>
      <c r="AF28" s="25">
        <f t="shared" si="7"/>
        <v>91</v>
      </c>
      <c r="AG28" s="25">
        <f t="shared" si="8"/>
        <v>0</v>
      </c>
      <c r="AH28" s="25">
        <f t="shared" si="9"/>
        <v>0</v>
      </c>
      <c r="AI28" s="25">
        <f t="shared" si="10"/>
        <v>0</v>
      </c>
      <c r="AJ28" s="25">
        <f t="shared" si="11"/>
        <v>1531</v>
      </c>
      <c r="AK28" s="73">
        <f t="shared" si="14"/>
        <v>7238</v>
      </c>
      <c r="AL28" s="92"/>
      <c r="AM28" s="284" t="s">
        <v>52</v>
      </c>
      <c r="AN28" s="94"/>
      <c r="AO28" s="94"/>
      <c r="AP28" s="94"/>
      <c r="AQ28" s="94"/>
      <c r="AR28" s="75"/>
      <c r="AS28" s="29" t="s">
        <v>52</v>
      </c>
      <c r="AT28" s="95"/>
      <c r="AU28" s="29"/>
      <c r="AV28" s="94"/>
      <c r="AW28" s="94"/>
      <c r="AX28" s="29"/>
      <c r="AY28" s="72"/>
      <c r="AZ28" s="94" t="s">
        <v>52</v>
      </c>
      <c r="BA28" s="94"/>
      <c r="BB28" s="94"/>
      <c r="BC28" s="94"/>
      <c r="BD28" s="94"/>
      <c r="BF28" s="94" t="s">
        <v>52</v>
      </c>
      <c r="BG28" s="323"/>
      <c r="BH28" s="323"/>
      <c r="BI28" s="323"/>
      <c r="BJ28" s="320"/>
      <c r="BK28" s="72"/>
      <c r="BL28" s="29" t="s">
        <v>52</v>
      </c>
      <c r="BM28" s="79"/>
      <c r="BN28" s="29"/>
      <c r="BO28" s="72"/>
      <c r="BP28" s="71">
        <f t="shared" si="19"/>
        <v>0</v>
      </c>
      <c r="BQ28" s="71">
        <f t="shared" si="20"/>
        <v>5625</v>
      </c>
      <c r="BR28" s="71">
        <f t="shared" si="21"/>
        <v>0</v>
      </c>
      <c r="BS28" s="71">
        <f t="shared" si="22"/>
        <v>0</v>
      </c>
      <c r="BT28" s="71">
        <f t="shared" si="23"/>
        <v>0</v>
      </c>
      <c r="BU28" s="71">
        <f t="shared" si="24"/>
        <v>91</v>
      </c>
      <c r="BV28" s="71">
        <f t="shared" si="25"/>
        <v>0</v>
      </c>
      <c r="BW28" s="71">
        <f t="shared" si="26"/>
        <v>0</v>
      </c>
      <c r="BX28" s="71">
        <f t="shared" si="27"/>
        <v>0</v>
      </c>
      <c r="BY28" s="71">
        <f t="shared" si="28"/>
        <v>1531</v>
      </c>
      <c r="BZ28" s="76">
        <f t="shared" si="29"/>
        <v>7247</v>
      </c>
      <c r="CA28" s="117">
        <f t="shared" si="30"/>
        <v>0</v>
      </c>
    </row>
    <row r="29" spans="1:79" x14ac:dyDescent="0.25">
      <c r="A29" s="52" t="s">
        <v>53</v>
      </c>
      <c r="B29" s="80">
        <f>'4b 58C 20-21 Persons Count'!AM26</f>
        <v>1.9900000000000001E-2</v>
      </c>
      <c r="C29" s="81">
        <f t="shared" si="44"/>
        <v>37</v>
      </c>
      <c r="D29" s="58"/>
      <c r="E29" s="52" t="s">
        <v>53</v>
      </c>
      <c r="F29" s="80">
        <f>'4b 58C 20-21 Persons Count'!AS26</f>
        <v>1.0799999999999999E-2</v>
      </c>
      <c r="G29" s="299">
        <f>ROUND(G$5*$F29,0)</f>
        <v>0</v>
      </c>
      <c r="H29" s="82">
        <f t="shared" si="32"/>
        <v>0</v>
      </c>
      <c r="I29" s="82">
        <f t="shared" si="43"/>
        <v>0</v>
      </c>
      <c r="J29" s="82">
        <f t="shared" si="43"/>
        <v>0</v>
      </c>
      <c r="K29" s="82">
        <f t="shared" si="43"/>
        <v>0</v>
      </c>
      <c r="L29" s="82">
        <f t="shared" si="43"/>
        <v>0</v>
      </c>
      <c r="M29" s="82">
        <f t="shared" si="43"/>
        <v>0</v>
      </c>
      <c r="N29" s="82">
        <f t="shared" si="42"/>
        <v>0</v>
      </c>
      <c r="O29" s="82">
        <f t="shared" si="42"/>
        <v>0</v>
      </c>
      <c r="P29" s="81">
        <f t="shared" si="42"/>
        <v>1613</v>
      </c>
      <c r="Q29" s="25">
        <f t="shared" si="13"/>
        <v>1613</v>
      </c>
      <c r="R29" s="58"/>
      <c r="S29" s="52" t="s">
        <v>53</v>
      </c>
      <c r="T29" s="80">
        <f>'4b 58C 20-21 Persons Count'!AI26</f>
        <v>1.8200000000000001E-2</v>
      </c>
      <c r="U29" s="82">
        <f t="shared" si="35"/>
        <v>21294</v>
      </c>
      <c r="V29" s="82">
        <f t="shared" si="34"/>
        <v>344</v>
      </c>
      <c r="W29" s="82">
        <f t="shared" si="36"/>
        <v>4163</v>
      </c>
      <c r="X29" s="88">
        <f t="shared" si="41"/>
        <v>25801</v>
      </c>
      <c r="Y29" s="58"/>
      <c r="Z29" s="81" t="s">
        <v>53</v>
      </c>
      <c r="AA29" s="25">
        <f t="shared" si="2"/>
        <v>0</v>
      </c>
      <c r="AB29" s="25">
        <f t="shared" si="3"/>
        <v>21294</v>
      </c>
      <c r="AC29" s="25">
        <f t="shared" si="4"/>
        <v>0</v>
      </c>
      <c r="AD29" s="25">
        <f t="shared" si="5"/>
        <v>0</v>
      </c>
      <c r="AE29" s="25">
        <f t="shared" si="6"/>
        <v>0</v>
      </c>
      <c r="AF29" s="25">
        <f t="shared" si="7"/>
        <v>344</v>
      </c>
      <c r="AG29" s="25">
        <f t="shared" si="8"/>
        <v>0</v>
      </c>
      <c r="AH29" s="25">
        <f t="shared" si="9"/>
        <v>0</v>
      </c>
      <c r="AI29" s="25">
        <f t="shared" si="10"/>
        <v>0</v>
      </c>
      <c r="AJ29" s="25">
        <f t="shared" si="11"/>
        <v>5776</v>
      </c>
      <c r="AK29" s="73">
        <f t="shared" si="14"/>
        <v>27414</v>
      </c>
      <c r="AL29" s="92"/>
      <c r="AM29" s="284" t="s">
        <v>53</v>
      </c>
      <c r="AN29" s="94"/>
      <c r="AO29" s="94"/>
      <c r="AP29" s="94"/>
      <c r="AQ29" s="94"/>
      <c r="AR29" s="75"/>
      <c r="AS29" s="29" t="s">
        <v>53</v>
      </c>
      <c r="AT29" s="95"/>
      <c r="AU29" s="29"/>
      <c r="AV29" s="94"/>
      <c r="AW29" s="94"/>
      <c r="AX29" s="29"/>
      <c r="AY29" s="72"/>
      <c r="AZ29" s="94" t="s">
        <v>53</v>
      </c>
      <c r="BA29" s="94"/>
      <c r="BB29" s="94"/>
      <c r="BC29" s="94"/>
      <c r="BD29" s="94"/>
      <c r="BF29" s="94" t="s">
        <v>53</v>
      </c>
      <c r="BG29" s="323"/>
      <c r="BH29" s="323"/>
      <c r="BI29" s="323"/>
      <c r="BJ29" s="320"/>
      <c r="BK29" s="72"/>
      <c r="BL29" s="29" t="s">
        <v>53</v>
      </c>
      <c r="BM29" s="79"/>
      <c r="BN29" s="29"/>
      <c r="BO29" s="72"/>
      <c r="BP29" s="71">
        <f t="shared" si="19"/>
        <v>0</v>
      </c>
      <c r="BQ29" s="71">
        <f t="shared" si="20"/>
        <v>21331</v>
      </c>
      <c r="BR29" s="71">
        <f t="shared" si="21"/>
        <v>0</v>
      </c>
      <c r="BS29" s="71">
        <f t="shared" si="22"/>
        <v>0</v>
      </c>
      <c r="BT29" s="71">
        <f t="shared" si="23"/>
        <v>0</v>
      </c>
      <c r="BU29" s="71">
        <f t="shared" si="24"/>
        <v>344</v>
      </c>
      <c r="BV29" s="71">
        <f t="shared" si="25"/>
        <v>0</v>
      </c>
      <c r="BW29" s="71">
        <f t="shared" si="26"/>
        <v>0</v>
      </c>
      <c r="BX29" s="71">
        <f t="shared" si="27"/>
        <v>0</v>
      </c>
      <c r="BY29" s="71">
        <f t="shared" si="28"/>
        <v>5776</v>
      </c>
      <c r="BZ29" s="76">
        <f t="shared" si="29"/>
        <v>27451</v>
      </c>
      <c r="CA29" s="117">
        <f t="shared" si="30"/>
        <v>0</v>
      </c>
    </row>
    <row r="30" spans="1:79" x14ac:dyDescent="0.25">
      <c r="A30" s="52" t="s">
        <v>54</v>
      </c>
      <c r="B30" s="80">
        <f>'4b 58C 20-21 Persons Count'!AM27</f>
        <v>5.0000000000000001E-4</v>
      </c>
      <c r="C30" s="81">
        <f t="shared" si="44"/>
        <v>1</v>
      </c>
      <c r="D30" s="58"/>
      <c r="E30" s="52" t="s">
        <v>54</v>
      </c>
      <c r="F30" s="80">
        <f>'4b 58C 20-21 Persons Count'!AS27</f>
        <v>2.9999999999999997E-4</v>
      </c>
      <c r="G30" s="82">
        <f t="shared" si="32"/>
        <v>0</v>
      </c>
      <c r="H30" s="82">
        <f t="shared" si="32"/>
        <v>0</v>
      </c>
      <c r="I30" s="82">
        <f t="shared" si="43"/>
        <v>0</v>
      </c>
      <c r="J30" s="82">
        <f>ROUND(J$5*$F30,0)</f>
        <v>0</v>
      </c>
      <c r="K30" s="82">
        <f t="shared" si="43"/>
        <v>0</v>
      </c>
      <c r="L30" s="82">
        <f t="shared" si="43"/>
        <v>0</v>
      </c>
      <c r="M30" s="82">
        <f t="shared" si="43"/>
        <v>0</v>
      </c>
      <c r="N30" s="82">
        <f t="shared" si="42"/>
        <v>0</v>
      </c>
      <c r="O30" s="82">
        <f>ROUND(O$5*$F30,0)</f>
        <v>0</v>
      </c>
      <c r="P30" s="82">
        <f>ROUND(P$5*$F30,0)</f>
        <v>45</v>
      </c>
      <c r="Q30" s="25">
        <f t="shared" si="13"/>
        <v>45</v>
      </c>
      <c r="R30" s="58"/>
      <c r="S30" s="52" t="s">
        <v>54</v>
      </c>
      <c r="T30" s="80">
        <f>'4b 58C 20-21 Persons Count'!AI27</f>
        <v>5.0000000000000001E-4</v>
      </c>
      <c r="U30" s="82">
        <f t="shared" si="35"/>
        <v>585</v>
      </c>
      <c r="V30" s="82">
        <f t="shared" si="34"/>
        <v>9</v>
      </c>
      <c r="W30" s="82">
        <f t="shared" si="36"/>
        <v>114</v>
      </c>
      <c r="X30" s="88">
        <f t="shared" si="41"/>
        <v>708</v>
      </c>
      <c r="Y30" s="58"/>
      <c r="Z30" s="81" t="s">
        <v>54</v>
      </c>
      <c r="AA30" s="25">
        <f t="shared" si="2"/>
        <v>0</v>
      </c>
      <c r="AB30" s="25">
        <f t="shared" si="3"/>
        <v>585</v>
      </c>
      <c r="AC30" s="25">
        <f t="shared" si="4"/>
        <v>0</v>
      </c>
      <c r="AD30" s="25">
        <f t="shared" si="5"/>
        <v>0</v>
      </c>
      <c r="AE30" s="25">
        <f t="shared" si="6"/>
        <v>0</v>
      </c>
      <c r="AF30" s="25">
        <f t="shared" si="7"/>
        <v>9</v>
      </c>
      <c r="AG30" s="25">
        <f t="shared" si="8"/>
        <v>0</v>
      </c>
      <c r="AH30" s="25">
        <f t="shared" si="9"/>
        <v>0</v>
      </c>
      <c r="AI30" s="25">
        <f t="shared" si="10"/>
        <v>0</v>
      </c>
      <c r="AJ30" s="25">
        <f t="shared" si="11"/>
        <v>159</v>
      </c>
      <c r="AK30" s="73">
        <f t="shared" si="14"/>
        <v>753</v>
      </c>
      <c r="AL30" s="92"/>
      <c r="AM30" s="284" t="s">
        <v>54</v>
      </c>
      <c r="AN30" s="94"/>
      <c r="AO30" s="94"/>
      <c r="AP30" s="94"/>
      <c r="AQ30" s="94"/>
      <c r="AR30" s="75"/>
      <c r="AS30" s="29" t="s">
        <v>54</v>
      </c>
      <c r="AT30" s="95"/>
      <c r="AU30" s="29"/>
      <c r="AV30" s="94"/>
      <c r="AW30" s="94"/>
      <c r="AX30" s="29"/>
      <c r="AY30" s="72"/>
      <c r="AZ30" s="94" t="s">
        <v>54</v>
      </c>
      <c r="BA30" s="94"/>
      <c r="BB30" s="94"/>
      <c r="BC30" s="94"/>
      <c r="BD30" s="94"/>
      <c r="BF30" s="94" t="s">
        <v>54</v>
      </c>
      <c r="BG30" s="323"/>
      <c r="BH30" s="323"/>
      <c r="BI30" s="323"/>
      <c r="BJ30" s="320"/>
      <c r="BK30" s="72"/>
      <c r="BL30" s="29" t="s">
        <v>54</v>
      </c>
      <c r="BM30" s="79"/>
      <c r="BN30" s="29"/>
      <c r="BO30" s="72"/>
      <c r="BP30" s="71">
        <f t="shared" si="19"/>
        <v>0</v>
      </c>
      <c r="BQ30" s="71">
        <f t="shared" si="20"/>
        <v>586</v>
      </c>
      <c r="BR30" s="71">
        <f t="shared" si="21"/>
        <v>0</v>
      </c>
      <c r="BS30" s="71">
        <f t="shared" si="22"/>
        <v>0</v>
      </c>
      <c r="BT30" s="71">
        <f t="shared" si="23"/>
        <v>0</v>
      </c>
      <c r="BU30" s="71">
        <f t="shared" si="24"/>
        <v>9</v>
      </c>
      <c r="BV30" s="71">
        <f t="shared" si="25"/>
        <v>0</v>
      </c>
      <c r="BW30" s="71">
        <f t="shared" si="26"/>
        <v>0</v>
      </c>
      <c r="BX30" s="71">
        <f t="shared" si="27"/>
        <v>0</v>
      </c>
      <c r="BY30" s="71">
        <f t="shared" si="28"/>
        <v>159</v>
      </c>
      <c r="BZ30" s="76">
        <f t="shared" si="29"/>
        <v>754</v>
      </c>
      <c r="CA30" s="117">
        <f t="shared" si="30"/>
        <v>0</v>
      </c>
    </row>
    <row r="31" spans="1:79" x14ac:dyDescent="0.25">
      <c r="A31" s="52" t="s">
        <v>55</v>
      </c>
      <c r="B31" s="80">
        <f>'4b 58C 20-21 Persons Count'!AM28</f>
        <v>2.9999999999999997E-4</v>
      </c>
      <c r="C31" s="81">
        <f t="shared" si="44"/>
        <v>1</v>
      </c>
      <c r="D31" s="58"/>
      <c r="E31" s="52" t="s">
        <v>55</v>
      </c>
      <c r="F31" s="80">
        <f>'4b 58C 20-21 Persons Count'!AS28</f>
        <v>2.0000000000000001E-4</v>
      </c>
      <c r="G31" s="82">
        <f t="shared" si="32"/>
        <v>0</v>
      </c>
      <c r="H31" s="82">
        <f t="shared" si="32"/>
        <v>0</v>
      </c>
      <c r="I31" s="82">
        <f t="shared" si="43"/>
        <v>0</v>
      </c>
      <c r="J31" s="82">
        <f t="shared" si="43"/>
        <v>0</v>
      </c>
      <c r="K31" s="82">
        <f t="shared" si="43"/>
        <v>0</v>
      </c>
      <c r="L31" s="82">
        <f t="shared" si="43"/>
        <v>0</v>
      </c>
      <c r="M31" s="82">
        <f t="shared" si="43"/>
        <v>0</v>
      </c>
      <c r="N31" s="82">
        <f t="shared" si="42"/>
        <v>0</v>
      </c>
      <c r="O31" s="82">
        <f t="shared" si="42"/>
        <v>0</v>
      </c>
      <c r="P31" s="81">
        <f t="shared" si="42"/>
        <v>30</v>
      </c>
      <c r="Q31" s="25">
        <f t="shared" si="13"/>
        <v>30</v>
      </c>
      <c r="R31" s="58"/>
      <c r="S31" s="52" t="s">
        <v>55</v>
      </c>
      <c r="T31" s="80">
        <f>'4b 58C 20-21 Persons Count'!AI28</f>
        <v>4.0000000000000002E-4</v>
      </c>
      <c r="U31" s="82">
        <f t="shared" si="35"/>
        <v>468</v>
      </c>
      <c r="V31" s="82">
        <f t="shared" si="34"/>
        <v>8</v>
      </c>
      <c r="W31" s="82">
        <f t="shared" si="36"/>
        <v>91</v>
      </c>
      <c r="X31" s="88">
        <f t="shared" si="41"/>
        <v>567</v>
      </c>
      <c r="Y31" s="58"/>
      <c r="Z31" s="81" t="s">
        <v>55</v>
      </c>
      <c r="AA31" s="25">
        <f t="shared" si="2"/>
        <v>0</v>
      </c>
      <c r="AB31" s="25">
        <f t="shared" si="3"/>
        <v>468</v>
      </c>
      <c r="AC31" s="25">
        <f t="shared" si="4"/>
        <v>0</v>
      </c>
      <c r="AD31" s="25">
        <f t="shared" si="5"/>
        <v>0</v>
      </c>
      <c r="AE31" s="25">
        <f t="shared" si="6"/>
        <v>0</v>
      </c>
      <c r="AF31" s="25">
        <f t="shared" si="7"/>
        <v>8</v>
      </c>
      <c r="AG31" s="25">
        <f t="shared" si="8"/>
        <v>0</v>
      </c>
      <c r="AH31" s="25">
        <f t="shared" si="9"/>
        <v>0</v>
      </c>
      <c r="AI31" s="25">
        <f t="shared" si="10"/>
        <v>0</v>
      </c>
      <c r="AJ31" s="25">
        <f t="shared" si="11"/>
        <v>121</v>
      </c>
      <c r="AK31" s="73">
        <f t="shared" si="14"/>
        <v>597</v>
      </c>
      <c r="AL31" s="92"/>
      <c r="AM31" s="284" t="s">
        <v>55</v>
      </c>
      <c r="AN31" s="94"/>
      <c r="AO31" s="94"/>
      <c r="AP31" s="94"/>
      <c r="AQ31" s="94"/>
      <c r="AR31" s="75"/>
      <c r="AS31" s="29" t="s">
        <v>55</v>
      </c>
      <c r="AT31" s="95"/>
      <c r="AU31" s="29"/>
      <c r="AV31" s="94"/>
      <c r="AW31" s="94"/>
      <c r="AX31" s="29"/>
      <c r="AY31" s="72"/>
      <c r="AZ31" s="94" t="s">
        <v>55</v>
      </c>
      <c r="BA31" s="94"/>
      <c r="BB31" s="94"/>
      <c r="BC31" s="94"/>
      <c r="BD31" s="94"/>
      <c r="BF31" s="94" t="s">
        <v>55</v>
      </c>
      <c r="BG31" s="323"/>
      <c r="BH31" s="323"/>
      <c r="BI31" s="323"/>
      <c r="BJ31" s="320"/>
      <c r="BK31" s="72"/>
      <c r="BL31" s="29" t="s">
        <v>55</v>
      </c>
      <c r="BM31" s="79"/>
      <c r="BN31" s="29"/>
      <c r="BO31" s="72"/>
      <c r="BP31" s="71">
        <f t="shared" si="19"/>
        <v>0</v>
      </c>
      <c r="BQ31" s="71">
        <f t="shared" si="20"/>
        <v>469</v>
      </c>
      <c r="BR31" s="71">
        <f t="shared" si="21"/>
        <v>0</v>
      </c>
      <c r="BS31" s="71">
        <f t="shared" si="22"/>
        <v>0</v>
      </c>
      <c r="BT31" s="71">
        <f t="shared" si="23"/>
        <v>0</v>
      </c>
      <c r="BU31" s="71">
        <f t="shared" si="24"/>
        <v>8</v>
      </c>
      <c r="BV31" s="71">
        <f t="shared" si="25"/>
        <v>0</v>
      </c>
      <c r="BW31" s="71">
        <f t="shared" si="26"/>
        <v>0</v>
      </c>
      <c r="BX31" s="71">
        <f t="shared" si="27"/>
        <v>0</v>
      </c>
      <c r="BY31" s="71">
        <f t="shared" si="28"/>
        <v>121</v>
      </c>
      <c r="BZ31" s="76">
        <f t="shared" si="29"/>
        <v>598</v>
      </c>
      <c r="CA31" s="117">
        <f t="shared" si="30"/>
        <v>0</v>
      </c>
    </row>
    <row r="32" spans="1:79" x14ac:dyDescent="0.25">
      <c r="A32" s="52" t="s">
        <v>56</v>
      </c>
      <c r="B32" s="80">
        <f>'4b 58C 20-21 Persons Count'!AM29</f>
        <v>1.5800000000000002E-2</v>
      </c>
      <c r="C32" s="81">
        <f t="shared" si="44"/>
        <v>30</v>
      </c>
      <c r="D32" s="58"/>
      <c r="E32" s="52" t="s">
        <v>56</v>
      </c>
      <c r="F32" s="80">
        <f>'4b 58C 20-21 Persons Count'!AS29</f>
        <v>1.29E-2</v>
      </c>
      <c r="G32" s="82">
        <f t="shared" si="32"/>
        <v>0</v>
      </c>
      <c r="H32" s="82">
        <f t="shared" si="32"/>
        <v>0</v>
      </c>
      <c r="I32" s="82">
        <f t="shared" si="43"/>
        <v>0</v>
      </c>
      <c r="J32" s="82">
        <f t="shared" si="43"/>
        <v>0</v>
      </c>
      <c r="K32" s="82">
        <f t="shared" si="43"/>
        <v>0</v>
      </c>
      <c r="L32" s="82">
        <f t="shared" si="43"/>
        <v>0</v>
      </c>
      <c r="M32" s="82">
        <f t="shared" si="43"/>
        <v>0</v>
      </c>
      <c r="N32" s="82">
        <f t="shared" si="42"/>
        <v>0</v>
      </c>
      <c r="O32" s="82">
        <f t="shared" si="42"/>
        <v>0</v>
      </c>
      <c r="P32" s="81">
        <f t="shared" si="42"/>
        <v>1927</v>
      </c>
      <c r="Q32" s="25">
        <f t="shared" si="13"/>
        <v>1927</v>
      </c>
      <c r="R32" s="58"/>
      <c r="S32" s="52" t="s">
        <v>56</v>
      </c>
      <c r="T32" s="80">
        <f>'4b 58C 20-21 Persons Count'!AI29</f>
        <v>2.1700000000000001E-2</v>
      </c>
      <c r="U32" s="82">
        <f t="shared" si="35"/>
        <v>25390</v>
      </c>
      <c r="V32" s="82">
        <f>ROUND($V$5*T32,0)</f>
        <v>410</v>
      </c>
      <c r="W32" s="82">
        <f t="shared" si="36"/>
        <v>4964</v>
      </c>
      <c r="X32" s="88">
        <f t="shared" si="41"/>
        <v>30764</v>
      </c>
      <c r="Y32" s="58"/>
      <c r="Z32" s="81" t="s">
        <v>56</v>
      </c>
      <c r="AA32" s="25">
        <f t="shared" si="2"/>
        <v>0</v>
      </c>
      <c r="AB32" s="25">
        <f t="shared" si="3"/>
        <v>25390</v>
      </c>
      <c r="AC32" s="25">
        <f t="shared" si="4"/>
        <v>0</v>
      </c>
      <c r="AD32" s="25">
        <f t="shared" si="5"/>
        <v>0</v>
      </c>
      <c r="AE32" s="25">
        <f t="shared" si="6"/>
        <v>0</v>
      </c>
      <c r="AF32" s="25">
        <f t="shared" si="7"/>
        <v>410</v>
      </c>
      <c r="AG32" s="25">
        <f t="shared" si="8"/>
        <v>0</v>
      </c>
      <c r="AH32" s="25">
        <f t="shared" si="9"/>
        <v>0</v>
      </c>
      <c r="AI32" s="25">
        <f t="shared" si="10"/>
        <v>0</v>
      </c>
      <c r="AJ32" s="25">
        <f t="shared" si="11"/>
        <v>6891</v>
      </c>
      <c r="AK32" s="73">
        <f t="shared" si="14"/>
        <v>32691</v>
      </c>
      <c r="AL32" s="92"/>
      <c r="AM32" s="284" t="s">
        <v>56</v>
      </c>
      <c r="AN32" s="94"/>
      <c r="AO32" s="94"/>
      <c r="AP32" s="94"/>
      <c r="AQ32" s="94"/>
      <c r="AR32" s="75"/>
      <c r="AS32" s="29" t="s">
        <v>56</v>
      </c>
      <c r="AT32" s="95"/>
      <c r="AU32" s="29"/>
      <c r="AV32" s="94"/>
      <c r="AW32" s="94"/>
      <c r="AX32" s="29"/>
      <c r="AY32" s="72"/>
      <c r="AZ32" s="94" t="s">
        <v>56</v>
      </c>
      <c r="BA32" s="94"/>
      <c r="BB32" s="94"/>
      <c r="BC32" s="94"/>
      <c r="BD32" s="94"/>
      <c r="BF32" s="94" t="s">
        <v>56</v>
      </c>
      <c r="BG32" s="323"/>
      <c r="BH32" s="323"/>
      <c r="BI32" s="323"/>
      <c r="BJ32" s="320"/>
      <c r="BK32" s="72"/>
      <c r="BL32" s="29" t="s">
        <v>56</v>
      </c>
      <c r="BM32" s="79"/>
      <c r="BN32" s="29"/>
      <c r="BO32" s="72"/>
      <c r="BP32" s="71">
        <f t="shared" si="19"/>
        <v>0</v>
      </c>
      <c r="BQ32" s="71">
        <f t="shared" si="20"/>
        <v>25420</v>
      </c>
      <c r="BR32" s="71">
        <f t="shared" si="21"/>
        <v>0</v>
      </c>
      <c r="BS32" s="71">
        <f t="shared" si="22"/>
        <v>0</v>
      </c>
      <c r="BT32" s="71">
        <f t="shared" si="23"/>
        <v>0</v>
      </c>
      <c r="BU32" s="71">
        <f t="shared" si="24"/>
        <v>410</v>
      </c>
      <c r="BV32" s="71">
        <f t="shared" si="25"/>
        <v>0</v>
      </c>
      <c r="BW32" s="71">
        <f t="shared" si="26"/>
        <v>0</v>
      </c>
      <c r="BX32" s="71">
        <f t="shared" si="27"/>
        <v>0</v>
      </c>
      <c r="BY32" s="71">
        <f t="shared" si="28"/>
        <v>6891</v>
      </c>
      <c r="BZ32" s="76">
        <f t="shared" si="29"/>
        <v>32721</v>
      </c>
      <c r="CA32" s="117">
        <f t="shared" si="30"/>
        <v>0</v>
      </c>
    </row>
    <row r="33" spans="1:79" x14ac:dyDescent="0.25">
      <c r="A33" s="52" t="s">
        <v>57</v>
      </c>
      <c r="B33" s="80">
        <f>'4b 58C 20-21 Persons Count'!AM30</f>
        <v>2.7000000000000001E-3</v>
      </c>
      <c r="C33" s="81">
        <f>ROUND(B33*C$5,0)</f>
        <v>5</v>
      </c>
      <c r="D33" s="58"/>
      <c r="E33" s="52" t="s">
        <v>57</v>
      </c>
      <c r="F33" s="80">
        <f>'4b 58C 20-21 Persons Count'!AS30</f>
        <v>2.2000000000000001E-3</v>
      </c>
      <c r="G33" s="82">
        <f t="shared" si="32"/>
        <v>0</v>
      </c>
      <c r="H33" s="82">
        <f t="shared" si="32"/>
        <v>0</v>
      </c>
      <c r="I33" s="82">
        <f t="shared" si="43"/>
        <v>0</v>
      </c>
      <c r="J33" s="82">
        <f t="shared" si="43"/>
        <v>0</v>
      </c>
      <c r="K33" s="82">
        <f t="shared" si="43"/>
        <v>0</v>
      </c>
      <c r="L33" s="82">
        <f t="shared" si="43"/>
        <v>0</v>
      </c>
      <c r="M33" s="82">
        <f t="shared" si="43"/>
        <v>0</v>
      </c>
      <c r="N33" s="82">
        <f t="shared" si="42"/>
        <v>0</v>
      </c>
      <c r="O33" s="82">
        <f t="shared" si="42"/>
        <v>0</v>
      </c>
      <c r="P33" s="81">
        <f t="shared" si="42"/>
        <v>329</v>
      </c>
      <c r="Q33" s="25">
        <f t="shared" si="13"/>
        <v>329</v>
      </c>
      <c r="R33" s="58"/>
      <c r="S33" s="52" t="s">
        <v>57</v>
      </c>
      <c r="T33" s="80">
        <f>'4b 58C 20-21 Persons Count'!AI30</f>
        <v>3.8E-3</v>
      </c>
      <c r="U33" s="82">
        <f t="shared" si="35"/>
        <v>4446</v>
      </c>
      <c r="V33" s="82">
        <f t="shared" si="34"/>
        <v>72</v>
      </c>
      <c r="W33" s="82">
        <f t="shared" si="36"/>
        <v>869</v>
      </c>
      <c r="X33" s="88">
        <f t="shared" si="41"/>
        <v>5387</v>
      </c>
      <c r="Y33" s="58"/>
      <c r="Z33" s="81" t="s">
        <v>57</v>
      </c>
      <c r="AA33" s="25">
        <f t="shared" si="2"/>
        <v>0</v>
      </c>
      <c r="AB33" s="25">
        <f t="shared" si="3"/>
        <v>4446</v>
      </c>
      <c r="AC33" s="25">
        <f t="shared" si="4"/>
        <v>0</v>
      </c>
      <c r="AD33" s="25">
        <f t="shared" si="5"/>
        <v>0</v>
      </c>
      <c r="AE33" s="25">
        <f t="shared" si="6"/>
        <v>0</v>
      </c>
      <c r="AF33" s="25">
        <f t="shared" si="7"/>
        <v>72</v>
      </c>
      <c r="AG33" s="25">
        <f t="shared" si="8"/>
        <v>0</v>
      </c>
      <c r="AH33" s="25">
        <f t="shared" si="9"/>
        <v>0</v>
      </c>
      <c r="AI33" s="25">
        <f t="shared" si="10"/>
        <v>0</v>
      </c>
      <c r="AJ33" s="25">
        <f t="shared" si="11"/>
        <v>1198</v>
      </c>
      <c r="AK33" s="73">
        <f t="shared" si="14"/>
        <v>5716</v>
      </c>
      <c r="AL33" s="92"/>
      <c r="AM33" s="284" t="s">
        <v>57</v>
      </c>
      <c r="AN33" s="94"/>
      <c r="AO33" s="94"/>
      <c r="AP33" s="94"/>
      <c r="AQ33" s="94"/>
      <c r="AR33" s="75"/>
      <c r="AS33" s="29" t="s">
        <v>57</v>
      </c>
      <c r="AT33" s="95"/>
      <c r="AU33" s="29"/>
      <c r="AV33" s="94"/>
      <c r="AW33" s="94"/>
      <c r="AX33" s="29"/>
      <c r="AY33" s="72"/>
      <c r="AZ33" s="94" t="s">
        <v>57</v>
      </c>
      <c r="BA33" s="94"/>
      <c r="BB33" s="94"/>
      <c r="BC33" s="94"/>
      <c r="BD33" s="94"/>
      <c r="BF33" s="94" t="s">
        <v>57</v>
      </c>
      <c r="BG33" s="323"/>
      <c r="BH33" s="323"/>
      <c r="BI33" s="323"/>
      <c r="BJ33" s="320"/>
      <c r="BK33" s="72"/>
      <c r="BL33" s="29" t="s">
        <v>57</v>
      </c>
      <c r="BM33" s="79"/>
      <c r="BN33" s="29"/>
      <c r="BO33" s="72"/>
      <c r="BP33" s="71">
        <f t="shared" si="19"/>
        <v>0</v>
      </c>
      <c r="BQ33" s="71">
        <f t="shared" si="20"/>
        <v>4451</v>
      </c>
      <c r="BR33" s="71">
        <f t="shared" si="21"/>
        <v>0</v>
      </c>
      <c r="BS33" s="71">
        <f t="shared" si="22"/>
        <v>0</v>
      </c>
      <c r="BT33" s="71">
        <f t="shared" si="23"/>
        <v>0</v>
      </c>
      <c r="BU33" s="71">
        <f t="shared" si="24"/>
        <v>72</v>
      </c>
      <c r="BV33" s="71">
        <f t="shared" si="25"/>
        <v>0</v>
      </c>
      <c r="BW33" s="71">
        <f t="shared" si="26"/>
        <v>0</v>
      </c>
      <c r="BX33" s="71">
        <f t="shared" si="27"/>
        <v>0</v>
      </c>
      <c r="BY33" s="71">
        <f t="shared" si="28"/>
        <v>1198</v>
      </c>
      <c r="BZ33" s="76">
        <f t="shared" si="29"/>
        <v>5721</v>
      </c>
      <c r="CA33" s="117">
        <f t="shared" si="30"/>
        <v>0</v>
      </c>
    </row>
    <row r="34" spans="1:79" x14ac:dyDescent="0.25">
      <c r="A34" s="52" t="s">
        <v>58</v>
      </c>
      <c r="B34" s="80">
        <f>'4b 58C 20-21 Persons Count'!AM31</f>
        <v>3.0000000000000001E-3</v>
      </c>
      <c r="C34" s="81">
        <f>ROUND(B34*C$5,0)</f>
        <v>6</v>
      </c>
      <c r="D34" s="58"/>
      <c r="E34" s="52" t="s">
        <v>58</v>
      </c>
      <c r="F34" s="80">
        <f>'4b 58C 20-21 Persons Count'!AS31</f>
        <v>1.9E-3</v>
      </c>
      <c r="G34" s="82">
        <f t="shared" si="32"/>
        <v>0</v>
      </c>
      <c r="H34" s="82">
        <f t="shared" si="32"/>
        <v>0</v>
      </c>
      <c r="I34" s="82">
        <f>ROUND(I$5*$F34,0)</f>
        <v>0</v>
      </c>
      <c r="J34" s="82">
        <f t="shared" si="43"/>
        <v>0</v>
      </c>
      <c r="K34" s="82">
        <f t="shared" si="43"/>
        <v>0</v>
      </c>
      <c r="L34" s="82">
        <f t="shared" si="43"/>
        <v>0</v>
      </c>
      <c r="M34" s="82">
        <f t="shared" si="43"/>
        <v>0</v>
      </c>
      <c r="N34" s="82">
        <f t="shared" si="42"/>
        <v>0</v>
      </c>
      <c r="O34" s="82">
        <f t="shared" si="42"/>
        <v>0</v>
      </c>
      <c r="P34" s="81">
        <f t="shared" si="42"/>
        <v>284</v>
      </c>
      <c r="Q34" s="25">
        <f t="shared" si="13"/>
        <v>284</v>
      </c>
      <c r="R34" s="58"/>
      <c r="S34" s="52" t="s">
        <v>58</v>
      </c>
      <c r="T34" s="80">
        <f>'4b 58C 20-21 Persons Count'!AI31</f>
        <v>3.0999999999999999E-3</v>
      </c>
      <c r="U34" s="82">
        <f t="shared" si="35"/>
        <v>3627</v>
      </c>
      <c r="V34" s="82">
        <f>ROUND($V$5*T34,0)</f>
        <v>59</v>
      </c>
      <c r="W34" s="82">
        <f t="shared" si="36"/>
        <v>709</v>
      </c>
      <c r="X34" s="88">
        <f t="shared" si="41"/>
        <v>4395</v>
      </c>
      <c r="Y34" s="58"/>
      <c r="Z34" s="81" t="s">
        <v>58</v>
      </c>
      <c r="AA34" s="25">
        <f t="shared" si="2"/>
        <v>0</v>
      </c>
      <c r="AB34" s="25">
        <f t="shared" si="3"/>
        <v>3627</v>
      </c>
      <c r="AC34" s="25">
        <f t="shared" si="4"/>
        <v>0</v>
      </c>
      <c r="AD34" s="25">
        <f t="shared" si="5"/>
        <v>0</v>
      </c>
      <c r="AE34" s="25">
        <f t="shared" si="6"/>
        <v>0</v>
      </c>
      <c r="AF34" s="25">
        <f t="shared" si="7"/>
        <v>59</v>
      </c>
      <c r="AG34" s="25">
        <f t="shared" si="8"/>
        <v>0</v>
      </c>
      <c r="AH34" s="25">
        <f t="shared" si="9"/>
        <v>0</v>
      </c>
      <c r="AI34" s="25">
        <f t="shared" si="10"/>
        <v>0</v>
      </c>
      <c r="AJ34" s="25">
        <f t="shared" si="11"/>
        <v>993</v>
      </c>
      <c r="AK34" s="73">
        <f t="shared" si="14"/>
        <v>4679</v>
      </c>
      <c r="AL34" s="92"/>
      <c r="AM34" s="284" t="s">
        <v>58</v>
      </c>
      <c r="AN34" s="94"/>
      <c r="AO34" s="94"/>
      <c r="AP34" s="94"/>
      <c r="AQ34" s="94"/>
      <c r="AR34" s="75"/>
      <c r="AS34" s="29" t="s">
        <v>58</v>
      </c>
      <c r="AT34" s="95"/>
      <c r="AU34" s="29"/>
      <c r="AV34" s="94"/>
      <c r="AW34" s="94"/>
      <c r="AX34" s="29"/>
      <c r="AY34" s="72"/>
      <c r="AZ34" s="94" t="s">
        <v>58</v>
      </c>
      <c r="BA34" s="94"/>
      <c r="BB34" s="94"/>
      <c r="BC34" s="94"/>
      <c r="BD34" s="94"/>
      <c r="BF34" s="94" t="s">
        <v>58</v>
      </c>
      <c r="BG34" s="323"/>
      <c r="BH34" s="323"/>
      <c r="BI34" s="323"/>
      <c r="BJ34" s="320"/>
      <c r="BK34" s="72"/>
      <c r="BL34" s="29" t="s">
        <v>58</v>
      </c>
      <c r="BM34" s="79"/>
      <c r="BN34" s="29"/>
      <c r="BO34" s="72"/>
      <c r="BP34" s="71">
        <f t="shared" si="19"/>
        <v>0</v>
      </c>
      <c r="BQ34" s="71">
        <f t="shared" si="20"/>
        <v>3633</v>
      </c>
      <c r="BR34" s="71">
        <f t="shared" si="21"/>
        <v>0</v>
      </c>
      <c r="BS34" s="71">
        <f t="shared" si="22"/>
        <v>0</v>
      </c>
      <c r="BT34" s="71">
        <f t="shared" si="23"/>
        <v>0</v>
      </c>
      <c r="BU34" s="71">
        <f t="shared" si="24"/>
        <v>59</v>
      </c>
      <c r="BV34" s="71">
        <f t="shared" si="25"/>
        <v>0</v>
      </c>
      <c r="BW34" s="71">
        <f t="shared" si="26"/>
        <v>0</v>
      </c>
      <c r="BX34" s="71">
        <f t="shared" si="27"/>
        <v>0</v>
      </c>
      <c r="BY34" s="71">
        <f t="shared" si="28"/>
        <v>993</v>
      </c>
      <c r="BZ34" s="76">
        <f t="shared" si="29"/>
        <v>4685</v>
      </c>
      <c r="CA34" s="117">
        <f t="shared" si="30"/>
        <v>0</v>
      </c>
    </row>
    <row r="35" spans="1:79" x14ac:dyDescent="0.25">
      <c r="A35" s="29" t="s">
        <v>59</v>
      </c>
      <c r="B35" s="29"/>
      <c r="C35" s="29"/>
      <c r="D35" s="58"/>
      <c r="E35" s="52" t="s">
        <v>59</v>
      </c>
      <c r="F35" s="80">
        <f>'4b 58C 20-21 Persons Count'!AS32</f>
        <v>6.2799999999999995E-2</v>
      </c>
      <c r="G35" s="82">
        <f t="shared" si="32"/>
        <v>0</v>
      </c>
      <c r="H35" s="82">
        <f t="shared" si="32"/>
        <v>0</v>
      </c>
      <c r="I35" s="82">
        <f t="shared" si="43"/>
        <v>0</v>
      </c>
      <c r="J35" s="82">
        <f t="shared" si="43"/>
        <v>0</v>
      </c>
      <c r="K35" s="82">
        <f t="shared" si="43"/>
        <v>0</v>
      </c>
      <c r="L35" s="82">
        <f t="shared" si="43"/>
        <v>0</v>
      </c>
      <c r="M35" s="82">
        <f t="shared" si="43"/>
        <v>0</v>
      </c>
      <c r="N35" s="82">
        <f t="shared" si="42"/>
        <v>0</v>
      </c>
      <c r="O35" s="82">
        <f t="shared" si="42"/>
        <v>0</v>
      </c>
      <c r="P35" s="81">
        <f t="shared" si="42"/>
        <v>9379</v>
      </c>
      <c r="Q35" s="25">
        <f t="shared" si="13"/>
        <v>9379</v>
      </c>
      <c r="R35" s="58"/>
      <c r="S35" s="29" t="s">
        <v>59</v>
      </c>
      <c r="T35" s="29"/>
      <c r="U35" s="94"/>
      <c r="V35" s="94"/>
      <c r="W35" s="94"/>
      <c r="X35" s="94"/>
      <c r="Y35" s="58"/>
      <c r="Z35" s="81" t="s">
        <v>59</v>
      </c>
      <c r="AA35" s="25">
        <f t="shared" si="2"/>
        <v>0</v>
      </c>
      <c r="AB35" s="25">
        <f t="shared" si="3"/>
        <v>0</v>
      </c>
      <c r="AC35" s="25">
        <f t="shared" si="4"/>
        <v>0</v>
      </c>
      <c r="AD35" s="25">
        <f t="shared" si="5"/>
        <v>0</v>
      </c>
      <c r="AE35" s="25">
        <f t="shared" si="6"/>
        <v>0</v>
      </c>
      <c r="AF35" s="25">
        <f t="shared" si="7"/>
        <v>0</v>
      </c>
      <c r="AG35" s="25">
        <f t="shared" si="8"/>
        <v>0</v>
      </c>
      <c r="AH35" s="25">
        <f t="shared" si="9"/>
        <v>0</v>
      </c>
      <c r="AI35" s="25">
        <f t="shared" si="10"/>
        <v>0</v>
      </c>
      <c r="AJ35" s="25">
        <f t="shared" si="11"/>
        <v>9379</v>
      </c>
      <c r="AK35" s="73">
        <f t="shared" si="14"/>
        <v>9379</v>
      </c>
      <c r="AL35" s="92"/>
      <c r="AM35" s="322" t="s">
        <v>59</v>
      </c>
      <c r="AN35" s="94"/>
      <c r="AO35" s="94"/>
      <c r="AP35" s="94"/>
      <c r="AQ35" s="94"/>
      <c r="AR35" s="75"/>
      <c r="AS35" s="25" t="s">
        <v>59</v>
      </c>
      <c r="AT35" s="86">
        <f>'5b SFY 2223 CalWIN MO Share Tbl'!J10</f>
        <v>0.12620000000000001</v>
      </c>
      <c r="AU35" s="81">
        <f>ROUND(AT35*AU$5,0)</f>
        <v>53583</v>
      </c>
      <c r="AV35" s="81">
        <f t="shared" ref="AV35:AV36" si="45">ROUND(AT35*AV$5,0)</f>
        <v>633</v>
      </c>
      <c r="AW35" s="81">
        <f>ROUND(AT35*AW$5,0)</f>
        <v>5123</v>
      </c>
      <c r="AX35" s="90">
        <f t="shared" ref="AX35:AX36" si="46">SUM(AU35:AW35)</f>
        <v>59339</v>
      </c>
      <c r="AY35" s="72"/>
      <c r="AZ35" s="88" t="s">
        <v>59</v>
      </c>
      <c r="BA35" s="88">
        <f>SUMIF('3a SFY 22-23 Q3 CalWIN MO'!$A:$A,'SFY 22-23 Q3 Share Calculations'!$AZ35,'3a SFY 22-23 Q3 CalWIN MO'!X:X)</f>
        <v>53618</v>
      </c>
      <c r="BB35" s="88">
        <f>SUMIF('3a SFY 22-23 Q3 CalWIN MO'!$A:$A,'SFY 22-23 Q3 Share Calculations'!$AZ35,'3a SFY 22-23 Q3 CalWIN MO'!Y:Y)</f>
        <v>633</v>
      </c>
      <c r="BC35" s="88">
        <f>SUMIF('3a SFY 22-23 Q3 CalWIN MO'!$A:$A,'SFY 22-23 Q3 Share Calculations'!$AZ35,'3a SFY 22-23 Q3 CalWIN MO'!Z:Z)</f>
        <v>5126</v>
      </c>
      <c r="BD35" s="99">
        <f t="shared" ref="BD35" si="47">SUM(BA35:BC35)</f>
        <v>59377</v>
      </c>
      <c r="BF35" s="88" t="s">
        <v>59</v>
      </c>
      <c r="BG35" s="307">
        <f t="shared" si="16"/>
        <v>107201</v>
      </c>
      <c r="BH35" s="307">
        <f t="shared" si="17"/>
        <v>1266</v>
      </c>
      <c r="BI35" s="307">
        <f t="shared" si="18"/>
        <v>10249</v>
      </c>
      <c r="BJ35" s="89">
        <f t="shared" si="39"/>
        <v>118716</v>
      </c>
      <c r="BK35" s="72"/>
      <c r="BL35" s="25" t="s">
        <v>59</v>
      </c>
      <c r="BM35" s="91">
        <f>'4a 58C 19-20 Persons Count'!Y32</f>
        <v>0.1336</v>
      </c>
      <c r="BN35" s="25">
        <f>ROUND(BM35*BN$5,0)</f>
        <v>0</v>
      </c>
      <c r="BO35" s="72"/>
      <c r="BP35" s="71">
        <f t="shared" si="19"/>
        <v>0</v>
      </c>
      <c r="BQ35" s="71">
        <f t="shared" si="20"/>
        <v>107201</v>
      </c>
      <c r="BR35" s="71">
        <f t="shared" si="21"/>
        <v>0</v>
      </c>
      <c r="BS35" s="71">
        <f t="shared" si="22"/>
        <v>0</v>
      </c>
      <c r="BT35" s="71">
        <f t="shared" si="23"/>
        <v>0</v>
      </c>
      <c r="BU35" s="71">
        <f t="shared" si="24"/>
        <v>1266</v>
      </c>
      <c r="BV35" s="71">
        <f t="shared" si="25"/>
        <v>0</v>
      </c>
      <c r="BW35" s="71">
        <f t="shared" si="26"/>
        <v>0</v>
      </c>
      <c r="BX35" s="71">
        <f t="shared" si="27"/>
        <v>0</v>
      </c>
      <c r="BY35" s="71">
        <f t="shared" si="28"/>
        <v>19628</v>
      </c>
      <c r="BZ35" s="76">
        <f t="shared" si="29"/>
        <v>128095</v>
      </c>
      <c r="CA35" s="117">
        <f t="shared" si="30"/>
        <v>0</v>
      </c>
    </row>
    <row r="36" spans="1:79" x14ac:dyDescent="0.25">
      <c r="A36" s="29" t="s">
        <v>60</v>
      </c>
      <c r="B36" s="29"/>
      <c r="C36" s="29"/>
      <c r="D36" s="58"/>
      <c r="E36" s="52" t="s">
        <v>60</v>
      </c>
      <c r="F36" s="80">
        <f>'4b 58C 20-21 Persons Count'!AS33</f>
        <v>4.4000000000000003E-3</v>
      </c>
      <c r="G36" s="82">
        <f t="shared" si="32"/>
        <v>0</v>
      </c>
      <c r="H36" s="82">
        <f t="shared" si="32"/>
        <v>0</v>
      </c>
      <c r="I36" s="82">
        <f t="shared" si="43"/>
        <v>0</v>
      </c>
      <c r="J36" s="82">
        <f t="shared" si="43"/>
        <v>0</v>
      </c>
      <c r="K36" s="82">
        <f t="shared" si="43"/>
        <v>0</v>
      </c>
      <c r="L36" s="82">
        <f t="shared" si="43"/>
        <v>0</v>
      </c>
      <c r="M36" s="82">
        <f t="shared" si="43"/>
        <v>0</v>
      </c>
      <c r="N36" s="82">
        <f t="shared" si="42"/>
        <v>0</v>
      </c>
      <c r="O36" s="82">
        <f t="shared" si="42"/>
        <v>0</v>
      </c>
      <c r="P36" s="81">
        <f t="shared" si="42"/>
        <v>657</v>
      </c>
      <c r="Q36" s="25">
        <f t="shared" si="13"/>
        <v>657</v>
      </c>
      <c r="R36" s="58"/>
      <c r="S36" s="29" t="s">
        <v>60</v>
      </c>
      <c r="T36" s="29"/>
      <c r="U36" s="94"/>
      <c r="V36" s="94"/>
      <c r="W36" s="94"/>
      <c r="X36" s="94"/>
      <c r="Y36" s="58"/>
      <c r="Z36" s="81" t="s">
        <v>60</v>
      </c>
      <c r="AA36" s="25">
        <f t="shared" si="2"/>
        <v>0</v>
      </c>
      <c r="AB36" s="25">
        <f t="shared" si="3"/>
        <v>0</v>
      </c>
      <c r="AC36" s="25">
        <f t="shared" si="4"/>
        <v>0</v>
      </c>
      <c r="AD36" s="25">
        <f t="shared" si="5"/>
        <v>0</v>
      </c>
      <c r="AE36" s="25">
        <f t="shared" si="6"/>
        <v>0</v>
      </c>
      <c r="AF36" s="25">
        <f t="shared" si="7"/>
        <v>0</v>
      </c>
      <c r="AG36" s="25">
        <f t="shared" si="8"/>
        <v>0</v>
      </c>
      <c r="AH36" s="25">
        <f t="shared" si="9"/>
        <v>0</v>
      </c>
      <c r="AI36" s="25">
        <f t="shared" si="10"/>
        <v>0</v>
      </c>
      <c r="AJ36" s="25">
        <f t="shared" si="11"/>
        <v>657</v>
      </c>
      <c r="AK36" s="73">
        <f t="shared" si="14"/>
        <v>657</v>
      </c>
      <c r="AL36" s="92"/>
      <c r="AM36" s="85" t="s">
        <v>60</v>
      </c>
      <c r="AN36" s="88">
        <f>SUMIF('3b SFY 21-22 Adj-Late CalWIN MO'!$A:$A,'SFY 22-23 Q3 Share Calculations'!$AM36,'3b SFY 21-22 Adj-Late CalWIN MO'!X:X)</f>
        <v>112</v>
      </c>
      <c r="AO36" s="88">
        <f>SUMIF('3b SFY 21-22 Adj-Late CalWIN MO'!$A:$A,'SFY 22-23 Q3 Share Calculations'!$AM36,'3b SFY 21-22 Adj-Late CalWIN MO'!Y:Y)</f>
        <v>2</v>
      </c>
      <c r="AP36" s="88">
        <f>SUMIF('3b SFY 21-22 Adj-Late CalWIN MO'!$A:$A,'SFY 22-23 Q3 Share Calculations'!$AM36,'3b SFY 21-22 Adj-Late CalWIN MO'!Z:Z)</f>
        <v>19</v>
      </c>
      <c r="AQ36" s="88">
        <f t="shared" si="37"/>
        <v>133</v>
      </c>
      <c r="AR36" s="75"/>
      <c r="AS36" s="312" t="s">
        <v>60</v>
      </c>
      <c r="AT36" s="313">
        <f>'5b SFY 2223 CalWIN MO Share Tbl'!J11</f>
        <v>9.1000000000000004E-3</v>
      </c>
      <c r="AU36" s="291">
        <f t="shared" ref="AU36" si="48">ROUND(AT36*AU$5,0)</f>
        <v>3864</v>
      </c>
      <c r="AV36" s="291">
        <f t="shared" si="45"/>
        <v>46</v>
      </c>
      <c r="AW36" s="291">
        <f t="shared" ref="AW36" si="49">ROUND(AT36*AW$5,0)</f>
        <v>369</v>
      </c>
      <c r="AX36" s="314">
        <f t="shared" si="46"/>
        <v>4279</v>
      </c>
      <c r="AY36" s="315"/>
      <c r="AZ36" s="316" t="s">
        <v>60</v>
      </c>
      <c r="BA36" s="88">
        <f>SUMIF('3a SFY 22-23 Q3 CalWIN MO'!$A:$A,'SFY 22-23 Q3 Share Calculations'!$AZ36,'3a SFY 22-23 Q3 CalWIN MO'!X:X)</f>
        <v>356</v>
      </c>
      <c r="BB36" s="88">
        <f>SUMIF('3a SFY 22-23 Q3 CalWIN MO'!$A:$A,'SFY 22-23 Q3 Share Calculations'!$AZ36,'3a SFY 22-23 Q3 CalWIN MO'!Y:Y)</f>
        <v>3</v>
      </c>
      <c r="BC36" s="88">
        <f>SUMIF('3a SFY 22-23 Q3 CalWIN MO'!$A:$A,'SFY 22-23 Q3 Share Calculations'!$AZ36,'3a SFY 22-23 Q3 CalWIN MO'!Z:Z)</f>
        <v>34</v>
      </c>
      <c r="BD36" s="99">
        <f t="shared" ref="BD36" si="50">SUM(BA36:BC36)</f>
        <v>393</v>
      </c>
      <c r="BF36" s="316" t="s">
        <v>60</v>
      </c>
      <c r="BG36" s="307">
        <f t="shared" si="16"/>
        <v>4220</v>
      </c>
      <c r="BH36" s="307">
        <f t="shared" si="17"/>
        <v>49</v>
      </c>
      <c r="BI36" s="307">
        <f t="shared" si="18"/>
        <v>403</v>
      </c>
      <c r="BJ36" s="89">
        <f t="shared" si="39"/>
        <v>4672</v>
      </c>
      <c r="BK36" s="72"/>
      <c r="BL36" s="25" t="s">
        <v>60</v>
      </c>
      <c r="BM36" s="91">
        <f>'4a 58C 19-20 Persons Count'!Y33</f>
        <v>1.01E-2</v>
      </c>
      <c r="BN36" s="25">
        <f>ROUND(BM36*BN$5,0)</f>
        <v>0</v>
      </c>
      <c r="BO36" s="72"/>
      <c r="BP36" s="71">
        <f t="shared" si="19"/>
        <v>0</v>
      </c>
      <c r="BQ36" s="71">
        <f t="shared" si="20"/>
        <v>4332</v>
      </c>
      <c r="BR36" s="71">
        <f t="shared" si="21"/>
        <v>0</v>
      </c>
      <c r="BS36" s="71">
        <f t="shared" si="22"/>
        <v>0</v>
      </c>
      <c r="BT36" s="71">
        <f t="shared" si="23"/>
        <v>0</v>
      </c>
      <c r="BU36" s="71">
        <f t="shared" si="24"/>
        <v>51</v>
      </c>
      <c r="BV36" s="71">
        <f t="shared" si="25"/>
        <v>0</v>
      </c>
      <c r="BW36" s="71">
        <f t="shared" si="26"/>
        <v>0</v>
      </c>
      <c r="BX36" s="71">
        <f t="shared" si="27"/>
        <v>0</v>
      </c>
      <c r="BY36" s="71">
        <f t="shared" si="28"/>
        <v>1079</v>
      </c>
      <c r="BZ36" s="76">
        <f t="shared" si="29"/>
        <v>5462</v>
      </c>
      <c r="CA36" s="117">
        <f t="shared" si="30"/>
        <v>0</v>
      </c>
    </row>
    <row r="37" spans="1:79" x14ac:dyDescent="0.25">
      <c r="A37" s="52" t="s">
        <v>61</v>
      </c>
      <c r="B37" s="80">
        <f>'4b 58C 20-21 Persons Count'!AM34</f>
        <v>8.9999999999999998E-4</v>
      </c>
      <c r="C37" s="81">
        <f t="shared" ref="C37:C40" si="51">ROUND(B37*C$5,0)</f>
        <v>2</v>
      </c>
      <c r="D37" s="58"/>
      <c r="E37" s="52" t="s">
        <v>61</v>
      </c>
      <c r="F37" s="80">
        <f>'4b 58C 20-21 Persons Count'!AS34</f>
        <v>5.0000000000000001E-4</v>
      </c>
      <c r="G37" s="82">
        <f t="shared" si="32"/>
        <v>0</v>
      </c>
      <c r="H37" s="82">
        <f t="shared" si="32"/>
        <v>0</v>
      </c>
      <c r="I37" s="82">
        <f t="shared" si="43"/>
        <v>0</v>
      </c>
      <c r="J37" s="82">
        <f t="shared" si="43"/>
        <v>0</v>
      </c>
      <c r="K37" s="82">
        <f t="shared" si="43"/>
        <v>0</v>
      </c>
      <c r="L37" s="82">
        <f>ROUND(L$5*$F37,0)</f>
        <v>0</v>
      </c>
      <c r="M37" s="82">
        <f t="shared" si="43"/>
        <v>0</v>
      </c>
      <c r="N37" s="82">
        <f t="shared" si="42"/>
        <v>0</v>
      </c>
      <c r="O37" s="82">
        <f t="shared" si="42"/>
        <v>0</v>
      </c>
      <c r="P37" s="81">
        <f t="shared" si="42"/>
        <v>75</v>
      </c>
      <c r="Q37" s="25">
        <f t="shared" si="13"/>
        <v>75</v>
      </c>
      <c r="R37" s="58"/>
      <c r="S37" s="52" t="s">
        <v>61</v>
      </c>
      <c r="T37" s="80">
        <f>'4b 58C 20-21 Persons Count'!AI34</f>
        <v>8.0000000000000004E-4</v>
      </c>
      <c r="U37" s="82">
        <f t="shared" si="35"/>
        <v>936</v>
      </c>
      <c r="V37" s="82">
        <f t="shared" si="34"/>
        <v>15</v>
      </c>
      <c r="W37" s="82">
        <f t="shared" si="36"/>
        <v>183</v>
      </c>
      <c r="X37" s="88">
        <f t="shared" ref="X37:X38" si="52">SUM(U37:W37)</f>
        <v>1134</v>
      </c>
      <c r="Y37" s="58"/>
      <c r="Z37" s="81" t="s">
        <v>61</v>
      </c>
      <c r="AA37" s="25">
        <f t="shared" ref="AA37:AA63" si="53">SUM(G37)</f>
        <v>0</v>
      </c>
      <c r="AB37" s="25">
        <f t="shared" ref="AB37:AB63" si="54">SUM(H37,U37)</f>
        <v>936</v>
      </c>
      <c r="AC37" s="25">
        <f t="shared" ref="AC37:AC63" si="55">SUM(I37)</f>
        <v>0</v>
      </c>
      <c r="AD37" s="25">
        <f t="shared" ref="AD37:AD63" si="56">SUM(J37)</f>
        <v>0</v>
      </c>
      <c r="AE37" s="25">
        <f t="shared" ref="AE37:AE63" si="57">SUM(K37)</f>
        <v>0</v>
      </c>
      <c r="AF37" s="25">
        <f t="shared" ref="AF37:AF63" si="58">SUM(L37,V37)</f>
        <v>15</v>
      </c>
      <c r="AG37" s="25">
        <f t="shared" ref="AG37:AG63" si="59">SUM(M37)</f>
        <v>0</v>
      </c>
      <c r="AH37" s="25">
        <f t="shared" ref="AH37:AH63" si="60">SUM(N37)</f>
        <v>0</v>
      </c>
      <c r="AI37" s="25">
        <f t="shared" ref="AI37:AI63" si="61">SUM(O37)</f>
        <v>0</v>
      </c>
      <c r="AJ37" s="25">
        <f t="shared" ref="AJ37:AJ63" si="62">SUM(P37,W37)</f>
        <v>258</v>
      </c>
      <c r="AK37" s="73">
        <f t="shared" si="14"/>
        <v>1209</v>
      </c>
      <c r="AL37" s="92"/>
      <c r="AM37" s="93" t="s">
        <v>61</v>
      </c>
      <c r="AN37" s="94"/>
      <c r="AO37" s="94"/>
      <c r="AP37" s="94"/>
      <c r="AQ37" s="94"/>
      <c r="AR37" s="75"/>
      <c r="AS37" s="29" t="s">
        <v>61</v>
      </c>
      <c r="AT37" s="95"/>
      <c r="AU37" s="29"/>
      <c r="AV37" s="94"/>
      <c r="AW37" s="94"/>
      <c r="AX37" s="29"/>
      <c r="AY37" s="72"/>
      <c r="AZ37" s="94" t="s">
        <v>61</v>
      </c>
      <c r="BA37" s="94"/>
      <c r="BB37" s="94"/>
      <c r="BC37" s="94"/>
      <c r="BD37" s="94"/>
      <c r="BF37" s="94" t="s">
        <v>61</v>
      </c>
      <c r="BG37" s="323"/>
      <c r="BH37" s="323"/>
      <c r="BI37" s="323"/>
      <c r="BJ37" s="320"/>
      <c r="BK37" s="72"/>
      <c r="BL37" s="29" t="s">
        <v>61</v>
      </c>
      <c r="BM37" s="79"/>
      <c r="BN37" s="29"/>
      <c r="BO37" s="72"/>
      <c r="BP37" s="71">
        <f t="shared" si="19"/>
        <v>0</v>
      </c>
      <c r="BQ37" s="71">
        <f t="shared" si="20"/>
        <v>938</v>
      </c>
      <c r="BR37" s="71">
        <f t="shared" si="21"/>
        <v>0</v>
      </c>
      <c r="BS37" s="71">
        <f t="shared" si="22"/>
        <v>0</v>
      </c>
      <c r="BT37" s="71">
        <f t="shared" si="23"/>
        <v>0</v>
      </c>
      <c r="BU37" s="71">
        <f t="shared" si="24"/>
        <v>15</v>
      </c>
      <c r="BV37" s="71">
        <f t="shared" si="25"/>
        <v>0</v>
      </c>
      <c r="BW37" s="71">
        <f t="shared" si="26"/>
        <v>0</v>
      </c>
      <c r="BX37" s="71">
        <f t="shared" si="27"/>
        <v>0</v>
      </c>
      <c r="BY37" s="71">
        <f t="shared" si="28"/>
        <v>258</v>
      </c>
      <c r="BZ37" s="76">
        <f t="shared" si="29"/>
        <v>1211</v>
      </c>
      <c r="CA37" s="117">
        <f t="shared" si="30"/>
        <v>0</v>
      </c>
    </row>
    <row r="38" spans="1:79" x14ac:dyDescent="0.25">
      <c r="A38" s="52" t="s">
        <v>62</v>
      </c>
      <c r="B38" s="80">
        <f>'4b 58C 20-21 Persons Count'!AM35</f>
        <v>9.3600000000000003E-2</v>
      </c>
      <c r="C38" s="81">
        <f t="shared" si="51"/>
        <v>176</v>
      </c>
      <c r="D38" s="58"/>
      <c r="E38" s="52" t="s">
        <v>62</v>
      </c>
      <c r="F38" s="80">
        <f>'4b 58C 20-21 Persons Count'!AS35</f>
        <v>6.2899999999999998E-2</v>
      </c>
      <c r="G38" s="82">
        <f t="shared" si="32"/>
        <v>0</v>
      </c>
      <c r="H38" s="82">
        <f t="shared" si="32"/>
        <v>0</v>
      </c>
      <c r="I38" s="82">
        <f t="shared" si="43"/>
        <v>0</v>
      </c>
      <c r="J38" s="82">
        <f t="shared" si="43"/>
        <v>0</v>
      </c>
      <c r="K38" s="82">
        <f t="shared" si="43"/>
        <v>0</v>
      </c>
      <c r="L38" s="82">
        <f t="shared" si="43"/>
        <v>0</v>
      </c>
      <c r="M38" s="82">
        <f t="shared" si="43"/>
        <v>0</v>
      </c>
      <c r="N38" s="82">
        <f t="shared" si="42"/>
        <v>0</v>
      </c>
      <c r="O38" s="82">
        <f t="shared" si="42"/>
        <v>0</v>
      </c>
      <c r="P38" s="81">
        <f t="shared" si="42"/>
        <v>9394</v>
      </c>
      <c r="Q38" s="25">
        <f t="shared" si="13"/>
        <v>9394</v>
      </c>
      <c r="R38" s="58"/>
      <c r="S38" s="52" t="s">
        <v>62</v>
      </c>
      <c r="T38" s="80">
        <f>'4b 58C 20-21 Persons Count'!AI35</f>
        <v>0.10580000000000001</v>
      </c>
      <c r="U38" s="82">
        <f t="shared" si="35"/>
        <v>123789</v>
      </c>
      <c r="V38" s="97">
        <f>ROUNDDOWN($V$5*T38,0)</f>
        <v>1998</v>
      </c>
      <c r="W38" s="82">
        <f t="shared" si="36"/>
        <v>24200</v>
      </c>
      <c r="X38" s="88">
        <f t="shared" si="52"/>
        <v>149987</v>
      </c>
      <c r="Y38" s="58"/>
      <c r="Z38" s="81" t="s">
        <v>62</v>
      </c>
      <c r="AA38" s="25">
        <f t="shared" si="53"/>
        <v>0</v>
      </c>
      <c r="AB38" s="25">
        <f t="shared" si="54"/>
        <v>123789</v>
      </c>
      <c r="AC38" s="25">
        <f t="shared" si="55"/>
        <v>0</v>
      </c>
      <c r="AD38" s="25">
        <f t="shared" si="56"/>
        <v>0</v>
      </c>
      <c r="AE38" s="25">
        <f t="shared" si="57"/>
        <v>0</v>
      </c>
      <c r="AF38" s="25">
        <f t="shared" si="58"/>
        <v>1998</v>
      </c>
      <c r="AG38" s="25">
        <f t="shared" si="59"/>
        <v>0</v>
      </c>
      <c r="AH38" s="25">
        <f t="shared" si="60"/>
        <v>0</v>
      </c>
      <c r="AI38" s="25">
        <f t="shared" si="61"/>
        <v>0</v>
      </c>
      <c r="AJ38" s="25">
        <f t="shared" si="62"/>
        <v>33594</v>
      </c>
      <c r="AK38" s="73">
        <f t="shared" si="14"/>
        <v>159381</v>
      </c>
      <c r="AL38" s="92"/>
      <c r="AM38" s="93" t="s">
        <v>62</v>
      </c>
      <c r="AN38" s="94"/>
      <c r="AO38" s="94"/>
      <c r="AP38" s="94"/>
      <c r="AQ38" s="94"/>
      <c r="AR38" s="75"/>
      <c r="AS38" s="29" t="s">
        <v>62</v>
      </c>
      <c r="AT38" s="95"/>
      <c r="AU38" s="29"/>
      <c r="AV38" s="94"/>
      <c r="AW38" s="94"/>
      <c r="AX38" s="29"/>
      <c r="AY38" s="72"/>
      <c r="AZ38" s="94" t="s">
        <v>62</v>
      </c>
      <c r="BA38" s="94"/>
      <c r="BB38" s="94"/>
      <c r="BC38" s="94"/>
      <c r="BD38" s="94"/>
      <c r="BF38" s="94" t="s">
        <v>62</v>
      </c>
      <c r="BG38" s="323"/>
      <c r="BH38" s="323"/>
      <c r="BI38" s="323"/>
      <c r="BJ38" s="320"/>
      <c r="BK38" s="72"/>
      <c r="BL38" s="29" t="s">
        <v>62</v>
      </c>
      <c r="BM38" s="79"/>
      <c r="BN38" s="29"/>
      <c r="BO38" s="72"/>
      <c r="BP38" s="71">
        <f t="shared" si="19"/>
        <v>0</v>
      </c>
      <c r="BQ38" s="71">
        <f t="shared" si="20"/>
        <v>123965</v>
      </c>
      <c r="BR38" s="71">
        <f t="shared" si="21"/>
        <v>0</v>
      </c>
      <c r="BS38" s="71">
        <f t="shared" si="22"/>
        <v>0</v>
      </c>
      <c r="BT38" s="71">
        <f t="shared" si="23"/>
        <v>0</v>
      </c>
      <c r="BU38" s="71">
        <f t="shared" si="24"/>
        <v>1998</v>
      </c>
      <c r="BV38" s="71">
        <f t="shared" si="25"/>
        <v>0</v>
      </c>
      <c r="BW38" s="71">
        <f t="shared" si="26"/>
        <v>0</v>
      </c>
      <c r="BX38" s="71">
        <f t="shared" si="27"/>
        <v>0</v>
      </c>
      <c r="BY38" s="71">
        <f t="shared" si="28"/>
        <v>33594</v>
      </c>
      <c r="BZ38" s="76">
        <f t="shared" si="29"/>
        <v>159557</v>
      </c>
      <c r="CA38" s="117">
        <f t="shared" si="30"/>
        <v>0</v>
      </c>
    </row>
    <row r="39" spans="1:79" x14ac:dyDescent="0.25">
      <c r="A39" s="29" t="s">
        <v>63</v>
      </c>
      <c r="B39" s="29"/>
      <c r="C39" s="29"/>
      <c r="D39" s="58"/>
      <c r="E39" s="52" t="s">
        <v>63</v>
      </c>
      <c r="F39" s="80">
        <f>'4b 58C 20-21 Persons Count'!AS36</f>
        <v>4.4200000000000003E-2</v>
      </c>
      <c r="G39" s="82">
        <f t="shared" si="32"/>
        <v>0</v>
      </c>
      <c r="H39" s="82">
        <f t="shared" si="32"/>
        <v>0</v>
      </c>
      <c r="I39" s="82">
        <f t="shared" si="43"/>
        <v>0</v>
      </c>
      <c r="J39" s="82">
        <f t="shared" si="43"/>
        <v>0</v>
      </c>
      <c r="K39" s="82">
        <f t="shared" si="43"/>
        <v>0</v>
      </c>
      <c r="L39" s="82">
        <f t="shared" si="43"/>
        <v>0</v>
      </c>
      <c r="M39" s="82">
        <f t="shared" si="43"/>
        <v>0</v>
      </c>
      <c r="N39" s="82">
        <f t="shared" si="42"/>
        <v>0</v>
      </c>
      <c r="O39" s="82">
        <f t="shared" si="42"/>
        <v>0</v>
      </c>
      <c r="P39" s="81">
        <f t="shared" si="42"/>
        <v>6601</v>
      </c>
      <c r="Q39" s="25">
        <f t="shared" si="13"/>
        <v>6601</v>
      </c>
      <c r="R39" s="58"/>
      <c r="S39" s="29" t="s">
        <v>63</v>
      </c>
      <c r="T39" s="29"/>
      <c r="U39" s="94"/>
      <c r="V39" s="94"/>
      <c r="W39" s="94"/>
      <c r="X39" s="94"/>
      <c r="Y39" s="58"/>
      <c r="Z39" s="81" t="s">
        <v>63</v>
      </c>
      <c r="AA39" s="25">
        <f t="shared" si="53"/>
        <v>0</v>
      </c>
      <c r="AB39" s="25">
        <f t="shared" si="54"/>
        <v>0</v>
      </c>
      <c r="AC39" s="25">
        <f t="shared" si="55"/>
        <v>0</v>
      </c>
      <c r="AD39" s="25">
        <f t="shared" si="56"/>
        <v>0</v>
      </c>
      <c r="AE39" s="25">
        <f t="shared" si="57"/>
        <v>0</v>
      </c>
      <c r="AF39" s="25">
        <f t="shared" si="58"/>
        <v>0</v>
      </c>
      <c r="AG39" s="25">
        <f t="shared" si="59"/>
        <v>0</v>
      </c>
      <c r="AH39" s="25">
        <f t="shared" si="60"/>
        <v>0</v>
      </c>
      <c r="AI39" s="25">
        <f t="shared" si="61"/>
        <v>0</v>
      </c>
      <c r="AJ39" s="25">
        <f t="shared" si="62"/>
        <v>6601</v>
      </c>
      <c r="AK39" s="73">
        <f t="shared" si="14"/>
        <v>6601</v>
      </c>
      <c r="AL39" s="92"/>
      <c r="AM39" s="322" t="s">
        <v>63</v>
      </c>
      <c r="AN39" s="94"/>
      <c r="AO39" s="94"/>
      <c r="AP39" s="94"/>
      <c r="AQ39" s="94"/>
      <c r="AR39" s="75"/>
      <c r="AS39" s="25" t="s">
        <v>63</v>
      </c>
      <c r="AT39" s="86">
        <f>'5b SFY 2223 CalWIN MO Share Tbl'!J12</f>
        <v>0.1096</v>
      </c>
      <c r="AU39" s="81">
        <f t="shared" ref="AU39" si="63">ROUND(AT39*AU$5,0)</f>
        <v>46535</v>
      </c>
      <c r="AV39" s="81">
        <f>ROUND(AT39*AV$5,0)</f>
        <v>550</v>
      </c>
      <c r="AW39" s="81">
        <f>ROUND(AT39*AW$5,0)</f>
        <v>4449</v>
      </c>
      <c r="AX39" s="90">
        <f>SUM(AU39:AW39)</f>
        <v>51534</v>
      </c>
      <c r="AY39" s="72"/>
      <c r="AZ39" s="88" t="s">
        <v>63</v>
      </c>
      <c r="BA39" s="88">
        <f>SUMIF('3a SFY 22-23 Q3 CalWIN MO'!$A:$A,'SFY 22-23 Q3 Share Calculations'!$AZ39,'3a SFY 22-23 Q3 CalWIN MO'!X:X)</f>
        <v>34773</v>
      </c>
      <c r="BB39" s="88">
        <f>SUMIF('3a SFY 22-23 Q3 CalWIN MO'!$A:$A,'SFY 22-23 Q3 Share Calculations'!$AZ39,'3a SFY 22-23 Q3 CalWIN MO'!Y:Y)</f>
        <v>410</v>
      </c>
      <c r="BC39" s="88">
        <f>SUMIF('3a SFY 22-23 Q3 CalWIN MO'!$A:$A,'SFY 22-23 Q3 Share Calculations'!$AZ39,'3a SFY 22-23 Q3 CalWIN MO'!Z:Z)</f>
        <v>3324</v>
      </c>
      <c r="BD39" s="99">
        <f>SUM(BA39:BC39)</f>
        <v>38507</v>
      </c>
      <c r="BF39" s="88" t="s">
        <v>63</v>
      </c>
      <c r="BG39" s="307">
        <f t="shared" si="16"/>
        <v>81308</v>
      </c>
      <c r="BH39" s="307">
        <f t="shared" si="17"/>
        <v>960</v>
      </c>
      <c r="BI39" s="307">
        <f t="shared" si="18"/>
        <v>7773</v>
      </c>
      <c r="BJ39" s="89">
        <f t="shared" si="39"/>
        <v>90041</v>
      </c>
      <c r="BK39" s="72"/>
      <c r="BL39" s="25" t="s">
        <v>63</v>
      </c>
      <c r="BM39" s="91">
        <f>'4a 58C 19-20 Persons Count'!Y36</f>
        <v>0.1268</v>
      </c>
      <c r="BN39" s="25">
        <f>ROUND(BM39*BN$5,0)</f>
        <v>0</v>
      </c>
      <c r="BO39" s="72"/>
      <c r="BP39" s="71">
        <f t="shared" si="19"/>
        <v>0</v>
      </c>
      <c r="BQ39" s="71">
        <f t="shared" si="20"/>
        <v>81308</v>
      </c>
      <c r="BR39" s="71">
        <f t="shared" si="21"/>
        <v>0</v>
      </c>
      <c r="BS39" s="71">
        <f t="shared" si="22"/>
        <v>0</v>
      </c>
      <c r="BT39" s="71">
        <f t="shared" si="23"/>
        <v>0</v>
      </c>
      <c r="BU39" s="71">
        <f t="shared" si="24"/>
        <v>960</v>
      </c>
      <c r="BV39" s="71">
        <f t="shared" si="25"/>
        <v>0</v>
      </c>
      <c r="BW39" s="71">
        <f t="shared" si="26"/>
        <v>0</v>
      </c>
      <c r="BX39" s="71">
        <f t="shared" si="27"/>
        <v>0</v>
      </c>
      <c r="BY39" s="71">
        <f t="shared" si="28"/>
        <v>14374</v>
      </c>
      <c r="BZ39" s="76">
        <f t="shared" si="29"/>
        <v>96642</v>
      </c>
      <c r="CA39" s="117">
        <f t="shared" si="30"/>
        <v>0</v>
      </c>
    </row>
    <row r="40" spans="1:79" x14ac:dyDescent="0.25">
      <c r="A40" s="52" t="s">
        <v>64</v>
      </c>
      <c r="B40" s="80">
        <f>'4b 58C 20-21 Persons Count'!AM37</f>
        <v>2E-3</v>
      </c>
      <c r="C40" s="81">
        <f t="shared" si="51"/>
        <v>4</v>
      </c>
      <c r="D40" s="58"/>
      <c r="E40" s="52" t="s">
        <v>64</v>
      </c>
      <c r="F40" s="80">
        <f>'4b 58C 20-21 Persons Count'!AS37</f>
        <v>1.2999999999999999E-3</v>
      </c>
      <c r="G40" s="82">
        <f t="shared" si="32"/>
        <v>0</v>
      </c>
      <c r="H40" s="82">
        <f t="shared" si="32"/>
        <v>0</v>
      </c>
      <c r="I40" s="82">
        <f>ROUND(I$5*$F40,0)</f>
        <v>0</v>
      </c>
      <c r="J40" s="82">
        <f t="shared" si="43"/>
        <v>0</v>
      </c>
      <c r="K40" s="82">
        <f t="shared" si="43"/>
        <v>0</v>
      </c>
      <c r="L40" s="82">
        <f t="shared" si="43"/>
        <v>0</v>
      </c>
      <c r="M40" s="82">
        <f t="shared" si="43"/>
        <v>0</v>
      </c>
      <c r="N40" s="82">
        <f t="shared" si="42"/>
        <v>0</v>
      </c>
      <c r="O40" s="82">
        <f t="shared" si="42"/>
        <v>0</v>
      </c>
      <c r="P40" s="81">
        <f t="shared" si="42"/>
        <v>194</v>
      </c>
      <c r="Q40" s="25">
        <f t="shared" si="13"/>
        <v>194</v>
      </c>
      <c r="R40" s="58"/>
      <c r="S40" s="52" t="s">
        <v>64</v>
      </c>
      <c r="T40" s="80">
        <f>'4b 58C 20-21 Persons Count'!AI37</f>
        <v>2.2000000000000001E-3</v>
      </c>
      <c r="U40" s="82">
        <f t="shared" si="35"/>
        <v>2574</v>
      </c>
      <c r="V40" s="82">
        <f t="shared" si="34"/>
        <v>42</v>
      </c>
      <c r="W40" s="82">
        <f t="shared" si="36"/>
        <v>503</v>
      </c>
      <c r="X40" s="88">
        <f t="shared" ref="X40:X41" si="64">SUM(U40:W40)</f>
        <v>3119</v>
      </c>
      <c r="Y40" s="58"/>
      <c r="Z40" s="81" t="s">
        <v>64</v>
      </c>
      <c r="AA40" s="25">
        <f t="shared" si="53"/>
        <v>0</v>
      </c>
      <c r="AB40" s="25">
        <f t="shared" si="54"/>
        <v>2574</v>
      </c>
      <c r="AC40" s="25">
        <f t="shared" si="55"/>
        <v>0</v>
      </c>
      <c r="AD40" s="25">
        <f t="shared" si="56"/>
        <v>0</v>
      </c>
      <c r="AE40" s="25">
        <f t="shared" si="57"/>
        <v>0</v>
      </c>
      <c r="AF40" s="25">
        <f t="shared" si="58"/>
        <v>42</v>
      </c>
      <c r="AG40" s="25">
        <f t="shared" si="59"/>
        <v>0</v>
      </c>
      <c r="AH40" s="25">
        <f t="shared" si="60"/>
        <v>0</v>
      </c>
      <c r="AI40" s="25">
        <f t="shared" si="61"/>
        <v>0</v>
      </c>
      <c r="AJ40" s="25">
        <f t="shared" si="62"/>
        <v>697</v>
      </c>
      <c r="AK40" s="73">
        <f t="shared" si="14"/>
        <v>3313</v>
      </c>
      <c r="AL40" s="92"/>
      <c r="AM40" s="93" t="s">
        <v>64</v>
      </c>
      <c r="AN40" s="94"/>
      <c r="AO40" s="94"/>
      <c r="AP40" s="94"/>
      <c r="AQ40" s="94"/>
      <c r="AR40" s="75"/>
      <c r="AS40" s="29" t="s">
        <v>64</v>
      </c>
      <c r="AT40" s="95"/>
      <c r="AU40" s="94"/>
      <c r="AV40" s="94"/>
      <c r="AW40" s="94"/>
      <c r="AX40" s="29"/>
      <c r="AY40" s="72"/>
      <c r="AZ40" s="94" t="s">
        <v>64</v>
      </c>
      <c r="BA40" s="94"/>
      <c r="BB40" s="94"/>
      <c r="BC40" s="94"/>
      <c r="BD40" s="94"/>
      <c r="BF40" s="94" t="s">
        <v>64</v>
      </c>
      <c r="BG40" s="323"/>
      <c r="BH40" s="323"/>
      <c r="BI40" s="323"/>
      <c r="BJ40" s="320"/>
      <c r="BK40" s="72"/>
      <c r="BL40" s="29" t="s">
        <v>64</v>
      </c>
      <c r="BM40" s="79"/>
      <c r="BN40" s="29"/>
      <c r="BO40" s="72"/>
      <c r="BP40" s="71">
        <f t="shared" si="19"/>
        <v>0</v>
      </c>
      <c r="BQ40" s="71">
        <f t="shared" si="20"/>
        <v>2578</v>
      </c>
      <c r="BR40" s="71">
        <f t="shared" si="21"/>
        <v>0</v>
      </c>
      <c r="BS40" s="71">
        <f t="shared" si="22"/>
        <v>0</v>
      </c>
      <c r="BT40" s="71">
        <f t="shared" si="23"/>
        <v>0</v>
      </c>
      <c r="BU40" s="71">
        <f t="shared" si="24"/>
        <v>42</v>
      </c>
      <c r="BV40" s="71">
        <f t="shared" si="25"/>
        <v>0</v>
      </c>
      <c r="BW40" s="71">
        <f t="shared" si="26"/>
        <v>0</v>
      </c>
      <c r="BX40" s="71">
        <f t="shared" si="27"/>
        <v>0</v>
      </c>
      <c r="BY40" s="71">
        <f t="shared" si="28"/>
        <v>697</v>
      </c>
      <c r="BZ40" s="76">
        <f t="shared" si="29"/>
        <v>3317</v>
      </c>
      <c r="CA40" s="117">
        <f t="shared" si="30"/>
        <v>0</v>
      </c>
    </row>
    <row r="41" spans="1:79" x14ac:dyDescent="0.25">
      <c r="A41" s="52" t="s">
        <v>65</v>
      </c>
      <c r="B41" s="80">
        <f>'4b 58C 20-21 Persons Count'!AM38</f>
        <v>0.11799999999999999</v>
      </c>
      <c r="C41" s="299">
        <f>ROUND(B41*C$5,0)</f>
        <v>222</v>
      </c>
      <c r="D41" s="58"/>
      <c r="E41" s="52" t="s">
        <v>65</v>
      </c>
      <c r="F41" s="80">
        <f>'4b 58C 20-21 Persons Count'!AS38</f>
        <v>6.6900000000000001E-2</v>
      </c>
      <c r="G41" s="82">
        <f t="shared" si="32"/>
        <v>0</v>
      </c>
      <c r="H41" s="82">
        <f t="shared" si="32"/>
        <v>0</v>
      </c>
      <c r="I41" s="82">
        <f t="shared" si="43"/>
        <v>0</v>
      </c>
      <c r="J41" s="82">
        <f t="shared" si="43"/>
        <v>0</v>
      </c>
      <c r="K41" s="82">
        <f t="shared" si="43"/>
        <v>0</v>
      </c>
      <c r="L41" s="82">
        <f t="shared" si="43"/>
        <v>0</v>
      </c>
      <c r="M41" s="82">
        <f t="shared" si="43"/>
        <v>0</v>
      </c>
      <c r="N41" s="82">
        <f t="shared" si="42"/>
        <v>0</v>
      </c>
      <c r="O41" s="82">
        <f t="shared" si="42"/>
        <v>0</v>
      </c>
      <c r="P41" s="81">
        <f t="shared" si="42"/>
        <v>9992</v>
      </c>
      <c r="Q41" s="25">
        <f t="shared" si="13"/>
        <v>9992</v>
      </c>
      <c r="R41" s="58"/>
      <c r="S41" s="52" t="s">
        <v>65</v>
      </c>
      <c r="T41" s="80">
        <f>'4b 58C 20-21 Persons Count'!AI38</f>
        <v>0.11260000000000001</v>
      </c>
      <c r="U41" s="82">
        <f t="shared" si="35"/>
        <v>131745</v>
      </c>
      <c r="V41" s="82">
        <f>ROUND($V$5*T41,0)</f>
        <v>2127</v>
      </c>
      <c r="W41" s="97">
        <f>ROUNDDOWN($W$5*T41,0)</f>
        <v>25755</v>
      </c>
      <c r="X41" s="88">
        <f t="shared" si="64"/>
        <v>159627</v>
      </c>
      <c r="Y41" s="58"/>
      <c r="Z41" s="81" t="s">
        <v>65</v>
      </c>
      <c r="AA41" s="25">
        <f t="shared" si="53"/>
        <v>0</v>
      </c>
      <c r="AB41" s="25">
        <f t="shared" si="54"/>
        <v>131745</v>
      </c>
      <c r="AC41" s="25">
        <f t="shared" si="55"/>
        <v>0</v>
      </c>
      <c r="AD41" s="25">
        <f t="shared" si="56"/>
        <v>0</v>
      </c>
      <c r="AE41" s="25">
        <f t="shared" si="57"/>
        <v>0</v>
      </c>
      <c r="AF41" s="25">
        <f t="shared" si="58"/>
        <v>2127</v>
      </c>
      <c r="AG41" s="25">
        <f t="shared" si="59"/>
        <v>0</v>
      </c>
      <c r="AH41" s="25">
        <f t="shared" si="60"/>
        <v>0</v>
      </c>
      <c r="AI41" s="25">
        <f t="shared" si="61"/>
        <v>0</v>
      </c>
      <c r="AJ41" s="25">
        <f t="shared" si="62"/>
        <v>35747</v>
      </c>
      <c r="AK41" s="73">
        <f t="shared" si="14"/>
        <v>169619</v>
      </c>
      <c r="AL41" s="92"/>
      <c r="AM41" s="93" t="s">
        <v>65</v>
      </c>
      <c r="AN41" s="94"/>
      <c r="AO41" s="94"/>
      <c r="AP41" s="94"/>
      <c r="AQ41" s="94"/>
      <c r="AR41" s="75"/>
      <c r="AS41" s="29" t="s">
        <v>65</v>
      </c>
      <c r="AT41" s="95"/>
      <c r="AU41" s="94"/>
      <c r="AV41" s="94"/>
      <c r="AW41" s="94"/>
      <c r="AX41" s="29"/>
      <c r="AY41" s="72"/>
      <c r="AZ41" s="94" t="s">
        <v>65</v>
      </c>
      <c r="BA41" s="94"/>
      <c r="BB41" s="94"/>
      <c r="BC41" s="94"/>
      <c r="BD41" s="94"/>
      <c r="BF41" s="94" t="s">
        <v>65</v>
      </c>
      <c r="BG41" s="323"/>
      <c r="BH41" s="323"/>
      <c r="BI41" s="323"/>
      <c r="BJ41" s="320"/>
      <c r="BK41" s="72"/>
      <c r="BL41" s="29" t="s">
        <v>65</v>
      </c>
      <c r="BM41" s="79"/>
      <c r="BN41" s="29"/>
      <c r="BO41" s="72"/>
      <c r="BP41" s="71">
        <f t="shared" si="19"/>
        <v>0</v>
      </c>
      <c r="BQ41" s="71">
        <f t="shared" si="20"/>
        <v>131967</v>
      </c>
      <c r="BR41" s="71">
        <f t="shared" si="21"/>
        <v>0</v>
      </c>
      <c r="BS41" s="71">
        <f t="shared" si="22"/>
        <v>0</v>
      </c>
      <c r="BT41" s="71">
        <f t="shared" si="23"/>
        <v>0</v>
      </c>
      <c r="BU41" s="71">
        <f t="shared" si="24"/>
        <v>2127</v>
      </c>
      <c r="BV41" s="71">
        <f t="shared" si="25"/>
        <v>0</v>
      </c>
      <c r="BW41" s="71">
        <f t="shared" si="26"/>
        <v>0</v>
      </c>
      <c r="BX41" s="71">
        <f t="shared" si="27"/>
        <v>0</v>
      </c>
      <c r="BY41" s="71">
        <f t="shared" si="28"/>
        <v>35747</v>
      </c>
      <c r="BZ41" s="76">
        <f t="shared" si="29"/>
        <v>169841</v>
      </c>
      <c r="CA41" s="117">
        <f t="shared" si="30"/>
        <v>0</v>
      </c>
    </row>
    <row r="42" spans="1:79" x14ac:dyDescent="0.25">
      <c r="A42" s="29" t="s">
        <v>66</v>
      </c>
      <c r="B42" s="29"/>
      <c r="C42" s="29"/>
      <c r="D42" s="58"/>
      <c r="E42" s="52" t="s">
        <v>66</v>
      </c>
      <c r="F42" s="80">
        <f>'4b 58C 20-21 Persons Count'!AS39</f>
        <v>6.8500000000000005E-2</v>
      </c>
      <c r="G42" s="82">
        <f t="shared" si="32"/>
        <v>0</v>
      </c>
      <c r="H42" s="82">
        <f t="shared" si="32"/>
        <v>0</v>
      </c>
      <c r="I42" s="82">
        <f t="shared" si="43"/>
        <v>0</v>
      </c>
      <c r="J42" s="82">
        <f t="shared" si="43"/>
        <v>0</v>
      </c>
      <c r="K42" s="82">
        <f t="shared" si="43"/>
        <v>0</v>
      </c>
      <c r="L42" s="82">
        <f t="shared" si="43"/>
        <v>0</v>
      </c>
      <c r="M42" s="82">
        <f t="shared" si="43"/>
        <v>0</v>
      </c>
      <c r="N42" s="82">
        <f t="shared" si="42"/>
        <v>0</v>
      </c>
      <c r="O42" s="82">
        <f t="shared" si="42"/>
        <v>0</v>
      </c>
      <c r="P42" s="81">
        <f t="shared" si="42"/>
        <v>10230</v>
      </c>
      <c r="Q42" s="25">
        <f t="shared" si="13"/>
        <v>10230</v>
      </c>
      <c r="R42" s="58"/>
      <c r="S42" s="29" t="s">
        <v>66</v>
      </c>
      <c r="T42" s="29"/>
      <c r="U42" s="94"/>
      <c r="V42" s="94"/>
      <c r="W42" s="94"/>
      <c r="X42" s="94"/>
      <c r="Y42" s="58"/>
      <c r="Z42" s="81" t="s">
        <v>66</v>
      </c>
      <c r="AA42" s="25">
        <f t="shared" si="53"/>
        <v>0</v>
      </c>
      <c r="AB42" s="25">
        <f t="shared" si="54"/>
        <v>0</v>
      </c>
      <c r="AC42" s="25">
        <f t="shared" si="55"/>
        <v>0</v>
      </c>
      <c r="AD42" s="25">
        <f t="shared" si="56"/>
        <v>0</v>
      </c>
      <c r="AE42" s="25">
        <f t="shared" si="57"/>
        <v>0</v>
      </c>
      <c r="AF42" s="25">
        <f t="shared" si="58"/>
        <v>0</v>
      </c>
      <c r="AG42" s="25">
        <f t="shared" si="59"/>
        <v>0</v>
      </c>
      <c r="AH42" s="25">
        <f t="shared" si="60"/>
        <v>0</v>
      </c>
      <c r="AI42" s="25">
        <f t="shared" si="61"/>
        <v>0</v>
      </c>
      <c r="AJ42" s="25">
        <f t="shared" si="62"/>
        <v>10230</v>
      </c>
      <c r="AK42" s="73">
        <f t="shared" si="14"/>
        <v>10230</v>
      </c>
      <c r="AL42" s="92"/>
      <c r="AM42" s="322" t="s">
        <v>66</v>
      </c>
      <c r="AN42" s="94"/>
      <c r="AO42" s="94"/>
      <c r="AP42" s="94"/>
      <c r="AQ42" s="94"/>
      <c r="AR42" s="75"/>
      <c r="AS42" s="25" t="s">
        <v>66</v>
      </c>
      <c r="AT42" s="86">
        <f>'5b SFY 2223 CalWIN MO Share Tbl'!J13</f>
        <v>0.16039999999999999</v>
      </c>
      <c r="AU42" s="82">
        <f t="shared" ref="AU42" si="65">ROUND(AT42*AU$5,0)</f>
        <v>68104</v>
      </c>
      <c r="AV42" s="82">
        <f t="shared" ref="AV42:AV43" si="66">ROUND(AT42*AV$5,0)</f>
        <v>804</v>
      </c>
      <c r="AW42" s="82">
        <f>ROUND(AT42*AW$5,0)</f>
        <v>6511</v>
      </c>
      <c r="AX42" s="90">
        <f t="shared" ref="AX42:AX43" si="67">SUM(AU42:AW42)</f>
        <v>75419</v>
      </c>
      <c r="AY42" s="72"/>
      <c r="AZ42" s="88" t="s">
        <v>66</v>
      </c>
      <c r="BA42" s="88">
        <f>SUMIF('3a SFY 22-23 Q3 CalWIN MO'!$A:$A,'SFY 22-23 Q3 Share Calculations'!$AZ42,'3a SFY 22-23 Q3 CalWIN MO'!X:X)</f>
        <v>62588</v>
      </c>
      <c r="BB42" s="88">
        <f>SUMIF('3a SFY 22-23 Q3 CalWIN MO'!$A:$A,'SFY 22-23 Q3 Share Calculations'!$AZ42,'3a SFY 22-23 Q3 CalWIN MO'!Y:Y)</f>
        <v>738</v>
      </c>
      <c r="BC42" s="88">
        <f>SUMIF('3a SFY 22-23 Q3 CalWIN MO'!$A:$A,'SFY 22-23 Q3 Share Calculations'!$AZ42,'3a SFY 22-23 Q3 CalWIN MO'!Z:Z)</f>
        <v>5983</v>
      </c>
      <c r="BD42" s="99">
        <f t="shared" ref="BD42:BD43" si="68">SUM(BA42:BC42)</f>
        <v>69309</v>
      </c>
      <c r="BF42" s="88" t="s">
        <v>66</v>
      </c>
      <c r="BG42" s="307">
        <f t="shared" si="16"/>
        <v>130692</v>
      </c>
      <c r="BH42" s="307">
        <f t="shared" si="17"/>
        <v>1542</v>
      </c>
      <c r="BI42" s="307">
        <f t="shared" si="18"/>
        <v>12494</v>
      </c>
      <c r="BJ42" s="89">
        <f t="shared" si="39"/>
        <v>144728</v>
      </c>
      <c r="BK42" s="72"/>
      <c r="BL42" s="25" t="s">
        <v>66</v>
      </c>
      <c r="BM42" s="91">
        <f>'4a 58C 19-20 Persons Count'!Y39</f>
        <v>0.16839999999999999</v>
      </c>
      <c r="BN42" s="25">
        <f>ROUND(BM42*BN$5,0)</f>
        <v>0</v>
      </c>
      <c r="BO42" s="72"/>
      <c r="BP42" s="71">
        <f t="shared" si="19"/>
        <v>0</v>
      </c>
      <c r="BQ42" s="71">
        <f t="shared" si="20"/>
        <v>130692</v>
      </c>
      <c r="BR42" s="71">
        <f t="shared" si="21"/>
        <v>0</v>
      </c>
      <c r="BS42" s="71">
        <f t="shared" si="22"/>
        <v>0</v>
      </c>
      <c r="BT42" s="71">
        <f t="shared" si="23"/>
        <v>0</v>
      </c>
      <c r="BU42" s="71">
        <f t="shared" si="24"/>
        <v>1542</v>
      </c>
      <c r="BV42" s="71">
        <f t="shared" si="25"/>
        <v>0</v>
      </c>
      <c r="BW42" s="71">
        <f t="shared" si="26"/>
        <v>0</v>
      </c>
      <c r="BX42" s="71">
        <f t="shared" si="27"/>
        <v>0</v>
      </c>
      <c r="BY42" s="71">
        <f t="shared" si="28"/>
        <v>22724</v>
      </c>
      <c r="BZ42" s="76">
        <f t="shared" si="29"/>
        <v>154958</v>
      </c>
      <c r="CA42" s="117">
        <f t="shared" si="30"/>
        <v>0</v>
      </c>
    </row>
    <row r="43" spans="1:79" x14ac:dyDescent="0.25">
      <c r="A43" s="29" t="s">
        <v>67</v>
      </c>
      <c r="B43" s="29"/>
      <c r="C43" s="29"/>
      <c r="D43" s="58"/>
      <c r="E43" s="52" t="s">
        <v>67</v>
      </c>
      <c r="F43" s="80">
        <f>'4b 58C 20-21 Persons Count'!AS40</f>
        <v>1.6799999999999999E-2</v>
      </c>
      <c r="G43" s="82">
        <f t="shared" si="32"/>
        <v>0</v>
      </c>
      <c r="H43" s="82">
        <f t="shared" si="32"/>
        <v>0</v>
      </c>
      <c r="I43" s="82">
        <f t="shared" si="43"/>
        <v>0</v>
      </c>
      <c r="J43" s="82">
        <f t="shared" si="43"/>
        <v>0</v>
      </c>
      <c r="K43" s="82">
        <f t="shared" si="43"/>
        <v>0</v>
      </c>
      <c r="L43" s="82">
        <f t="shared" si="43"/>
        <v>0</v>
      </c>
      <c r="M43" s="82">
        <f t="shared" si="43"/>
        <v>0</v>
      </c>
      <c r="N43" s="82">
        <f t="shared" si="42"/>
        <v>0</v>
      </c>
      <c r="O43" s="82">
        <f t="shared" si="42"/>
        <v>0</v>
      </c>
      <c r="P43" s="81">
        <f t="shared" si="42"/>
        <v>2509</v>
      </c>
      <c r="Q43" s="25">
        <f t="shared" si="13"/>
        <v>2509</v>
      </c>
      <c r="R43" s="58"/>
      <c r="S43" s="29" t="s">
        <v>67</v>
      </c>
      <c r="T43" s="29"/>
      <c r="U43" s="94"/>
      <c r="V43" s="94"/>
      <c r="W43" s="94"/>
      <c r="X43" s="94"/>
      <c r="Y43" s="58"/>
      <c r="Z43" s="81" t="s">
        <v>67</v>
      </c>
      <c r="AA43" s="25">
        <f t="shared" si="53"/>
        <v>0</v>
      </c>
      <c r="AB43" s="25">
        <f t="shared" si="54"/>
        <v>0</v>
      </c>
      <c r="AC43" s="25">
        <f t="shared" si="55"/>
        <v>0</v>
      </c>
      <c r="AD43" s="25">
        <f t="shared" si="56"/>
        <v>0</v>
      </c>
      <c r="AE43" s="25">
        <f t="shared" si="57"/>
        <v>0</v>
      </c>
      <c r="AF43" s="25">
        <f t="shared" si="58"/>
        <v>0</v>
      </c>
      <c r="AG43" s="25">
        <f t="shared" si="59"/>
        <v>0</v>
      </c>
      <c r="AH43" s="25">
        <f t="shared" si="60"/>
        <v>0</v>
      </c>
      <c r="AI43" s="25">
        <f t="shared" si="61"/>
        <v>0</v>
      </c>
      <c r="AJ43" s="25">
        <f t="shared" si="62"/>
        <v>2509</v>
      </c>
      <c r="AK43" s="73">
        <f t="shared" si="14"/>
        <v>2509</v>
      </c>
      <c r="AL43" s="92"/>
      <c r="AM43" s="322" t="s">
        <v>67</v>
      </c>
      <c r="AN43" s="94"/>
      <c r="AO43" s="94"/>
      <c r="AP43" s="94"/>
      <c r="AQ43" s="94"/>
      <c r="AR43" s="75"/>
      <c r="AS43" s="52" t="s">
        <v>67</v>
      </c>
      <c r="AT43" s="86">
        <f>'5b SFY 2223 CalWIN MO Share Tbl'!J14</f>
        <v>5.8299999999999998E-2</v>
      </c>
      <c r="AU43" s="82">
        <f>ROUND(AT43*AU$5,0)</f>
        <v>24753</v>
      </c>
      <c r="AV43" s="82">
        <f t="shared" si="66"/>
        <v>292</v>
      </c>
      <c r="AW43" s="82">
        <f t="shared" ref="AW43" si="69">ROUND(AT43*AW$5,0)</f>
        <v>2366</v>
      </c>
      <c r="AX43" s="90">
        <f t="shared" si="67"/>
        <v>27411</v>
      </c>
      <c r="AY43" s="72"/>
      <c r="AZ43" s="98" t="s">
        <v>67</v>
      </c>
      <c r="BA43" s="88">
        <f>SUMIF('3a SFY 22-23 Q3 CalWIN MO'!$A:$A,'SFY 22-23 Q3 Share Calculations'!$AZ43,'3a SFY 22-23 Q3 CalWIN MO'!X:X)</f>
        <v>17911</v>
      </c>
      <c r="BB43" s="88">
        <f>SUMIF('3a SFY 22-23 Q3 CalWIN MO'!$A:$A,'SFY 22-23 Q3 Share Calculations'!$AZ43,'3a SFY 22-23 Q3 CalWIN MO'!Y:Y)</f>
        <v>212</v>
      </c>
      <c r="BC43" s="88">
        <f>SUMIF('3a SFY 22-23 Q3 CalWIN MO'!$A:$A,'SFY 22-23 Q3 Share Calculations'!$AZ43,'3a SFY 22-23 Q3 CalWIN MO'!Z:Z)</f>
        <v>1712</v>
      </c>
      <c r="BD43" s="99">
        <f t="shared" si="68"/>
        <v>19835</v>
      </c>
      <c r="BF43" s="98" t="s">
        <v>67</v>
      </c>
      <c r="BG43" s="307">
        <f t="shared" si="16"/>
        <v>42664</v>
      </c>
      <c r="BH43" s="307">
        <f t="shared" si="17"/>
        <v>504</v>
      </c>
      <c r="BI43" s="307">
        <f t="shared" si="18"/>
        <v>4078</v>
      </c>
      <c r="BJ43" s="89">
        <f t="shared" si="39"/>
        <v>47246</v>
      </c>
      <c r="BK43" s="72"/>
      <c r="BL43" s="52" t="s">
        <v>67</v>
      </c>
      <c r="BM43" s="91">
        <f>'4a 58C 19-20 Persons Count'!Y40</f>
        <v>3.0700000000000002E-2</v>
      </c>
      <c r="BN43" s="25">
        <f>ROUND(BM43*BN$5,0)</f>
        <v>0</v>
      </c>
      <c r="BO43" s="72"/>
      <c r="BP43" s="71">
        <f t="shared" si="19"/>
        <v>0</v>
      </c>
      <c r="BQ43" s="71">
        <f t="shared" si="20"/>
        <v>42664</v>
      </c>
      <c r="BR43" s="71">
        <f t="shared" si="21"/>
        <v>0</v>
      </c>
      <c r="BS43" s="71">
        <f t="shared" si="22"/>
        <v>0</v>
      </c>
      <c r="BT43" s="71">
        <f t="shared" si="23"/>
        <v>0</v>
      </c>
      <c r="BU43" s="71">
        <f t="shared" si="24"/>
        <v>504</v>
      </c>
      <c r="BV43" s="71">
        <f t="shared" si="25"/>
        <v>0</v>
      </c>
      <c r="BW43" s="71">
        <f t="shared" si="26"/>
        <v>0</v>
      </c>
      <c r="BX43" s="71">
        <f t="shared" si="27"/>
        <v>0</v>
      </c>
      <c r="BY43" s="71">
        <f t="shared" si="28"/>
        <v>6587</v>
      </c>
      <c r="BZ43" s="76">
        <f t="shared" si="29"/>
        <v>49755</v>
      </c>
      <c r="CA43" s="117">
        <f t="shared" si="30"/>
        <v>0</v>
      </c>
    </row>
    <row r="44" spans="1:79" x14ac:dyDescent="0.25">
      <c r="A44" s="52" t="s">
        <v>68</v>
      </c>
      <c r="B44" s="80">
        <f>'4b 58C 20-21 Persons Count'!AM41</f>
        <v>3.7000000000000005E-2</v>
      </c>
      <c r="C44" s="81">
        <f>ROUND(B44*C$5,0)</f>
        <v>70</v>
      </c>
      <c r="D44" s="58"/>
      <c r="E44" s="52" t="s">
        <v>68</v>
      </c>
      <c r="F44" s="80">
        <f>'4b 58C 20-21 Persons Count'!AS41</f>
        <v>2.1899999999999999E-2</v>
      </c>
      <c r="G44" s="82">
        <f t="shared" si="32"/>
        <v>0</v>
      </c>
      <c r="H44" s="82">
        <f t="shared" si="32"/>
        <v>0</v>
      </c>
      <c r="I44" s="82">
        <f t="shared" si="43"/>
        <v>0</v>
      </c>
      <c r="J44" s="82">
        <f t="shared" si="43"/>
        <v>0</v>
      </c>
      <c r="K44" s="82">
        <f t="shared" si="43"/>
        <v>0</v>
      </c>
      <c r="L44" s="82">
        <f t="shared" si="43"/>
        <v>0</v>
      </c>
      <c r="M44" s="82">
        <f t="shared" si="43"/>
        <v>0</v>
      </c>
      <c r="N44" s="82">
        <f t="shared" si="42"/>
        <v>0</v>
      </c>
      <c r="O44" s="82">
        <f t="shared" si="42"/>
        <v>0</v>
      </c>
      <c r="P44" s="81">
        <f t="shared" si="42"/>
        <v>3271</v>
      </c>
      <c r="Q44" s="25">
        <f t="shared" si="13"/>
        <v>3271</v>
      </c>
      <c r="R44" s="58"/>
      <c r="S44" s="52" t="s">
        <v>68</v>
      </c>
      <c r="T44" s="80">
        <f>'4b 58C 20-21 Persons Count'!AI41</f>
        <v>3.6799999999999999E-2</v>
      </c>
      <c r="U44" s="82">
        <f t="shared" si="35"/>
        <v>43057</v>
      </c>
      <c r="V44" s="82">
        <f t="shared" si="34"/>
        <v>695</v>
      </c>
      <c r="W44" s="82">
        <f>ROUND($W$5*T44,0)</f>
        <v>8418</v>
      </c>
      <c r="X44" s="88">
        <f t="shared" ref="X44" si="70">SUM(U44:W44)</f>
        <v>52170</v>
      </c>
      <c r="Y44" s="58"/>
      <c r="Z44" s="81" t="s">
        <v>68</v>
      </c>
      <c r="AA44" s="25">
        <f t="shared" si="53"/>
        <v>0</v>
      </c>
      <c r="AB44" s="25">
        <f t="shared" si="54"/>
        <v>43057</v>
      </c>
      <c r="AC44" s="25">
        <f t="shared" si="55"/>
        <v>0</v>
      </c>
      <c r="AD44" s="25">
        <f t="shared" si="56"/>
        <v>0</v>
      </c>
      <c r="AE44" s="25">
        <f t="shared" si="57"/>
        <v>0</v>
      </c>
      <c r="AF44" s="25">
        <f t="shared" si="58"/>
        <v>695</v>
      </c>
      <c r="AG44" s="25">
        <f t="shared" si="59"/>
        <v>0</v>
      </c>
      <c r="AH44" s="25">
        <f t="shared" si="60"/>
        <v>0</v>
      </c>
      <c r="AI44" s="25">
        <f t="shared" si="61"/>
        <v>0</v>
      </c>
      <c r="AJ44" s="25">
        <f t="shared" si="62"/>
        <v>11689</v>
      </c>
      <c r="AK44" s="73">
        <f t="shared" si="14"/>
        <v>55441</v>
      </c>
      <c r="AL44" s="92"/>
      <c r="AM44" s="93" t="s">
        <v>68</v>
      </c>
      <c r="AN44" s="94"/>
      <c r="AO44" s="94"/>
      <c r="AP44" s="94"/>
      <c r="AQ44" s="94"/>
      <c r="AR44" s="75"/>
      <c r="AS44" s="29" t="s">
        <v>68</v>
      </c>
      <c r="AT44" s="95"/>
      <c r="AU44" s="94"/>
      <c r="AV44" s="94"/>
      <c r="AW44" s="94"/>
      <c r="AX44" s="29"/>
      <c r="AY44" s="72"/>
      <c r="AZ44" s="94" t="s">
        <v>68</v>
      </c>
      <c r="BA44" s="94"/>
      <c r="BB44" s="94"/>
      <c r="BC44" s="94"/>
      <c r="BD44" s="94"/>
      <c r="BF44" s="94" t="s">
        <v>68</v>
      </c>
      <c r="BG44" s="323"/>
      <c r="BH44" s="323"/>
      <c r="BI44" s="323"/>
      <c r="BJ44" s="320"/>
      <c r="BK44" s="72"/>
      <c r="BL44" s="29" t="s">
        <v>68</v>
      </c>
      <c r="BM44" s="79"/>
      <c r="BN44" s="29"/>
      <c r="BO44" s="72"/>
      <c r="BP44" s="71">
        <f t="shared" si="19"/>
        <v>0</v>
      </c>
      <c r="BQ44" s="71">
        <f t="shared" si="20"/>
        <v>43127</v>
      </c>
      <c r="BR44" s="71">
        <f t="shared" si="21"/>
        <v>0</v>
      </c>
      <c r="BS44" s="71">
        <f t="shared" si="22"/>
        <v>0</v>
      </c>
      <c r="BT44" s="71">
        <f t="shared" si="23"/>
        <v>0</v>
      </c>
      <c r="BU44" s="71">
        <f t="shared" si="24"/>
        <v>695</v>
      </c>
      <c r="BV44" s="71">
        <f t="shared" si="25"/>
        <v>0</v>
      </c>
      <c r="BW44" s="71">
        <f t="shared" si="26"/>
        <v>0</v>
      </c>
      <c r="BX44" s="71">
        <f t="shared" si="27"/>
        <v>0</v>
      </c>
      <c r="BY44" s="71">
        <f t="shared" si="28"/>
        <v>11689</v>
      </c>
      <c r="BZ44" s="76">
        <f t="shared" si="29"/>
        <v>55511</v>
      </c>
      <c r="CA44" s="117">
        <f t="shared" si="30"/>
        <v>0</v>
      </c>
    </row>
    <row r="45" spans="1:79" x14ac:dyDescent="0.25">
      <c r="A45" s="29" t="s">
        <v>69</v>
      </c>
      <c r="B45" s="29"/>
      <c r="C45" s="29"/>
      <c r="D45" s="58"/>
      <c r="E45" s="52" t="s">
        <v>69</v>
      </c>
      <c r="F45" s="80">
        <f>'4b 58C 20-21 Persons Count'!AS42</f>
        <v>4.3E-3</v>
      </c>
      <c r="G45" s="82">
        <f t="shared" si="32"/>
        <v>0</v>
      </c>
      <c r="H45" s="82">
        <f t="shared" si="32"/>
        <v>0</v>
      </c>
      <c r="I45" s="82">
        <f t="shared" si="43"/>
        <v>0</v>
      </c>
      <c r="J45" s="82">
        <f t="shared" si="43"/>
        <v>0</v>
      </c>
      <c r="K45" s="82">
        <f t="shared" si="43"/>
        <v>0</v>
      </c>
      <c r="L45" s="82">
        <f t="shared" si="43"/>
        <v>0</v>
      </c>
      <c r="M45" s="82">
        <f t="shared" si="43"/>
        <v>0</v>
      </c>
      <c r="N45" s="82">
        <f>ROUND(N$5*$F45,0)</f>
        <v>0</v>
      </c>
      <c r="O45" s="82">
        <f t="shared" si="42"/>
        <v>0</v>
      </c>
      <c r="P45" s="81">
        <f t="shared" si="42"/>
        <v>642</v>
      </c>
      <c r="Q45" s="25">
        <f t="shared" si="13"/>
        <v>642</v>
      </c>
      <c r="R45" s="58"/>
      <c r="S45" s="29" t="s">
        <v>69</v>
      </c>
      <c r="T45" s="29"/>
      <c r="U45" s="94"/>
      <c r="V45" s="94"/>
      <c r="W45" s="94"/>
      <c r="X45" s="94"/>
      <c r="Y45" s="58"/>
      <c r="Z45" s="81" t="s">
        <v>69</v>
      </c>
      <c r="AA45" s="25">
        <f t="shared" si="53"/>
        <v>0</v>
      </c>
      <c r="AB45" s="25">
        <f t="shared" si="54"/>
        <v>0</v>
      </c>
      <c r="AC45" s="25">
        <f t="shared" si="55"/>
        <v>0</v>
      </c>
      <c r="AD45" s="25">
        <f t="shared" si="56"/>
        <v>0</v>
      </c>
      <c r="AE45" s="25">
        <f t="shared" si="57"/>
        <v>0</v>
      </c>
      <c r="AF45" s="25">
        <f t="shared" si="58"/>
        <v>0</v>
      </c>
      <c r="AG45" s="25">
        <f t="shared" si="59"/>
        <v>0</v>
      </c>
      <c r="AH45" s="25">
        <f t="shared" si="60"/>
        <v>0</v>
      </c>
      <c r="AI45" s="25">
        <f t="shared" si="61"/>
        <v>0</v>
      </c>
      <c r="AJ45" s="25">
        <f t="shared" si="62"/>
        <v>642</v>
      </c>
      <c r="AK45" s="73">
        <f t="shared" si="14"/>
        <v>642</v>
      </c>
      <c r="AL45" s="92"/>
      <c r="AM45" s="322" t="s">
        <v>69</v>
      </c>
      <c r="AN45" s="94"/>
      <c r="AO45" s="94"/>
      <c r="AP45" s="94"/>
      <c r="AQ45" s="94"/>
      <c r="AR45" s="75"/>
      <c r="AS45" s="52" t="s">
        <v>69</v>
      </c>
      <c r="AT45" s="86">
        <f>'5b SFY 2223 CalWIN MO Share Tbl'!J15</f>
        <v>1.34E-2</v>
      </c>
      <c r="AU45" s="82">
        <f t="shared" ref="AU45:AU49" si="71">ROUND(AT45*AU$5,0)</f>
        <v>5689</v>
      </c>
      <c r="AV45" s="82">
        <f t="shared" ref="AV45:AV49" si="72">ROUND(AT45*AV$5,0)</f>
        <v>67</v>
      </c>
      <c r="AW45" s="82">
        <f t="shared" ref="AW45:AW49" si="73">ROUND(AT45*AW$5,0)</f>
        <v>544</v>
      </c>
      <c r="AX45" s="90">
        <f>SUM(AU45:AW45)</f>
        <v>6300</v>
      </c>
      <c r="AY45" s="72"/>
      <c r="AZ45" s="98" t="s">
        <v>69</v>
      </c>
      <c r="BA45" s="88">
        <f>SUMIF('3a SFY 22-23 Q3 CalWIN MO'!$A:$A,'SFY 22-23 Q3 Share Calculations'!$AZ45,'3a SFY 22-23 Q3 CalWIN MO'!X:X)</f>
        <v>9743</v>
      </c>
      <c r="BB45" s="88">
        <f>SUMIF('3a SFY 22-23 Q3 CalWIN MO'!$A:$A,'SFY 22-23 Q3 Share Calculations'!$AZ45,'3a SFY 22-23 Q3 CalWIN MO'!Y:Y)</f>
        <v>114</v>
      </c>
      <c r="BC45" s="88">
        <f>SUMIF('3a SFY 22-23 Q3 CalWIN MO'!$A:$A,'SFY 22-23 Q3 Share Calculations'!$AZ45,'3a SFY 22-23 Q3 CalWIN MO'!Z:Z)</f>
        <v>931</v>
      </c>
      <c r="BD45" s="99">
        <f t="shared" ref="BD45:BD49" si="74">SUM(BA45:BC45)</f>
        <v>10788</v>
      </c>
      <c r="BF45" s="98" t="s">
        <v>69</v>
      </c>
      <c r="BG45" s="307">
        <f t="shared" si="16"/>
        <v>15432</v>
      </c>
      <c r="BH45" s="307">
        <f t="shared" si="17"/>
        <v>181</v>
      </c>
      <c r="BI45" s="307">
        <f t="shared" si="18"/>
        <v>1475</v>
      </c>
      <c r="BJ45" s="89">
        <f t="shared" si="39"/>
        <v>17088</v>
      </c>
      <c r="BK45" s="72"/>
      <c r="BL45" s="52" t="s">
        <v>69</v>
      </c>
      <c r="BM45" s="91">
        <f>'4a 58C 19-20 Persons Count'!Y42</f>
        <v>1.01E-2</v>
      </c>
      <c r="BN45" s="25">
        <f>ROUND(BM45*BN$5,0)</f>
        <v>0</v>
      </c>
      <c r="BO45" s="72"/>
      <c r="BP45" s="71">
        <f t="shared" si="19"/>
        <v>0</v>
      </c>
      <c r="BQ45" s="71">
        <f t="shared" si="20"/>
        <v>15432</v>
      </c>
      <c r="BR45" s="71">
        <f t="shared" si="21"/>
        <v>0</v>
      </c>
      <c r="BS45" s="71">
        <f t="shared" si="22"/>
        <v>0</v>
      </c>
      <c r="BT45" s="71">
        <f t="shared" si="23"/>
        <v>0</v>
      </c>
      <c r="BU45" s="71">
        <f t="shared" si="24"/>
        <v>181</v>
      </c>
      <c r="BV45" s="71">
        <f t="shared" si="25"/>
        <v>0</v>
      </c>
      <c r="BW45" s="71">
        <f t="shared" si="26"/>
        <v>0</v>
      </c>
      <c r="BX45" s="71">
        <f t="shared" si="27"/>
        <v>0</v>
      </c>
      <c r="BY45" s="71">
        <f t="shared" si="28"/>
        <v>2117</v>
      </c>
      <c r="BZ45" s="76">
        <f t="shared" si="29"/>
        <v>17730</v>
      </c>
      <c r="CA45" s="117">
        <f t="shared" si="30"/>
        <v>0</v>
      </c>
    </row>
    <row r="46" spans="1:79" x14ac:dyDescent="0.25">
      <c r="A46" s="29" t="s">
        <v>70</v>
      </c>
      <c r="B46" s="29"/>
      <c r="C46" s="29"/>
      <c r="D46" s="58"/>
      <c r="E46" s="90" t="s">
        <v>70</v>
      </c>
      <c r="F46" s="80">
        <f>'4b 58C 20-21 Persons Count'!AS43</f>
        <v>9.5999999999999992E-3</v>
      </c>
      <c r="G46" s="82">
        <f t="shared" si="32"/>
        <v>0</v>
      </c>
      <c r="H46" s="82">
        <f t="shared" si="32"/>
        <v>0</v>
      </c>
      <c r="I46" s="82">
        <f t="shared" si="43"/>
        <v>0</v>
      </c>
      <c r="J46" s="82">
        <f t="shared" si="43"/>
        <v>0</v>
      </c>
      <c r="K46" s="82">
        <f t="shared" si="43"/>
        <v>0</v>
      </c>
      <c r="L46" s="82">
        <f t="shared" si="43"/>
        <v>0</v>
      </c>
      <c r="M46" s="82">
        <f t="shared" si="43"/>
        <v>0</v>
      </c>
      <c r="N46" s="82">
        <f t="shared" si="42"/>
        <v>0</v>
      </c>
      <c r="O46" s="82">
        <f t="shared" si="42"/>
        <v>0</v>
      </c>
      <c r="P46" s="81">
        <f t="shared" si="42"/>
        <v>1434</v>
      </c>
      <c r="Q46" s="25">
        <f t="shared" si="13"/>
        <v>1434</v>
      </c>
      <c r="R46" s="58"/>
      <c r="S46" s="29" t="s">
        <v>70</v>
      </c>
      <c r="T46" s="29"/>
      <c r="U46" s="94"/>
      <c r="V46" s="94"/>
      <c r="W46" s="94"/>
      <c r="X46" s="94"/>
      <c r="Y46" s="58"/>
      <c r="Z46" s="81" t="s">
        <v>70</v>
      </c>
      <c r="AA46" s="25">
        <f t="shared" si="53"/>
        <v>0</v>
      </c>
      <c r="AB46" s="25">
        <f t="shared" si="54"/>
        <v>0</v>
      </c>
      <c r="AC46" s="25">
        <f t="shared" si="55"/>
        <v>0</v>
      </c>
      <c r="AD46" s="25">
        <f t="shared" si="56"/>
        <v>0</v>
      </c>
      <c r="AE46" s="25">
        <f t="shared" si="57"/>
        <v>0</v>
      </c>
      <c r="AF46" s="25">
        <f t="shared" si="58"/>
        <v>0</v>
      </c>
      <c r="AG46" s="25">
        <f t="shared" si="59"/>
        <v>0</v>
      </c>
      <c r="AH46" s="25">
        <f t="shared" si="60"/>
        <v>0</v>
      </c>
      <c r="AI46" s="25">
        <f t="shared" si="61"/>
        <v>0</v>
      </c>
      <c r="AJ46" s="25">
        <f t="shared" si="62"/>
        <v>1434</v>
      </c>
      <c r="AK46" s="73">
        <f t="shared" si="14"/>
        <v>1434</v>
      </c>
      <c r="AL46" s="92"/>
      <c r="AM46" s="85" t="s">
        <v>70</v>
      </c>
      <c r="AN46" s="88">
        <f>SUMIF('3b SFY 21-22 Adj-Late CalWIN MO'!$A:$A,'SFY 22-23 Q3 Share Calculations'!$AM46,'3b SFY 21-22 Adj-Late CalWIN MO'!X:X)</f>
        <v>3722</v>
      </c>
      <c r="AO46" s="88">
        <f>SUMIF('3b SFY 21-22 Adj-Late CalWIN MO'!$A:$A,'SFY 22-23 Q3 Share Calculations'!$AM46,'3b SFY 21-22 Adj-Late CalWIN MO'!Y:Y)</f>
        <v>62</v>
      </c>
      <c r="AP46" s="88">
        <f>SUMIF('3b SFY 21-22 Adj-Late CalWIN MO'!$A:$A,'SFY 22-23 Q3 Share Calculations'!$AM46,'3b SFY 21-22 Adj-Late CalWIN MO'!Z:Z)</f>
        <v>648</v>
      </c>
      <c r="AQ46" s="88">
        <f t="shared" si="37"/>
        <v>4432</v>
      </c>
      <c r="AR46" s="75"/>
      <c r="AS46" s="90" t="s">
        <v>70</v>
      </c>
      <c r="AT46" s="86">
        <f>'5b SFY 2223 CalWIN MO Share Tbl'!J16</f>
        <v>2.3599999999999999E-2</v>
      </c>
      <c r="AU46" s="82">
        <f t="shared" si="71"/>
        <v>10020</v>
      </c>
      <c r="AV46" s="82">
        <f t="shared" si="72"/>
        <v>118</v>
      </c>
      <c r="AW46" s="82">
        <f t="shared" si="73"/>
        <v>958</v>
      </c>
      <c r="AX46" s="90">
        <f>SUM(AU46:AW46)</f>
        <v>11096</v>
      </c>
      <c r="AY46" s="72"/>
      <c r="AZ46" s="99" t="s">
        <v>70</v>
      </c>
      <c r="BA46" s="88">
        <f>SUMIF('3a SFY 22-23 Q3 CalWIN MO'!$A:$A,'SFY 22-23 Q3 Share Calculations'!$AZ46,'3a SFY 22-23 Q3 CalWIN MO'!X:X)</f>
        <v>7358</v>
      </c>
      <c r="BB46" s="88">
        <f>SUMIF('3a SFY 22-23 Q3 CalWIN MO'!$A:$A,'SFY 22-23 Q3 Share Calculations'!$AZ46,'3a SFY 22-23 Q3 CalWIN MO'!Y:Y)</f>
        <v>86</v>
      </c>
      <c r="BC46" s="88">
        <f>SUMIF('3a SFY 22-23 Q3 CalWIN MO'!$A:$A,'SFY 22-23 Q3 Share Calculations'!$AZ46,'3a SFY 22-23 Q3 CalWIN MO'!Z:Z)</f>
        <v>703</v>
      </c>
      <c r="BD46" s="99">
        <f t="shared" si="74"/>
        <v>8147</v>
      </c>
      <c r="BF46" s="99" t="s">
        <v>70</v>
      </c>
      <c r="BG46" s="307">
        <f t="shared" si="16"/>
        <v>17378</v>
      </c>
      <c r="BH46" s="307">
        <f t="shared" si="17"/>
        <v>204</v>
      </c>
      <c r="BI46" s="307">
        <f t="shared" si="18"/>
        <v>1661</v>
      </c>
      <c r="BJ46" s="89">
        <f t="shared" si="39"/>
        <v>19243</v>
      </c>
      <c r="BK46" s="72"/>
      <c r="BL46" s="90" t="s">
        <v>70</v>
      </c>
      <c r="BM46" s="91">
        <f>'4a 58C 19-20 Persons Count'!Y43</f>
        <v>1.41E-2</v>
      </c>
      <c r="BN46" s="25">
        <f>ROUND(BM46*BN$5,0)</f>
        <v>0</v>
      </c>
      <c r="BO46" s="72"/>
      <c r="BP46" s="71">
        <f t="shared" si="19"/>
        <v>0</v>
      </c>
      <c r="BQ46" s="71">
        <f t="shared" si="20"/>
        <v>21100</v>
      </c>
      <c r="BR46" s="71">
        <f t="shared" si="21"/>
        <v>0</v>
      </c>
      <c r="BS46" s="71">
        <f t="shared" si="22"/>
        <v>0</v>
      </c>
      <c r="BT46" s="71">
        <f t="shared" si="23"/>
        <v>0</v>
      </c>
      <c r="BU46" s="71">
        <f t="shared" si="24"/>
        <v>266</v>
      </c>
      <c r="BV46" s="71">
        <f t="shared" si="25"/>
        <v>0</v>
      </c>
      <c r="BW46" s="71">
        <f t="shared" si="26"/>
        <v>0</v>
      </c>
      <c r="BX46" s="71">
        <f t="shared" si="27"/>
        <v>0</v>
      </c>
      <c r="BY46" s="71">
        <f t="shared" si="28"/>
        <v>3743</v>
      </c>
      <c r="BZ46" s="76">
        <f t="shared" si="29"/>
        <v>25109</v>
      </c>
      <c r="CA46" s="117">
        <f t="shared" si="30"/>
        <v>0</v>
      </c>
    </row>
    <row r="47" spans="1:79" x14ac:dyDescent="0.25">
      <c r="A47" s="29" t="s">
        <v>71</v>
      </c>
      <c r="B47" s="29"/>
      <c r="C47" s="29"/>
      <c r="D47" s="58"/>
      <c r="E47" s="52" t="s">
        <v>71</v>
      </c>
      <c r="F47" s="80">
        <f>'4b 58C 20-21 Persons Count'!AS44</f>
        <v>1.0999999999999999E-2</v>
      </c>
      <c r="G47" s="82">
        <f t="shared" si="32"/>
        <v>0</v>
      </c>
      <c r="H47" s="82">
        <f t="shared" si="32"/>
        <v>0</v>
      </c>
      <c r="I47" s="82">
        <f t="shared" si="43"/>
        <v>0</v>
      </c>
      <c r="J47" s="82">
        <f t="shared" si="43"/>
        <v>0</v>
      </c>
      <c r="K47" s="82">
        <f t="shared" si="43"/>
        <v>0</v>
      </c>
      <c r="L47" s="82">
        <f t="shared" si="43"/>
        <v>0</v>
      </c>
      <c r="M47" s="82">
        <f t="shared" si="43"/>
        <v>0</v>
      </c>
      <c r="N47" s="82">
        <f t="shared" si="42"/>
        <v>0</v>
      </c>
      <c r="O47" s="82">
        <f t="shared" si="42"/>
        <v>0</v>
      </c>
      <c r="P47" s="81">
        <f t="shared" si="42"/>
        <v>1643</v>
      </c>
      <c r="Q47" s="25">
        <f t="shared" si="13"/>
        <v>1643</v>
      </c>
      <c r="R47" s="58"/>
      <c r="S47" s="29" t="s">
        <v>71</v>
      </c>
      <c r="T47" s="29"/>
      <c r="U47" s="94"/>
      <c r="V47" s="94"/>
      <c r="W47" s="94"/>
      <c r="X47" s="94"/>
      <c r="Y47" s="58"/>
      <c r="Z47" s="81" t="s">
        <v>71</v>
      </c>
      <c r="AA47" s="25">
        <f t="shared" si="53"/>
        <v>0</v>
      </c>
      <c r="AB47" s="25">
        <f t="shared" si="54"/>
        <v>0</v>
      </c>
      <c r="AC47" s="25">
        <f t="shared" si="55"/>
        <v>0</v>
      </c>
      <c r="AD47" s="25">
        <f t="shared" si="56"/>
        <v>0</v>
      </c>
      <c r="AE47" s="25">
        <f t="shared" si="57"/>
        <v>0</v>
      </c>
      <c r="AF47" s="25">
        <f t="shared" si="58"/>
        <v>0</v>
      </c>
      <c r="AG47" s="25">
        <f t="shared" si="59"/>
        <v>0</v>
      </c>
      <c r="AH47" s="25">
        <f t="shared" si="60"/>
        <v>0</v>
      </c>
      <c r="AI47" s="25">
        <f t="shared" si="61"/>
        <v>0</v>
      </c>
      <c r="AJ47" s="25">
        <f t="shared" si="62"/>
        <v>1643</v>
      </c>
      <c r="AK47" s="73">
        <f t="shared" si="14"/>
        <v>1643</v>
      </c>
      <c r="AL47" s="92"/>
      <c r="AM47" s="322" t="s">
        <v>71</v>
      </c>
      <c r="AN47" s="94"/>
      <c r="AO47" s="94"/>
      <c r="AP47" s="94"/>
      <c r="AQ47" s="94"/>
      <c r="AR47" s="75"/>
      <c r="AS47" s="52" t="s">
        <v>71</v>
      </c>
      <c r="AT47" s="86">
        <f>'5b SFY 2223 CalWIN MO Share Tbl'!J17</f>
        <v>2.4199999999999999E-2</v>
      </c>
      <c r="AU47" s="82">
        <f t="shared" si="71"/>
        <v>10275</v>
      </c>
      <c r="AV47" s="82">
        <f t="shared" si="72"/>
        <v>121</v>
      </c>
      <c r="AW47" s="82">
        <f t="shared" si="73"/>
        <v>982</v>
      </c>
      <c r="AX47" s="90">
        <f>SUM(AU47:AW47)</f>
        <v>11378</v>
      </c>
      <c r="AY47" s="72"/>
      <c r="AZ47" s="98" t="s">
        <v>71</v>
      </c>
      <c r="BA47" s="88">
        <f>SUMIF('3a SFY 22-23 Q3 CalWIN MO'!$A:$A,'SFY 22-23 Q3 Share Calculations'!$AZ47,'3a SFY 22-23 Q3 CalWIN MO'!X:X)</f>
        <v>10461</v>
      </c>
      <c r="BB47" s="88">
        <f>SUMIF('3a SFY 22-23 Q3 CalWIN MO'!$A:$A,'SFY 22-23 Q3 Share Calculations'!$AZ47,'3a SFY 22-23 Q3 CalWIN MO'!Y:Y)</f>
        <v>123</v>
      </c>
      <c r="BC47" s="88">
        <f>SUMIF('3a SFY 22-23 Q3 CalWIN MO'!$A:$A,'SFY 22-23 Q3 Share Calculations'!$AZ47,'3a SFY 22-23 Q3 CalWIN MO'!Z:Z)</f>
        <v>1000</v>
      </c>
      <c r="BD47" s="99">
        <f t="shared" si="74"/>
        <v>11584</v>
      </c>
      <c r="BF47" s="98" t="s">
        <v>71</v>
      </c>
      <c r="BG47" s="307">
        <f t="shared" si="16"/>
        <v>20736</v>
      </c>
      <c r="BH47" s="307">
        <f t="shared" si="17"/>
        <v>244</v>
      </c>
      <c r="BI47" s="307">
        <f t="shared" si="18"/>
        <v>1982</v>
      </c>
      <c r="BJ47" s="89">
        <f t="shared" si="39"/>
        <v>22962</v>
      </c>
      <c r="BK47" s="72"/>
      <c r="BL47" s="52" t="s">
        <v>71</v>
      </c>
      <c r="BM47" s="91">
        <f>'4a 58C 19-20 Persons Count'!Y44</f>
        <v>2.52E-2</v>
      </c>
      <c r="BN47" s="25">
        <f>ROUND(BM47*BN$5,0)</f>
        <v>0</v>
      </c>
      <c r="BO47" s="72"/>
      <c r="BP47" s="71">
        <f t="shared" si="19"/>
        <v>0</v>
      </c>
      <c r="BQ47" s="71">
        <f t="shared" si="20"/>
        <v>20736</v>
      </c>
      <c r="BR47" s="71">
        <f t="shared" si="21"/>
        <v>0</v>
      </c>
      <c r="BS47" s="71">
        <f t="shared" si="22"/>
        <v>0</v>
      </c>
      <c r="BT47" s="71">
        <f t="shared" si="23"/>
        <v>0</v>
      </c>
      <c r="BU47" s="71">
        <f t="shared" si="24"/>
        <v>244</v>
      </c>
      <c r="BV47" s="71">
        <f t="shared" si="25"/>
        <v>0</v>
      </c>
      <c r="BW47" s="71">
        <f t="shared" si="26"/>
        <v>0</v>
      </c>
      <c r="BX47" s="71">
        <f t="shared" si="27"/>
        <v>0</v>
      </c>
      <c r="BY47" s="71">
        <f t="shared" si="28"/>
        <v>3625</v>
      </c>
      <c r="BZ47" s="76">
        <f t="shared" si="29"/>
        <v>24605</v>
      </c>
      <c r="CA47" s="117">
        <f t="shared" si="30"/>
        <v>0</v>
      </c>
    </row>
    <row r="48" spans="1:79" x14ac:dyDescent="0.25">
      <c r="A48" s="29" t="s">
        <v>72</v>
      </c>
      <c r="B48" s="29"/>
      <c r="C48" s="29"/>
      <c r="D48" s="58"/>
      <c r="E48" s="52" t="s">
        <v>72</v>
      </c>
      <c r="F48" s="80">
        <f>'4b 58C 20-21 Persons Count'!AS45</f>
        <v>2.8299999999999999E-2</v>
      </c>
      <c r="G48" s="82">
        <f t="shared" si="32"/>
        <v>0</v>
      </c>
      <c r="H48" s="82">
        <f t="shared" si="32"/>
        <v>0</v>
      </c>
      <c r="I48" s="82">
        <f t="shared" si="43"/>
        <v>0</v>
      </c>
      <c r="J48" s="82">
        <f t="shared" si="43"/>
        <v>0</v>
      </c>
      <c r="K48" s="82">
        <f t="shared" si="43"/>
        <v>0</v>
      </c>
      <c r="L48" s="82">
        <f t="shared" si="43"/>
        <v>0</v>
      </c>
      <c r="M48" s="82">
        <f>ROUND(M$5*$F48,0)</f>
        <v>0</v>
      </c>
      <c r="N48" s="82">
        <f t="shared" si="42"/>
        <v>0</v>
      </c>
      <c r="O48" s="82">
        <f t="shared" si="42"/>
        <v>0</v>
      </c>
      <c r="P48" s="81">
        <f t="shared" si="42"/>
        <v>4227</v>
      </c>
      <c r="Q48" s="25">
        <f t="shared" si="13"/>
        <v>4227</v>
      </c>
      <c r="R48" s="58"/>
      <c r="S48" s="29" t="s">
        <v>72</v>
      </c>
      <c r="T48" s="29"/>
      <c r="U48" s="94"/>
      <c r="V48" s="94"/>
      <c r="W48" s="94"/>
      <c r="X48" s="94"/>
      <c r="Y48" s="58"/>
      <c r="Z48" s="81" t="s">
        <v>72</v>
      </c>
      <c r="AA48" s="25">
        <f t="shared" si="53"/>
        <v>0</v>
      </c>
      <c r="AB48" s="25">
        <f t="shared" si="54"/>
        <v>0</v>
      </c>
      <c r="AC48" s="25">
        <f t="shared" si="55"/>
        <v>0</v>
      </c>
      <c r="AD48" s="25">
        <f t="shared" si="56"/>
        <v>0</v>
      </c>
      <c r="AE48" s="25">
        <f t="shared" si="57"/>
        <v>0</v>
      </c>
      <c r="AF48" s="25">
        <f t="shared" si="58"/>
        <v>0</v>
      </c>
      <c r="AG48" s="25">
        <f t="shared" si="59"/>
        <v>0</v>
      </c>
      <c r="AH48" s="25">
        <f t="shared" si="60"/>
        <v>0</v>
      </c>
      <c r="AI48" s="25">
        <f t="shared" si="61"/>
        <v>0</v>
      </c>
      <c r="AJ48" s="25">
        <f t="shared" si="62"/>
        <v>4227</v>
      </c>
      <c r="AK48" s="73">
        <f t="shared" si="14"/>
        <v>4227</v>
      </c>
      <c r="AL48" s="92"/>
      <c r="AM48" s="322" t="s">
        <v>72</v>
      </c>
      <c r="AN48" s="94"/>
      <c r="AO48" s="94"/>
      <c r="AP48" s="94"/>
      <c r="AQ48" s="94"/>
      <c r="AR48" s="75"/>
      <c r="AS48" s="52" t="s">
        <v>72</v>
      </c>
      <c r="AT48" s="86">
        <f>'5b SFY 2223 CalWIN MO Share Tbl'!J18</f>
        <v>8.0600000000000005E-2</v>
      </c>
      <c r="AU48" s="82">
        <f t="shared" si="71"/>
        <v>34222</v>
      </c>
      <c r="AV48" s="82">
        <f t="shared" si="72"/>
        <v>404</v>
      </c>
      <c r="AW48" s="82">
        <f>ROUND(AT48*AW$5,0)</f>
        <v>3272</v>
      </c>
      <c r="AX48" s="90">
        <f>SUM(AU48:AW48)</f>
        <v>37898</v>
      </c>
      <c r="AY48" s="72"/>
      <c r="AZ48" s="98" t="s">
        <v>72</v>
      </c>
      <c r="BA48" s="88">
        <f>SUMIF('3a SFY 22-23 Q3 CalWIN MO'!$A:$A,'SFY 22-23 Q3 Share Calculations'!$AZ48,'3a SFY 22-23 Q3 CalWIN MO'!X:X)</f>
        <v>17400</v>
      </c>
      <c r="BB48" s="88">
        <f>SUMIF('3a SFY 22-23 Q3 CalWIN MO'!$A:$A,'SFY 22-23 Q3 Share Calculations'!$AZ48,'3a SFY 22-23 Q3 CalWIN MO'!Y:Y)</f>
        <v>206</v>
      </c>
      <c r="BC48" s="88">
        <f>SUMIF('3a SFY 22-23 Q3 CalWIN MO'!$A:$A,'SFY 22-23 Q3 Share Calculations'!$AZ48,'3a SFY 22-23 Q3 CalWIN MO'!Z:Z)</f>
        <v>1663</v>
      </c>
      <c r="BD48" s="99">
        <f t="shared" si="74"/>
        <v>19269</v>
      </c>
      <c r="BF48" s="98" t="s">
        <v>72</v>
      </c>
      <c r="BG48" s="307">
        <f t="shared" si="16"/>
        <v>51622</v>
      </c>
      <c r="BH48" s="307">
        <f t="shared" si="17"/>
        <v>610</v>
      </c>
      <c r="BI48" s="307">
        <f t="shared" si="18"/>
        <v>4935</v>
      </c>
      <c r="BJ48" s="89">
        <f t="shared" si="39"/>
        <v>57167</v>
      </c>
      <c r="BK48" s="72"/>
      <c r="BL48" s="52" t="s">
        <v>72</v>
      </c>
      <c r="BM48" s="91">
        <f>'4a 58C 19-20 Persons Count'!Y45</f>
        <v>4.9700000000000001E-2</v>
      </c>
      <c r="BN48" s="25">
        <f>ROUND(BM48*BN$5,0)</f>
        <v>0</v>
      </c>
      <c r="BO48" s="72"/>
      <c r="BP48" s="71">
        <f t="shared" si="19"/>
        <v>0</v>
      </c>
      <c r="BQ48" s="71">
        <f t="shared" si="20"/>
        <v>51622</v>
      </c>
      <c r="BR48" s="71">
        <f t="shared" si="21"/>
        <v>0</v>
      </c>
      <c r="BS48" s="71">
        <f t="shared" si="22"/>
        <v>0</v>
      </c>
      <c r="BT48" s="71">
        <f t="shared" si="23"/>
        <v>0</v>
      </c>
      <c r="BU48" s="71">
        <f t="shared" si="24"/>
        <v>610</v>
      </c>
      <c r="BV48" s="71">
        <f t="shared" si="25"/>
        <v>0</v>
      </c>
      <c r="BW48" s="71">
        <f t="shared" si="26"/>
        <v>0</v>
      </c>
      <c r="BX48" s="71">
        <f t="shared" si="27"/>
        <v>0</v>
      </c>
      <c r="BY48" s="71">
        <f t="shared" si="28"/>
        <v>9162</v>
      </c>
      <c r="BZ48" s="76">
        <f t="shared" si="29"/>
        <v>61394</v>
      </c>
      <c r="CA48" s="117">
        <f t="shared" si="30"/>
        <v>0</v>
      </c>
    </row>
    <row r="49" spans="1:79" x14ac:dyDescent="0.25">
      <c r="A49" s="29" t="s">
        <v>73</v>
      </c>
      <c r="B49" s="29"/>
      <c r="C49" s="29"/>
      <c r="D49" s="58"/>
      <c r="E49" s="52" t="s">
        <v>73</v>
      </c>
      <c r="F49" s="80">
        <f>'4b 58C 20-21 Persons Count'!AS46</f>
        <v>5.7999999999999996E-3</v>
      </c>
      <c r="G49" s="82">
        <f t="shared" si="32"/>
        <v>0</v>
      </c>
      <c r="H49" s="82">
        <f t="shared" si="32"/>
        <v>0</v>
      </c>
      <c r="I49" s="82">
        <f t="shared" si="43"/>
        <v>0</v>
      </c>
      <c r="J49" s="82">
        <f t="shared" si="43"/>
        <v>0</v>
      </c>
      <c r="K49" s="82">
        <f t="shared" si="43"/>
        <v>0</v>
      </c>
      <c r="L49" s="82">
        <f t="shared" si="43"/>
        <v>0</v>
      </c>
      <c r="M49" s="82">
        <f t="shared" si="43"/>
        <v>0</v>
      </c>
      <c r="N49" s="82">
        <f t="shared" si="42"/>
        <v>0</v>
      </c>
      <c r="O49" s="82">
        <f t="shared" si="42"/>
        <v>0</v>
      </c>
      <c r="P49" s="81">
        <f t="shared" si="42"/>
        <v>866</v>
      </c>
      <c r="Q49" s="25">
        <f t="shared" si="13"/>
        <v>866</v>
      </c>
      <c r="R49" s="58"/>
      <c r="S49" s="29" t="s">
        <v>73</v>
      </c>
      <c r="T49" s="29"/>
      <c r="U49" s="94"/>
      <c r="V49" s="94"/>
      <c r="W49" s="94"/>
      <c r="X49" s="94"/>
      <c r="Y49" s="58"/>
      <c r="Z49" s="81" t="s">
        <v>73</v>
      </c>
      <c r="AA49" s="25">
        <f t="shared" si="53"/>
        <v>0</v>
      </c>
      <c r="AB49" s="25">
        <f t="shared" si="54"/>
        <v>0</v>
      </c>
      <c r="AC49" s="25">
        <f t="shared" si="55"/>
        <v>0</v>
      </c>
      <c r="AD49" s="25">
        <f t="shared" si="56"/>
        <v>0</v>
      </c>
      <c r="AE49" s="25">
        <f t="shared" si="57"/>
        <v>0</v>
      </c>
      <c r="AF49" s="25">
        <f t="shared" si="58"/>
        <v>0</v>
      </c>
      <c r="AG49" s="25">
        <f t="shared" si="59"/>
        <v>0</v>
      </c>
      <c r="AH49" s="25">
        <f t="shared" si="60"/>
        <v>0</v>
      </c>
      <c r="AI49" s="25">
        <f t="shared" si="61"/>
        <v>0</v>
      </c>
      <c r="AJ49" s="25">
        <f t="shared" si="62"/>
        <v>866</v>
      </c>
      <c r="AK49" s="73">
        <f t="shared" si="14"/>
        <v>866</v>
      </c>
      <c r="AL49" s="92"/>
      <c r="AM49" s="322" t="s">
        <v>73</v>
      </c>
      <c r="AN49" s="94"/>
      <c r="AO49" s="94"/>
      <c r="AP49" s="94"/>
      <c r="AQ49" s="94"/>
      <c r="AR49" s="75"/>
      <c r="AS49" s="52" t="s">
        <v>73</v>
      </c>
      <c r="AT49" s="86">
        <f>'5b SFY 2223 CalWIN MO Share Tbl'!J19</f>
        <v>1.3599999999999999E-2</v>
      </c>
      <c r="AU49" s="82">
        <f t="shared" si="71"/>
        <v>5774</v>
      </c>
      <c r="AV49" s="82">
        <f t="shared" si="72"/>
        <v>68</v>
      </c>
      <c r="AW49" s="82">
        <f t="shared" si="73"/>
        <v>552</v>
      </c>
      <c r="AX49" s="90">
        <f>SUM(AU49:AW49)</f>
        <v>6394</v>
      </c>
      <c r="AY49" s="72"/>
      <c r="AZ49" s="98" t="s">
        <v>73</v>
      </c>
      <c r="BA49" s="88">
        <f>SUMIF('3a SFY 22-23 Q3 CalWIN MO'!$A:$A,'SFY 22-23 Q3 Share Calculations'!$AZ49,'3a SFY 22-23 Q3 CalWIN MO'!X:X)</f>
        <v>8048</v>
      </c>
      <c r="BB49" s="88">
        <f>SUMIF('3a SFY 22-23 Q3 CalWIN MO'!$A:$A,'SFY 22-23 Q3 Share Calculations'!$AZ49,'3a SFY 22-23 Q3 CalWIN MO'!Y:Y)</f>
        <v>95</v>
      </c>
      <c r="BC49" s="88">
        <f>SUMIF('3a SFY 22-23 Q3 CalWIN MO'!$A:$A,'SFY 22-23 Q3 Share Calculations'!$AZ49,'3a SFY 22-23 Q3 CalWIN MO'!Z:Z)</f>
        <v>769</v>
      </c>
      <c r="BD49" s="99">
        <f t="shared" si="74"/>
        <v>8912</v>
      </c>
      <c r="BF49" s="98" t="s">
        <v>73</v>
      </c>
      <c r="BG49" s="307">
        <f t="shared" si="16"/>
        <v>13822</v>
      </c>
      <c r="BH49" s="307">
        <f t="shared" si="17"/>
        <v>163</v>
      </c>
      <c r="BI49" s="307">
        <f t="shared" si="18"/>
        <v>1321</v>
      </c>
      <c r="BJ49" s="89">
        <f t="shared" si="39"/>
        <v>15306</v>
      </c>
      <c r="BK49" s="72"/>
      <c r="BL49" s="52" t="s">
        <v>73</v>
      </c>
      <c r="BM49" s="91">
        <f>'4a 58C 19-20 Persons Count'!Y46</f>
        <v>1.5699999999999999E-2</v>
      </c>
      <c r="BN49" s="25">
        <f>ROUND(BM49*BN$5,0)</f>
        <v>0</v>
      </c>
      <c r="BO49" s="72"/>
      <c r="BP49" s="71">
        <f t="shared" si="19"/>
        <v>0</v>
      </c>
      <c r="BQ49" s="71">
        <f t="shared" si="20"/>
        <v>13822</v>
      </c>
      <c r="BR49" s="71">
        <f t="shared" si="21"/>
        <v>0</v>
      </c>
      <c r="BS49" s="71">
        <f t="shared" si="22"/>
        <v>0</v>
      </c>
      <c r="BT49" s="71">
        <f t="shared" si="23"/>
        <v>0</v>
      </c>
      <c r="BU49" s="71">
        <f t="shared" si="24"/>
        <v>163</v>
      </c>
      <c r="BV49" s="71">
        <f t="shared" si="25"/>
        <v>0</v>
      </c>
      <c r="BW49" s="71">
        <f t="shared" si="26"/>
        <v>0</v>
      </c>
      <c r="BX49" s="71">
        <f t="shared" si="27"/>
        <v>0</v>
      </c>
      <c r="BY49" s="71">
        <f t="shared" si="28"/>
        <v>2187</v>
      </c>
      <c r="BZ49" s="76">
        <f t="shared" si="29"/>
        <v>16172</v>
      </c>
      <c r="CA49" s="117">
        <f t="shared" si="30"/>
        <v>0</v>
      </c>
    </row>
    <row r="50" spans="1:79" x14ac:dyDescent="0.25">
      <c r="A50" s="52" t="s">
        <v>74</v>
      </c>
      <c r="B50" s="80">
        <f>'4b 58C 20-21 Persons Count'!AM47</f>
        <v>9.1000000000000004E-3</v>
      </c>
      <c r="C50" s="81">
        <f t="shared" ref="C50:C63" si="75">ROUND(B50*C$5,0)</f>
        <v>17</v>
      </c>
      <c r="D50" s="58"/>
      <c r="E50" s="52" t="s">
        <v>74</v>
      </c>
      <c r="F50" s="80">
        <f>'4b 58C 20-21 Persons Count'!AS47</f>
        <v>4.8999999999999998E-3</v>
      </c>
      <c r="G50" s="299">
        <f>ROUND(G$5*$F50,0)</f>
        <v>0</v>
      </c>
      <c r="H50" s="82">
        <f t="shared" si="32"/>
        <v>0</v>
      </c>
      <c r="I50" s="82">
        <f t="shared" si="43"/>
        <v>0</v>
      </c>
      <c r="J50" s="82">
        <f t="shared" si="43"/>
        <v>0</v>
      </c>
      <c r="K50" s="82">
        <f t="shared" si="43"/>
        <v>0</v>
      </c>
      <c r="L50" s="82">
        <f t="shared" si="43"/>
        <v>0</v>
      </c>
      <c r="M50" s="82">
        <f t="shared" si="43"/>
        <v>0</v>
      </c>
      <c r="N50" s="82">
        <f t="shared" si="42"/>
        <v>0</v>
      </c>
      <c r="O50" s="82">
        <f t="shared" si="42"/>
        <v>0</v>
      </c>
      <c r="P50" s="81">
        <f t="shared" si="42"/>
        <v>732</v>
      </c>
      <c r="Q50" s="25">
        <f t="shared" si="13"/>
        <v>732</v>
      </c>
      <c r="R50" s="58"/>
      <c r="S50" s="52" t="s">
        <v>74</v>
      </c>
      <c r="T50" s="80">
        <f>'4b 58C 20-21 Persons Count'!AI47</f>
        <v>8.3000000000000001E-3</v>
      </c>
      <c r="U50" s="82">
        <f t="shared" si="35"/>
        <v>9711</v>
      </c>
      <c r="V50" s="82">
        <f t="shared" si="34"/>
        <v>157</v>
      </c>
      <c r="W50" s="82">
        <f t="shared" si="36"/>
        <v>1899</v>
      </c>
      <c r="X50" s="88">
        <f t="shared" ref="X50:X52" si="76">SUM(U50:W50)</f>
        <v>11767</v>
      </c>
      <c r="Y50" s="58"/>
      <c r="Z50" s="81" t="s">
        <v>74</v>
      </c>
      <c r="AA50" s="25">
        <f t="shared" si="53"/>
        <v>0</v>
      </c>
      <c r="AB50" s="25">
        <f t="shared" si="54"/>
        <v>9711</v>
      </c>
      <c r="AC50" s="25">
        <f t="shared" si="55"/>
        <v>0</v>
      </c>
      <c r="AD50" s="25">
        <f t="shared" si="56"/>
        <v>0</v>
      </c>
      <c r="AE50" s="25">
        <f t="shared" si="57"/>
        <v>0</v>
      </c>
      <c r="AF50" s="25">
        <f t="shared" si="58"/>
        <v>157</v>
      </c>
      <c r="AG50" s="25">
        <f t="shared" si="59"/>
        <v>0</v>
      </c>
      <c r="AH50" s="25">
        <f t="shared" si="60"/>
        <v>0</v>
      </c>
      <c r="AI50" s="25">
        <f t="shared" si="61"/>
        <v>0</v>
      </c>
      <c r="AJ50" s="25">
        <f t="shared" si="62"/>
        <v>2631</v>
      </c>
      <c r="AK50" s="73">
        <f t="shared" si="14"/>
        <v>12499</v>
      </c>
      <c r="AL50" s="92"/>
      <c r="AM50" s="93" t="s">
        <v>74</v>
      </c>
      <c r="AN50" s="94"/>
      <c r="AO50" s="94"/>
      <c r="AP50" s="94"/>
      <c r="AQ50" s="94"/>
      <c r="AR50" s="75"/>
      <c r="AS50" s="29" t="s">
        <v>74</v>
      </c>
      <c r="AT50" s="95"/>
      <c r="AU50" s="94"/>
      <c r="AV50" s="94"/>
      <c r="AW50" s="94"/>
      <c r="AX50" s="29"/>
      <c r="AY50" s="72"/>
      <c r="AZ50" s="94" t="s">
        <v>74</v>
      </c>
      <c r="BA50" s="94"/>
      <c r="BB50" s="94"/>
      <c r="BC50" s="94"/>
      <c r="BD50" s="94"/>
      <c r="BF50" s="94" t="s">
        <v>74</v>
      </c>
      <c r="BG50" s="323"/>
      <c r="BH50" s="323"/>
      <c r="BI50" s="323"/>
      <c r="BJ50" s="320"/>
      <c r="BK50" s="72"/>
      <c r="BL50" s="29" t="s">
        <v>74</v>
      </c>
      <c r="BM50" s="79"/>
      <c r="BN50" s="29"/>
      <c r="BO50" s="72"/>
      <c r="BP50" s="71">
        <f t="shared" si="19"/>
        <v>0</v>
      </c>
      <c r="BQ50" s="71">
        <f t="shared" si="20"/>
        <v>9728</v>
      </c>
      <c r="BR50" s="71">
        <f t="shared" si="21"/>
        <v>0</v>
      </c>
      <c r="BS50" s="71">
        <f t="shared" si="22"/>
        <v>0</v>
      </c>
      <c r="BT50" s="71">
        <f t="shared" si="23"/>
        <v>0</v>
      </c>
      <c r="BU50" s="71">
        <f t="shared" si="24"/>
        <v>157</v>
      </c>
      <c r="BV50" s="71">
        <f t="shared" si="25"/>
        <v>0</v>
      </c>
      <c r="BW50" s="71">
        <f t="shared" si="26"/>
        <v>0</v>
      </c>
      <c r="BX50" s="71">
        <f t="shared" si="27"/>
        <v>0</v>
      </c>
      <c r="BY50" s="71">
        <f t="shared" si="28"/>
        <v>2631</v>
      </c>
      <c r="BZ50" s="76">
        <f t="shared" si="29"/>
        <v>12516</v>
      </c>
      <c r="CA50" s="117">
        <f t="shared" si="30"/>
        <v>0</v>
      </c>
    </row>
    <row r="51" spans="1:79" x14ac:dyDescent="0.25">
      <c r="A51" s="52" t="s">
        <v>75</v>
      </c>
      <c r="B51" s="80">
        <f>'4b 58C 20-21 Persons Count'!AM48</f>
        <v>1E-4</v>
      </c>
      <c r="C51" s="81">
        <f t="shared" si="75"/>
        <v>0</v>
      </c>
      <c r="D51" s="58"/>
      <c r="E51" s="52" t="s">
        <v>75</v>
      </c>
      <c r="F51" s="80">
        <f>'4b 58C 20-21 Persons Count'!AS48</f>
        <v>1E-4</v>
      </c>
      <c r="G51" s="82">
        <f t="shared" si="32"/>
        <v>0</v>
      </c>
      <c r="H51" s="82">
        <f t="shared" si="32"/>
        <v>0</v>
      </c>
      <c r="I51" s="82">
        <f t="shared" si="43"/>
        <v>0</v>
      </c>
      <c r="J51" s="82">
        <f t="shared" si="43"/>
        <v>0</v>
      </c>
      <c r="K51" s="82">
        <f>ROUND(K$5*$F51,0)</f>
        <v>0</v>
      </c>
      <c r="L51" s="82">
        <f t="shared" si="43"/>
        <v>0</v>
      </c>
      <c r="M51" s="82">
        <f t="shared" si="43"/>
        <v>0</v>
      </c>
      <c r="N51" s="82">
        <f t="shared" si="42"/>
        <v>0</v>
      </c>
      <c r="O51" s="82">
        <f t="shared" si="42"/>
        <v>0</v>
      </c>
      <c r="P51" s="81">
        <f t="shared" si="42"/>
        <v>15</v>
      </c>
      <c r="Q51" s="25">
        <f t="shared" si="13"/>
        <v>15</v>
      </c>
      <c r="R51" s="58"/>
      <c r="S51" s="52" t="s">
        <v>75</v>
      </c>
      <c r="T51" s="80">
        <f>'4b 58C 20-21 Persons Count'!AI48</f>
        <v>1E-4</v>
      </c>
      <c r="U51" s="82">
        <f t="shared" si="35"/>
        <v>117</v>
      </c>
      <c r="V51" s="82">
        <f t="shared" si="34"/>
        <v>2</v>
      </c>
      <c r="W51" s="82">
        <f t="shared" si="36"/>
        <v>23</v>
      </c>
      <c r="X51" s="88">
        <f t="shared" si="76"/>
        <v>142</v>
      </c>
      <c r="Y51" s="58"/>
      <c r="Z51" s="81" t="s">
        <v>75</v>
      </c>
      <c r="AA51" s="25">
        <f t="shared" si="53"/>
        <v>0</v>
      </c>
      <c r="AB51" s="25">
        <f t="shared" si="54"/>
        <v>117</v>
      </c>
      <c r="AC51" s="25">
        <f t="shared" si="55"/>
        <v>0</v>
      </c>
      <c r="AD51" s="25">
        <f t="shared" si="56"/>
        <v>0</v>
      </c>
      <c r="AE51" s="25">
        <f t="shared" si="57"/>
        <v>0</v>
      </c>
      <c r="AF51" s="25">
        <f t="shared" si="58"/>
        <v>2</v>
      </c>
      <c r="AG51" s="25">
        <f t="shared" si="59"/>
        <v>0</v>
      </c>
      <c r="AH51" s="25">
        <f t="shared" si="60"/>
        <v>0</v>
      </c>
      <c r="AI51" s="25">
        <f t="shared" si="61"/>
        <v>0</v>
      </c>
      <c r="AJ51" s="25">
        <f t="shared" si="62"/>
        <v>38</v>
      </c>
      <c r="AK51" s="73">
        <f t="shared" si="14"/>
        <v>157</v>
      </c>
      <c r="AL51" s="92"/>
      <c r="AM51" s="93" t="s">
        <v>75</v>
      </c>
      <c r="AN51" s="94"/>
      <c r="AO51" s="94"/>
      <c r="AP51" s="94"/>
      <c r="AQ51" s="94"/>
      <c r="AR51" s="75"/>
      <c r="AS51" s="29" t="s">
        <v>75</v>
      </c>
      <c r="AT51" s="95"/>
      <c r="AU51" s="94"/>
      <c r="AV51" s="94"/>
      <c r="AW51" s="94"/>
      <c r="AX51" s="29"/>
      <c r="AY51" s="72"/>
      <c r="AZ51" s="94" t="s">
        <v>75</v>
      </c>
      <c r="BA51" s="94"/>
      <c r="BB51" s="94"/>
      <c r="BC51" s="94"/>
      <c r="BD51" s="94"/>
      <c r="BF51" s="94" t="s">
        <v>75</v>
      </c>
      <c r="BG51" s="323"/>
      <c r="BH51" s="323"/>
      <c r="BI51" s="323"/>
      <c r="BJ51" s="320"/>
      <c r="BK51" s="72"/>
      <c r="BL51" s="29" t="s">
        <v>75</v>
      </c>
      <c r="BM51" s="79"/>
      <c r="BN51" s="29"/>
      <c r="BO51" s="72"/>
      <c r="BP51" s="71">
        <f t="shared" si="19"/>
        <v>0</v>
      </c>
      <c r="BQ51" s="71">
        <f t="shared" si="20"/>
        <v>117</v>
      </c>
      <c r="BR51" s="71">
        <f t="shared" si="21"/>
        <v>0</v>
      </c>
      <c r="BS51" s="71">
        <f t="shared" si="22"/>
        <v>0</v>
      </c>
      <c r="BT51" s="71">
        <f t="shared" si="23"/>
        <v>0</v>
      </c>
      <c r="BU51" s="71">
        <f t="shared" si="24"/>
        <v>2</v>
      </c>
      <c r="BV51" s="71">
        <f t="shared" si="25"/>
        <v>0</v>
      </c>
      <c r="BW51" s="71">
        <f t="shared" si="26"/>
        <v>0</v>
      </c>
      <c r="BX51" s="71">
        <f t="shared" si="27"/>
        <v>0</v>
      </c>
      <c r="BY51" s="71">
        <f t="shared" si="28"/>
        <v>38</v>
      </c>
      <c r="BZ51" s="76">
        <f t="shared" si="29"/>
        <v>157</v>
      </c>
      <c r="CA51" s="117">
        <f t="shared" si="30"/>
        <v>0</v>
      </c>
    </row>
    <row r="52" spans="1:79" x14ac:dyDescent="0.25">
      <c r="A52" s="52" t="s">
        <v>76</v>
      </c>
      <c r="B52" s="80">
        <f>'4b 58C 20-21 Persons Count'!AM49</f>
        <v>2.8999999999999998E-3</v>
      </c>
      <c r="C52" s="81">
        <f t="shared" si="75"/>
        <v>5</v>
      </c>
      <c r="D52" s="58"/>
      <c r="E52" s="52" t="s">
        <v>76</v>
      </c>
      <c r="F52" s="80">
        <f>'4b 58C 20-21 Persons Count'!AS49</f>
        <v>1.5E-3</v>
      </c>
      <c r="G52" s="82">
        <f t="shared" si="32"/>
        <v>0</v>
      </c>
      <c r="H52" s="82">
        <f t="shared" si="32"/>
        <v>0</v>
      </c>
      <c r="I52" s="82">
        <f>ROUND(I$5*$F52,0)</f>
        <v>0</v>
      </c>
      <c r="J52" s="82">
        <f t="shared" si="43"/>
        <v>0</v>
      </c>
      <c r="K52" s="82">
        <f>ROUND(K$5*$F52,0)</f>
        <v>0</v>
      </c>
      <c r="L52" s="82">
        <f t="shared" si="43"/>
        <v>0</v>
      </c>
      <c r="M52" s="82">
        <f t="shared" si="43"/>
        <v>0</v>
      </c>
      <c r="N52" s="82">
        <f t="shared" si="42"/>
        <v>0</v>
      </c>
      <c r="O52" s="82">
        <f t="shared" si="42"/>
        <v>0</v>
      </c>
      <c r="P52" s="81">
        <f t="shared" si="42"/>
        <v>224</v>
      </c>
      <c r="Q52" s="25">
        <f t="shared" si="13"/>
        <v>224</v>
      </c>
      <c r="R52" s="58"/>
      <c r="S52" s="52" t="s">
        <v>76</v>
      </c>
      <c r="T52" s="80">
        <f>'4b 58C 20-21 Persons Count'!AI49</f>
        <v>2.5000000000000001E-3</v>
      </c>
      <c r="U52" s="82">
        <f>ROUNDDOWN($U$5*T52,0)</f>
        <v>2925</v>
      </c>
      <c r="V52" s="82">
        <f t="shared" si="34"/>
        <v>47</v>
      </c>
      <c r="W52" s="82">
        <f t="shared" si="36"/>
        <v>572</v>
      </c>
      <c r="X52" s="88">
        <f t="shared" si="76"/>
        <v>3544</v>
      </c>
      <c r="Y52" s="58"/>
      <c r="Z52" s="81" t="s">
        <v>76</v>
      </c>
      <c r="AA52" s="25">
        <f t="shared" si="53"/>
        <v>0</v>
      </c>
      <c r="AB52" s="25">
        <f t="shared" si="54"/>
        <v>2925</v>
      </c>
      <c r="AC52" s="25">
        <f t="shared" si="55"/>
        <v>0</v>
      </c>
      <c r="AD52" s="25">
        <f t="shared" si="56"/>
        <v>0</v>
      </c>
      <c r="AE52" s="25">
        <f t="shared" si="57"/>
        <v>0</v>
      </c>
      <c r="AF52" s="25">
        <f t="shared" si="58"/>
        <v>47</v>
      </c>
      <c r="AG52" s="25">
        <f t="shared" si="59"/>
        <v>0</v>
      </c>
      <c r="AH52" s="25">
        <f t="shared" si="60"/>
        <v>0</v>
      </c>
      <c r="AI52" s="25">
        <f t="shared" si="61"/>
        <v>0</v>
      </c>
      <c r="AJ52" s="25">
        <f t="shared" si="62"/>
        <v>796</v>
      </c>
      <c r="AK52" s="73">
        <f t="shared" si="14"/>
        <v>3768</v>
      </c>
      <c r="AL52" s="92"/>
      <c r="AM52" s="93" t="s">
        <v>76</v>
      </c>
      <c r="AN52" s="94"/>
      <c r="AO52" s="94"/>
      <c r="AP52" s="94"/>
      <c r="AQ52" s="94"/>
      <c r="AR52" s="75"/>
      <c r="AS52" s="29" t="s">
        <v>76</v>
      </c>
      <c r="AT52" s="95"/>
      <c r="AU52" s="94"/>
      <c r="AV52" s="94"/>
      <c r="AW52" s="94"/>
      <c r="AX52" s="29"/>
      <c r="AY52" s="72"/>
      <c r="AZ52" s="94" t="s">
        <v>76</v>
      </c>
      <c r="BA52" s="94"/>
      <c r="BB52" s="94"/>
      <c r="BC52" s="94"/>
      <c r="BD52" s="94"/>
      <c r="BF52" s="94" t="s">
        <v>76</v>
      </c>
      <c r="BG52" s="323"/>
      <c r="BH52" s="323"/>
      <c r="BI52" s="323"/>
      <c r="BJ52" s="320"/>
      <c r="BK52" s="72"/>
      <c r="BL52" s="29" t="s">
        <v>76</v>
      </c>
      <c r="BM52" s="79"/>
      <c r="BN52" s="29"/>
      <c r="BO52" s="72"/>
      <c r="BP52" s="71">
        <f t="shared" si="19"/>
        <v>0</v>
      </c>
      <c r="BQ52" s="71">
        <f t="shared" si="20"/>
        <v>2930</v>
      </c>
      <c r="BR52" s="71">
        <f t="shared" si="21"/>
        <v>0</v>
      </c>
      <c r="BS52" s="71">
        <f t="shared" si="22"/>
        <v>0</v>
      </c>
      <c r="BT52" s="71">
        <f t="shared" si="23"/>
        <v>0</v>
      </c>
      <c r="BU52" s="71">
        <f t="shared" si="24"/>
        <v>47</v>
      </c>
      <c r="BV52" s="71">
        <f t="shared" si="25"/>
        <v>0</v>
      </c>
      <c r="BW52" s="71">
        <f t="shared" si="26"/>
        <v>0</v>
      </c>
      <c r="BX52" s="71">
        <f t="shared" si="27"/>
        <v>0</v>
      </c>
      <c r="BY52" s="71">
        <f t="shared" si="28"/>
        <v>796</v>
      </c>
      <c r="BZ52" s="76">
        <f t="shared" si="29"/>
        <v>3773</v>
      </c>
      <c r="CA52" s="117">
        <f t="shared" si="30"/>
        <v>0</v>
      </c>
    </row>
    <row r="53" spans="1:79" x14ac:dyDescent="0.25">
      <c r="A53" s="29" t="s">
        <v>77</v>
      </c>
      <c r="B53" s="29"/>
      <c r="C53" s="29"/>
      <c r="D53" s="58"/>
      <c r="E53" s="52" t="s">
        <v>77</v>
      </c>
      <c r="F53" s="80">
        <f>'4b 58C 20-21 Persons Count'!AS50</f>
        <v>9.2999999999999992E-3</v>
      </c>
      <c r="G53" s="82">
        <f t="shared" si="32"/>
        <v>0</v>
      </c>
      <c r="H53" s="82">
        <f t="shared" si="32"/>
        <v>0</v>
      </c>
      <c r="I53" s="82">
        <f t="shared" si="43"/>
        <v>0</v>
      </c>
      <c r="J53" s="82">
        <f t="shared" si="43"/>
        <v>0</v>
      </c>
      <c r="K53" s="82">
        <f t="shared" si="43"/>
        <v>0</v>
      </c>
      <c r="L53" s="82">
        <f t="shared" si="43"/>
        <v>0</v>
      </c>
      <c r="M53" s="82">
        <f t="shared" si="43"/>
        <v>0</v>
      </c>
      <c r="N53" s="82">
        <f t="shared" si="42"/>
        <v>0</v>
      </c>
      <c r="O53" s="82">
        <f t="shared" si="42"/>
        <v>0</v>
      </c>
      <c r="P53" s="81">
        <f t="shared" si="42"/>
        <v>1389</v>
      </c>
      <c r="Q53" s="25">
        <f t="shared" si="13"/>
        <v>1389</v>
      </c>
      <c r="R53" s="58"/>
      <c r="S53" s="29" t="s">
        <v>77</v>
      </c>
      <c r="T53" s="29"/>
      <c r="U53" s="94"/>
      <c r="V53" s="94"/>
      <c r="W53" s="94"/>
      <c r="X53" s="94"/>
      <c r="Y53" s="58"/>
      <c r="Z53" s="81" t="s">
        <v>77</v>
      </c>
      <c r="AA53" s="25">
        <f t="shared" si="53"/>
        <v>0</v>
      </c>
      <c r="AB53" s="25">
        <f t="shared" si="54"/>
        <v>0</v>
      </c>
      <c r="AC53" s="25">
        <f t="shared" si="55"/>
        <v>0</v>
      </c>
      <c r="AD53" s="25">
        <f t="shared" si="56"/>
        <v>0</v>
      </c>
      <c r="AE53" s="25">
        <f t="shared" si="57"/>
        <v>0</v>
      </c>
      <c r="AF53" s="25">
        <f t="shared" si="58"/>
        <v>0</v>
      </c>
      <c r="AG53" s="25">
        <f t="shared" si="59"/>
        <v>0</v>
      </c>
      <c r="AH53" s="25">
        <f t="shared" si="60"/>
        <v>0</v>
      </c>
      <c r="AI53" s="25">
        <f t="shared" si="61"/>
        <v>0</v>
      </c>
      <c r="AJ53" s="25">
        <f t="shared" si="62"/>
        <v>1389</v>
      </c>
      <c r="AK53" s="73">
        <f t="shared" si="14"/>
        <v>1389</v>
      </c>
      <c r="AL53" s="92"/>
      <c r="AM53" s="322" t="s">
        <v>77</v>
      </c>
      <c r="AN53" s="94"/>
      <c r="AO53" s="94"/>
      <c r="AP53" s="94"/>
      <c r="AQ53" s="94"/>
      <c r="AR53" s="75"/>
      <c r="AS53" s="52" t="s">
        <v>77</v>
      </c>
      <c r="AT53" s="86">
        <f>'5b SFY 2223 CalWIN MO Share Tbl'!J20</f>
        <v>2.5700000000000001E-2</v>
      </c>
      <c r="AU53" s="82">
        <f t="shared" ref="AU53" si="77">ROUND(AT53*AU$5,0)</f>
        <v>10912</v>
      </c>
      <c r="AV53" s="82">
        <f t="shared" ref="AV53" si="78">ROUND(AT53*AV$5,0)</f>
        <v>129</v>
      </c>
      <c r="AW53" s="82">
        <f t="shared" ref="AW53:AW54" si="79">ROUND(AT53*AW$5,0)</f>
        <v>1043</v>
      </c>
      <c r="AX53" s="90">
        <f>SUM(AU53:AW53)</f>
        <v>12084</v>
      </c>
      <c r="AY53" s="72"/>
      <c r="AZ53" s="98" t="s">
        <v>77</v>
      </c>
      <c r="BA53" s="88">
        <f>SUMIF('3a SFY 22-23 Q3 CalWIN MO'!$A:$A,'SFY 22-23 Q3 Share Calculations'!$AZ53,'3a SFY 22-23 Q3 CalWIN MO'!X:X)</f>
        <v>7135</v>
      </c>
      <c r="BB53" s="88">
        <f>SUMIF('3a SFY 22-23 Q3 CalWIN MO'!$A:$A,'SFY 22-23 Q3 Share Calculations'!$AZ53,'3a SFY 22-23 Q3 CalWIN MO'!Y:Y)</f>
        <v>84</v>
      </c>
      <c r="BC53" s="88">
        <f>SUMIF('3a SFY 22-23 Q3 CalWIN MO'!$A:$A,'SFY 22-23 Q3 Share Calculations'!$AZ53,'3a SFY 22-23 Q3 CalWIN MO'!Z:Z)</f>
        <v>682</v>
      </c>
      <c r="BD53" s="99">
        <f t="shared" ref="BD53:BD54" si="80">SUM(BA53:BC53)</f>
        <v>7901</v>
      </c>
      <c r="BF53" s="98" t="s">
        <v>77</v>
      </c>
      <c r="BG53" s="307">
        <f t="shared" si="16"/>
        <v>18047</v>
      </c>
      <c r="BH53" s="307">
        <f t="shared" si="17"/>
        <v>213</v>
      </c>
      <c r="BI53" s="307">
        <f t="shared" si="18"/>
        <v>1725</v>
      </c>
      <c r="BJ53" s="89">
        <f t="shared" si="39"/>
        <v>19985</v>
      </c>
      <c r="BK53" s="72"/>
      <c r="BL53" s="52" t="s">
        <v>77</v>
      </c>
      <c r="BM53" s="91">
        <f>'4a 58C 19-20 Persons Count'!Y50</f>
        <v>2.3900000000000001E-2</v>
      </c>
      <c r="BN53" s="25">
        <f>ROUND(BM53*BN$5,0)</f>
        <v>0</v>
      </c>
      <c r="BO53" s="72"/>
      <c r="BP53" s="71">
        <f t="shared" si="19"/>
        <v>0</v>
      </c>
      <c r="BQ53" s="71">
        <f t="shared" si="20"/>
        <v>18047</v>
      </c>
      <c r="BR53" s="71">
        <f t="shared" si="21"/>
        <v>0</v>
      </c>
      <c r="BS53" s="71">
        <f t="shared" si="22"/>
        <v>0</v>
      </c>
      <c r="BT53" s="71">
        <f t="shared" si="23"/>
        <v>0</v>
      </c>
      <c r="BU53" s="71">
        <f t="shared" si="24"/>
        <v>213</v>
      </c>
      <c r="BV53" s="71">
        <f t="shared" si="25"/>
        <v>0</v>
      </c>
      <c r="BW53" s="71">
        <f t="shared" si="26"/>
        <v>0</v>
      </c>
      <c r="BX53" s="71">
        <f t="shared" si="27"/>
        <v>0</v>
      </c>
      <c r="BY53" s="71">
        <f t="shared" si="28"/>
        <v>3114</v>
      </c>
      <c r="BZ53" s="76">
        <f t="shared" si="29"/>
        <v>21374</v>
      </c>
      <c r="CA53" s="117">
        <f t="shared" si="30"/>
        <v>0</v>
      </c>
    </row>
    <row r="54" spans="1:79" x14ac:dyDescent="0.25">
      <c r="A54" s="29" t="s">
        <v>78</v>
      </c>
      <c r="B54" s="29"/>
      <c r="C54" s="29"/>
      <c r="D54" s="58"/>
      <c r="E54" s="52" t="s">
        <v>78</v>
      </c>
      <c r="F54" s="80">
        <f>'4b 58C 20-21 Persons Count'!AS51</f>
        <v>8.3999999999999995E-3</v>
      </c>
      <c r="G54" s="82">
        <f t="shared" si="32"/>
        <v>0</v>
      </c>
      <c r="H54" s="82">
        <f t="shared" si="32"/>
        <v>0</v>
      </c>
      <c r="I54" s="82">
        <f t="shared" si="43"/>
        <v>0</v>
      </c>
      <c r="J54" s="82">
        <f t="shared" si="43"/>
        <v>0</v>
      </c>
      <c r="K54" s="82">
        <f t="shared" si="43"/>
        <v>0</v>
      </c>
      <c r="L54" s="82">
        <f t="shared" si="43"/>
        <v>0</v>
      </c>
      <c r="M54" s="82">
        <f t="shared" si="43"/>
        <v>0</v>
      </c>
      <c r="N54" s="82">
        <f t="shared" si="42"/>
        <v>0</v>
      </c>
      <c r="O54" s="82">
        <f>ROUND(O$5*$F54,0)</f>
        <v>0</v>
      </c>
      <c r="P54" s="81">
        <f t="shared" si="42"/>
        <v>1255</v>
      </c>
      <c r="Q54" s="25">
        <f t="shared" si="13"/>
        <v>1255</v>
      </c>
      <c r="R54" s="58"/>
      <c r="S54" s="29" t="s">
        <v>78</v>
      </c>
      <c r="T54" s="29"/>
      <c r="U54" s="94"/>
      <c r="V54" s="94"/>
      <c r="W54" s="94"/>
      <c r="X54" s="94"/>
      <c r="Y54" s="58"/>
      <c r="Z54" s="81" t="s">
        <v>78</v>
      </c>
      <c r="AA54" s="25">
        <f t="shared" si="53"/>
        <v>0</v>
      </c>
      <c r="AB54" s="25">
        <f t="shared" si="54"/>
        <v>0</v>
      </c>
      <c r="AC54" s="25">
        <f t="shared" si="55"/>
        <v>0</v>
      </c>
      <c r="AD54" s="25">
        <f t="shared" si="56"/>
        <v>0</v>
      </c>
      <c r="AE54" s="25">
        <f t="shared" si="57"/>
        <v>0</v>
      </c>
      <c r="AF54" s="25">
        <f t="shared" si="58"/>
        <v>0</v>
      </c>
      <c r="AG54" s="25">
        <f t="shared" si="59"/>
        <v>0</v>
      </c>
      <c r="AH54" s="25">
        <f t="shared" si="60"/>
        <v>0</v>
      </c>
      <c r="AI54" s="25">
        <f t="shared" si="61"/>
        <v>0</v>
      </c>
      <c r="AJ54" s="25">
        <f t="shared" si="62"/>
        <v>1255</v>
      </c>
      <c r="AK54" s="73">
        <f t="shared" si="14"/>
        <v>1255</v>
      </c>
      <c r="AL54" s="92"/>
      <c r="AM54" s="322" t="s">
        <v>78</v>
      </c>
      <c r="AN54" s="94"/>
      <c r="AO54" s="94"/>
      <c r="AP54" s="94"/>
      <c r="AQ54" s="94"/>
      <c r="AR54" s="75"/>
      <c r="AS54" s="52" t="s">
        <v>78</v>
      </c>
      <c r="AT54" s="86">
        <f>'5b SFY 2223 CalWIN MO Share Tbl'!J21</f>
        <v>2.12E-2</v>
      </c>
      <c r="AU54" s="82">
        <f>ROUND(AT54*AU$5,0)</f>
        <v>9001</v>
      </c>
      <c r="AV54" s="82">
        <f>ROUND(AT54*AV$5,0)</f>
        <v>106</v>
      </c>
      <c r="AW54" s="82">
        <f t="shared" si="79"/>
        <v>861</v>
      </c>
      <c r="AX54" s="90">
        <f>SUM(AU54:AW54)</f>
        <v>9968</v>
      </c>
      <c r="AY54" s="72"/>
      <c r="AZ54" s="98" t="s">
        <v>78</v>
      </c>
      <c r="BA54" s="88">
        <f>SUMIF('3a SFY 22-23 Q3 CalWIN MO'!$A:$A,'SFY 22-23 Q3 Share Calculations'!$AZ54,'3a SFY 22-23 Q3 CalWIN MO'!X:X)</f>
        <v>10934</v>
      </c>
      <c r="BB54" s="88">
        <f>SUMIF('3a SFY 22-23 Q3 CalWIN MO'!$A:$A,'SFY 22-23 Q3 Share Calculations'!$AZ54,'3a SFY 22-23 Q3 CalWIN MO'!Y:Y)</f>
        <v>129</v>
      </c>
      <c r="BC54" s="88">
        <f>SUMIF('3a SFY 22-23 Q3 CalWIN MO'!$A:$A,'SFY 22-23 Q3 Share Calculations'!$AZ54,'3a SFY 22-23 Q3 CalWIN MO'!Z:Z)</f>
        <v>1045</v>
      </c>
      <c r="BD54" s="99">
        <f t="shared" si="80"/>
        <v>12108</v>
      </c>
      <c r="BF54" s="98" t="s">
        <v>78</v>
      </c>
      <c r="BG54" s="307">
        <f t="shared" si="16"/>
        <v>19935</v>
      </c>
      <c r="BH54" s="307">
        <f t="shared" si="17"/>
        <v>235</v>
      </c>
      <c r="BI54" s="307">
        <f t="shared" si="18"/>
        <v>1906</v>
      </c>
      <c r="BJ54" s="89">
        <f t="shared" si="39"/>
        <v>22076</v>
      </c>
      <c r="BK54" s="72"/>
      <c r="BL54" s="52" t="s">
        <v>78</v>
      </c>
      <c r="BM54" s="91">
        <f>'4a 58C 19-20 Persons Count'!Y51</f>
        <v>1.61E-2</v>
      </c>
      <c r="BN54" s="25">
        <f>ROUND(BM54*BN$5,0)</f>
        <v>0</v>
      </c>
      <c r="BO54" s="72"/>
      <c r="BP54" s="71">
        <f t="shared" si="19"/>
        <v>0</v>
      </c>
      <c r="BQ54" s="71">
        <f t="shared" si="20"/>
        <v>19935</v>
      </c>
      <c r="BR54" s="71">
        <f t="shared" si="21"/>
        <v>0</v>
      </c>
      <c r="BS54" s="71">
        <f t="shared" si="22"/>
        <v>0</v>
      </c>
      <c r="BT54" s="71">
        <f t="shared" si="23"/>
        <v>0</v>
      </c>
      <c r="BU54" s="71">
        <f t="shared" si="24"/>
        <v>235</v>
      </c>
      <c r="BV54" s="71">
        <f t="shared" si="25"/>
        <v>0</v>
      </c>
      <c r="BW54" s="71">
        <f t="shared" si="26"/>
        <v>0</v>
      </c>
      <c r="BX54" s="71">
        <f t="shared" si="27"/>
        <v>0</v>
      </c>
      <c r="BY54" s="71">
        <f t="shared" si="28"/>
        <v>3161</v>
      </c>
      <c r="BZ54" s="76">
        <f t="shared" si="29"/>
        <v>23331</v>
      </c>
      <c r="CA54" s="117">
        <f t="shared" si="30"/>
        <v>0</v>
      </c>
    </row>
    <row r="55" spans="1:79" x14ac:dyDescent="0.25">
      <c r="A55" s="52" t="s">
        <v>79</v>
      </c>
      <c r="B55" s="80">
        <f>'4b 58C 20-21 Persons Count'!AM52</f>
        <v>2.7199999999999998E-2</v>
      </c>
      <c r="C55" s="81">
        <f t="shared" si="75"/>
        <v>51</v>
      </c>
      <c r="D55" s="58"/>
      <c r="E55" s="52" t="s">
        <v>79</v>
      </c>
      <c r="F55" s="80">
        <f>'4b 58C 20-21 Persons Count'!AS52</f>
        <v>1.7500000000000002E-2</v>
      </c>
      <c r="G55" s="82">
        <f t="shared" si="32"/>
        <v>0</v>
      </c>
      <c r="H55" s="82">
        <f t="shared" si="32"/>
        <v>0</v>
      </c>
      <c r="I55" s="82">
        <f t="shared" si="43"/>
        <v>0</v>
      </c>
      <c r="J55" s="82">
        <f t="shared" si="43"/>
        <v>0</v>
      </c>
      <c r="K55" s="82">
        <f t="shared" si="43"/>
        <v>0</v>
      </c>
      <c r="L55" s="82">
        <f t="shared" si="43"/>
        <v>0</v>
      </c>
      <c r="M55" s="82">
        <f t="shared" si="43"/>
        <v>0</v>
      </c>
      <c r="N55" s="82">
        <f>ROUND(N$5*$F55,0)</f>
        <v>0</v>
      </c>
      <c r="O55" s="82">
        <f t="shared" si="42"/>
        <v>0</v>
      </c>
      <c r="P55" s="81">
        <f t="shared" si="42"/>
        <v>2614</v>
      </c>
      <c r="Q55" s="25">
        <f t="shared" si="13"/>
        <v>2614</v>
      </c>
      <c r="R55" s="58"/>
      <c r="S55" s="52" t="s">
        <v>79</v>
      </c>
      <c r="T55" s="80">
        <f>'4b 58C 20-21 Persons Count'!AI52</f>
        <v>2.9399999999999999E-2</v>
      </c>
      <c r="U55" s="82">
        <f>ROUND($U$5*T55,0)</f>
        <v>34399</v>
      </c>
      <c r="V55" s="82">
        <f>ROUND($V$5*T55,0)</f>
        <v>555</v>
      </c>
      <c r="W55" s="82">
        <f t="shared" si="36"/>
        <v>6725</v>
      </c>
      <c r="X55" s="88">
        <f t="shared" ref="X55:X58" si="81">SUM(U55:W55)</f>
        <v>41679</v>
      </c>
      <c r="Y55" s="58"/>
      <c r="Z55" s="81" t="s">
        <v>79</v>
      </c>
      <c r="AA55" s="25">
        <f t="shared" si="53"/>
        <v>0</v>
      </c>
      <c r="AB55" s="25">
        <f t="shared" si="54"/>
        <v>34399</v>
      </c>
      <c r="AC55" s="25">
        <f t="shared" si="55"/>
        <v>0</v>
      </c>
      <c r="AD55" s="25">
        <f t="shared" si="56"/>
        <v>0</v>
      </c>
      <c r="AE55" s="25">
        <f t="shared" si="57"/>
        <v>0</v>
      </c>
      <c r="AF55" s="25">
        <f t="shared" si="58"/>
        <v>555</v>
      </c>
      <c r="AG55" s="25">
        <f t="shared" si="59"/>
        <v>0</v>
      </c>
      <c r="AH55" s="25">
        <f t="shared" si="60"/>
        <v>0</v>
      </c>
      <c r="AI55" s="25">
        <f t="shared" si="61"/>
        <v>0</v>
      </c>
      <c r="AJ55" s="25">
        <f t="shared" si="62"/>
        <v>9339</v>
      </c>
      <c r="AK55" s="73">
        <f t="shared" si="14"/>
        <v>44293</v>
      </c>
      <c r="AL55" s="92"/>
      <c r="AM55" s="93" t="s">
        <v>79</v>
      </c>
      <c r="AN55" s="94"/>
      <c r="AO55" s="94"/>
      <c r="AP55" s="94"/>
      <c r="AQ55" s="94"/>
      <c r="AR55" s="75"/>
      <c r="AS55" s="29" t="s">
        <v>79</v>
      </c>
      <c r="AT55" s="95"/>
      <c r="AU55" s="94"/>
      <c r="AV55" s="94"/>
      <c r="AW55" s="94"/>
      <c r="AX55" s="29"/>
      <c r="AY55" s="72"/>
      <c r="AZ55" s="94" t="s">
        <v>79</v>
      </c>
      <c r="BA55" s="94"/>
      <c r="BB55" s="94"/>
      <c r="BC55" s="94"/>
      <c r="BD55" s="94"/>
      <c r="BF55" s="94" t="s">
        <v>79</v>
      </c>
      <c r="BG55" s="323"/>
      <c r="BH55" s="323"/>
      <c r="BI55" s="323"/>
      <c r="BJ55" s="320"/>
      <c r="BK55" s="72"/>
      <c r="BL55" s="29" t="s">
        <v>79</v>
      </c>
      <c r="BM55" s="79"/>
      <c r="BN55" s="29"/>
      <c r="BO55" s="72"/>
      <c r="BP55" s="71">
        <f t="shared" si="19"/>
        <v>0</v>
      </c>
      <c r="BQ55" s="71">
        <f t="shared" si="20"/>
        <v>34450</v>
      </c>
      <c r="BR55" s="71">
        <f t="shared" si="21"/>
        <v>0</v>
      </c>
      <c r="BS55" s="71">
        <f t="shared" si="22"/>
        <v>0</v>
      </c>
      <c r="BT55" s="71">
        <f t="shared" si="23"/>
        <v>0</v>
      </c>
      <c r="BU55" s="71">
        <f t="shared" si="24"/>
        <v>555</v>
      </c>
      <c r="BV55" s="71">
        <f t="shared" si="25"/>
        <v>0</v>
      </c>
      <c r="BW55" s="71">
        <f t="shared" si="26"/>
        <v>0</v>
      </c>
      <c r="BX55" s="71">
        <f t="shared" si="27"/>
        <v>0</v>
      </c>
      <c r="BY55" s="71">
        <f t="shared" si="28"/>
        <v>9339</v>
      </c>
      <c r="BZ55" s="76">
        <f t="shared" si="29"/>
        <v>44344</v>
      </c>
      <c r="CA55" s="117">
        <f t="shared" si="30"/>
        <v>0</v>
      </c>
    </row>
    <row r="56" spans="1:79" x14ac:dyDescent="0.25">
      <c r="A56" s="52" t="s">
        <v>80</v>
      </c>
      <c r="B56" s="80">
        <f>'4b 58C 20-21 Persons Count'!AM53</f>
        <v>4.4000000000000003E-3</v>
      </c>
      <c r="C56" s="81">
        <f t="shared" si="75"/>
        <v>8</v>
      </c>
      <c r="D56" s="58"/>
      <c r="E56" s="52" t="s">
        <v>80</v>
      </c>
      <c r="F56" s="80">
        <f>'4b 58C 20-21 Persons Count'!AS53</f>
        <v>3.0000000000000001E-3</v>
      </c>
      <c r="G56" s="82">
        <f t="shared" si="32"/>
        <v>0</v>
      </c>
      <c r="H56" s="82">
        <f t="shared" si="32"/>
        <v>0</v>
      </c>
      <c r="I56" s="82">
        <f t="shared" si="43"/>
        <v>0</v>
      </c>
      <c r="J56" s="82">
        <f t="shared" si="43"/>
        <v>0</v>
      </c>
      <c r="K56" s="82">
        <f t="shared" si="43"/>
        <v>0</v>
      </c>
      <c r="L56" s="82">
        <f t="shared" si="43"/>
        <v>0</v>
      </c>
      <c r="M56" s="82">
        <f t="shared" si="43"/>
        <v>0</v>
      </c>
      <c r="N56" s="82">
        <f t="shared" si="42"/>
        <v>0</v>
      </c>
      <c r="O56" s="82">
        <f t="shared" si="42"/>
        <v>0</v>
      </c>
      <c r="P56" s="81">
        <f t="shared" si="42"/>
        <v>448</v>
      </c>
      <c r="Q56" s="25">
        <f t="shared" si="13"/>
        <v>448</v>
      </c>
      <c r="R56" s="58"/>
      <c r="S56" s="52" t="s">
        <v>80</v>
      </c>
      <c r="T56" s="80">
        <f>'4b 58C 20-21 Persons Count'!AI53</f>
        <v>5.1000000000000004E-3</v>
      </c>
      <c r="U56" s="82">
        <f>ROUND($U$5*T56,0)</f>
        <v>5967</v>
      </c>
      <c r="V56" s="82">
        <f t="shared" si="34"/>
        <v>96</v>
      </c>
      <c r="W56" s="82">
        <f t="shared" si="36"/>
        <v>1167</v>
      </c>
      <c r="X56" s="88">
        <f t="shared" si="81"/>
        <v>7230</v>
      </c>
      <c r="Y56" s="58"/>
      <c r="Z56" s="81" t="s">
        <v>80</v>
      </c>
      <c r="AA56" s="25">
        <f t="shared" si="53"/>
        <v>0</v>
      </c>
      <c r="AB56" s="25">
        <f t="shared" si="54"/>
        <v>5967</v>
      </c>
      <c r="AC56" s="25">
        <f t="shared" si="55"/>
        <v>0</v>
      </c>
      <c r="AD56" s="25">
        <f t="shared" si="56"/>
        <v>0</v>
      </c>
      <c r="AE56" s="25">
        <f t="shared" si="57"/>
        <v>0</v>
      </c>
      <c r="AF56" s="25">
        <f t="shared" si="58"/>
        <v>96</v>
      </c>
      <c r="AG56" s="25">
        <f t="shared" si="59"/>
        <v>0</v>
      </c>
      <c r="AH56" s="25">
        <f t="shared" si="60"/>
        <v>0</v>
      </c>
      <c r="AI56" s="25">
        <f t="shared" si="61"/>
        <v>0</v>
      </c>
      <c r="AJ56" s="25">
        <f t="shared" si="62"/>
        <v>1615</v>
      </c>
      <c r="AK56" s="73">
        <f t="shared" si="14"/>
        <v>7678</v>
      </c>
      <c r="AL56" s="92"/>
      <c r="AM56" s="93" t="s">
        <v>80</v>
      </c>
      <c r="AN56" s="94"/>
      <c r="AO56" s="94"/>
      <c r="AP56" s="94"/>
      <c r="AQ56" s="94"/>
      <c r="AR56" s="75"/>
      <c r="AS56" s="29" t="s">
        <v>80</v>
      </c>
      <c r="AT56" s="95"/>
      <c r="AU56" s="94"/>
      <c r="AV56" s="94"/>
      <c r="AW56" s="94"/>
      <c r="AX56" s="29"/>
      <c r="AY56" s="72"/>
      <c r="AZ56" s="94" t="s">
        <v>80</v>
      </c>
      <c r="BA56" s="94"/>
      <c r="BB56" s="94"/>
      <c r="BC56" s="94"/>
      <c r="BD56" s="94"/>
      <c r="BF56" s="94" t="s">
        <v>80</v>
      </c>
      <c r="BG56" s="323"/>
      <c r="BH56" s="323"/>
      <c r="BI56" s="323"/>
      <c r="BJ56" s="320"/>
      <c r="BK56" s="72"/>
      <c r="BL56" s="29" t="s">
        <v>80</v>
      </c>
      <c r="BM56" s="79"/>
      <c r="BN56" s="29"/>
      <c r="BO56" s="72"/>
      <c r="BP56" s="71">
        <f t="shared" si="19"/>
        <v>0</v>
      </c>
      <c r="BQ56" s="71">
        <f t="shared" si="20"/>
        <v>5975</v>
      </c>
      <c r="BR56" s="71">
        <f t="shared" si="21"/>
        <v>0</v>
      </c>
      <c r="BS56" s="71">
        <f t="shared" si="22"/>
        <v>0</v>
      </c>
      <c r="BT56" s="71">
        <f t="shared" si="23"/>
        <v>0</v>
      </c>
      <c r="BU56" s="71">
        <f t="shared" si="24"/>
        <v>96</v>
      </c>
      <c r="BV56" s="71">
        <f t="shared" si="25"/>
        <v>0</v>
      </c>
      <c r="BW56" s="71">
        <f t="shared" si="26"/>
        <v>0</v>
      </c>
      <c r="BX56" s="71">
        <f t="shared" si="27"/>
        <v>0</v>
      </c>
      <c r="BY56" s="71">
        <f t="shared" si="28"/>
        <v>1615</v>
      </c>
      <c r="BZ56" s="76">
        <f t="shared" si="29"/>
        <v>7686</v>
      </c>
      <c r="CA56" s="117">
        <f t="shared" si="30"/>
        <v>0</v>
      </c>
    </row>
    <row r="57" spans="1:79" x14ac:dyDescent="0.25">
      <c r="A57" s="52" t="s">
        <v>81</v>
      </c>
      <c r="B57" s="80">
        <f>'4b 58C 20-21 Persons Count'!AM54</f>
        <v>3.7000000000000002E-3</v>
      </c>
      <c r="C57" s="81">
        <f t="shared" si="75"/>
        <v>7</v>
      </c>
      <c r="D57" s="58"/>
      <c r="E57" s="52" t="s">
        <v>81</v>
      </c>
      <c r="F57" s="80">
        <f>'4b 58C 20-21 Persons Count'!AS54</f>
        <v>2.0999999999999999E-3</v>
      </c>
      <c r="G57" s="82">
        <f t="shared" si="32"/>
        <v>0</v>
      </c>
      <c r="H57" s="82">
        <f t="shared" si="32"/>
        <v>0</v>
      </c>
      <c r="I57" s="82">
        <f t="shared" si="43"/>
        <v>0</v>
      </c>
      <c r="J57" s="82">
        <f t="shared" si="43"/>
        <v>0</v>
      </c>
      <c r="K57" s="82">
        <f t="shared" si="43"/>
        <v>0</v>
      </c>
      <c r="L57" s="82">
        <f t="shared" si="43"/>
        <v>0</v>
      </c>
      <c r="M57" s="82">
        <f t="shared" si="43"/>
        <v>0</v>
      </c>
      <c r="N57" s="82">
        <f t="shared" si="42"/>
        <v>0</v>
      </c>
      <c r="O57" s="82">
        <f t="shared" si="42"/>
        <v>0</v>
      </c>
      <c r="P57" s="81">
        <f t="shared" si="42"/>
        <v>314</v>
      </c>
      <c r="Q57" s="25">
        <f t="shared" si="13"/>
        <v>314</v>
      </c>
      <c r="R57" s="58"/>
      <c r="S57" s="52" t="s">
        <v>81</v>
      </c>
      <c r="T57" s="80">
        <f>'4b 58C 20-21 Persons Count'!AI54</f>
        <v>3.5999999999999999E-3</v>
      </c>
      <c r="U57" s="82">
        <f t="shared" si="35"/>
        <v>4212</v>
      </c>
      <c r="V57" s="82">
        <f t="shared" si="34"/>
        <v>68</v>
      </c>
      <c r="W57" s="82">
        <f t="shared" si="36"/>
        <v>823</v>
      </c>
      <c r="X57" s="88">
        <f t="shared" si="81"/>
        <v>5103</v>
      </c>
      <c r="Y57" s="58"/>
      <c r="Z57" s="81" t="s">
        <v>81</v>
      </c>
      <c r="AA57" s="25">
        <f t="shared" si="53"/>
        <v>0</v>
      </c>
      <c r="AB57" s="25">
        <f t="shared" si="54"/>
        <v>4212</v>
      </c>
      <c r="AC57" s="25">
        <f t="shared" si="55"/>
        <v>0</v>
      </c>
      <c r="AD57" s="25">
        <f t="shared" si="56"/>
        <v>0</v>
      </c>
      <c r="AE57" s="25">
        <f t="shared" si="57"/>
        <v>0</v>
      </c>
      <c r="AF57" s="25">
        <f t="shared" si="58"/>
        <v>68</v>
      </c>
      <c r="AG57" s="25">
        <f t="shared" si="59"/>
        <v>0</v>
      </c>
      <c r="AH57" s="25">
        <f t="shared" si="60"/>
        <v>0</v>
      </c>
      <c r="AI57" s="25">
        <f t="shared" si="61"/>
        <v>0</v>
      </c>
      <c r="AJ57" s="25">
        <f t="shared" si="62"/>
        <v>1137</v>
      </c>
      <c r="AK57" s="73">
        <f t="shared" si="14"/>
        <v>5417</v>
      </c>
      <c r="AL57" s="92"/>
      <c r="AM57" s="93" t="s">
        <v>81</v>
      </c>
      <c r="AN57" s="94"/>
      <c r="AO57" s="94"/>
      <c r="AP57" s="94"/>
      <c r="AQ57" s="94"/>
      <c r="AR57" s="75"/>
      <c r="AS57" s="29" t="s">
        <v>81</v>
      </c>
      <c r="AT57" s="95"/>
      <c r="AU57" s="94"/>
      <c r="AV57" s="94"/>
      <c r="AW57" s="94"/>
      <c r="AX57" s="29"/>
      <c r="AY57" s="72"/>
      <c r="AZ57" s="94" t="s">
        <v>81</v>
      </c>
      <c r="BA57" s="94"/>
      <c r="BB57" s="94"/>
      <c r="BC57" s="94"/>
      <c r="BD57" s="94"/>
      <c r="BF57" s="94" t="s">
        <v>81</v>
      </c>
      <c r="BG57" s="323"/>
      <c r="BH57" s="323"/>
      <c r="BI57" s="323"/>
      <c r="BJ57" s="320"/>
      <c r="BK57" s="72"/>
      <c r="BL57" s="29" t="s">
        <v>81</v>
      </c>
      <c r="BM57" s="79"/>
      <c r="BN57" s="29"/>
      <c r="BO57" s="72"/>
      <c r="BP57" s="71">
        <f t="shared" si="19"/>
        <v>0</v>
      </c>
      <c r="BQ57" s="71">
        <f t="shared" si="20"/>
        <v>4219</v>
      </c>
      <c r="BR57" s="71">
        <f t="shared" si="21"/>
        <v>0</v>
      </c>
      <c r="BS57" s="71">
        <f t="shared" si="22"/>
        <v>0</v>
      </c>
      <c r="BT57" s="71">
        <f t="shared" si="23"/>
        <v>0</v>
      </c>
      <c r="BU57" s="71">
        <f t="shared" si="24"/>
        <v>68</v>
      </c>
      <c r="BV57" s="71">
        <f t="shared" si="25"/>
        <v>0</v>
      </c>
      <c r="BW57" s="71">
        <f t="shared" si="26"/>
        <v>0</v>
      </c>
      <c r="BX57" s="71">
        <f t="shared" si="27"/>
        <v>0</v>
      </c>
      <c r="BY57" s="71">
        <f t="shared" si="28"/>
        <v>1137</v>
      </c>
      <c r="BZ57" s="76">
        <f t="shared" si="29"/>
        <v>5424</v>
      </c>
      <c r="CA57" s="117">
        <f t="shared" si="30"/>
        <v>0</v>
      </c>
    </row>
    <row r="58" spans="1:79" x14ac:dyDescent="0.25">
      <c r="A58" s="52" t="s">
        <v>82</v>
      </c>
      <c r="B58" s="80">
        <f>'4b 58C 20-21 Persons Count'!AM55</f>
        <v>6.9999999999999999E-4</v>
      </c>
      <c r="C58" s="81">
        <f>ROUND(B58*C$5,0)</f>
        <v>1</v>
      </c>
      <c r="D58" s="58"/>
      <c r="E58" s="52" t="s">
        <v>82</v>
      </c>
      <c r="F58" s="80">
        <f>'4b 58C 20-21 Persons Count'!AS55</f>
        <v>4.0000000000000002E-4</v>
      </c>
      <c r="G58" s="82">
        <f t="shared" si="32"/>
        <v>0</v>
      </c>
      <c r="H58" s="82">
        <f t="shared" si="32"/>
        <v>0</v>
      </c>
      <c r="I58" s="82">
        <f t="shared" si="43"/>
        <v>0</v>
      </c>
      <c r="J58" s="82">
        <f t="shared" si="43"/>
        <v>0</v>
      </c>
      <c r="K58" s="82">
        <f t="shared" si="43"/>
        <v>0</v>
      </c>
      <c r="L58" s="82">
        <f>ROUND(L$5*$F58,0)</f>
        <v>0</v>
      </c>
      <c r="M58" s="82">
        <f t="shared" si="43"/>
        <v>0</v>
      </c>
      <c r="N58" s="82">
        <f t="shared" si="42"/>
        <v>0</v>
      </c>
      <c r="O58" s="82">
        <f>ROUND(O$5*$F58,0)</f>
        <v>0</v>
      </c>
      <c r="P58" s="81">
        <f>ROUND(P$5*$F58,0)</f>
        <v>60</v>
      </c>
      <c r="Q58" s="25">
        <f t="shared" si="13"/>
        <v>60</v>
      </c>
      <c r="R58" s="58"/>
      <c r="S58" s="52" t="s">
        <v>82</v>
      </c>
      <c r="T58" s="80">
        <f>'4b 58C 20-21 Persons Count'!AI55</f>
        <v>6.9999999999999999E-4</v>
      </c>
      <c r="U58" s="97">
        <f>ROUNDUP($U$5*T58,0)</f>
        <v>820</v>
      </c>
      <c r="V58" s="82">
        <f t="shared" si="34"/>
        <v>13</v>
      </c>
      <c r="W58" s="82">
        <f t="shared" si="36"/>
        <v>160</v>
      </c>
      <c r="X58" s="88">
        <f t="shared" si="81"/>
        <v>993</v>
      </c>
      <c r="Y58" s="58"/>
      <c r="Z58" s="81" t="s">
        <v>82</v>
      </c>
      <c r="AA58" s="25">
        <f t="shared" si="53"/>
        <v>0</v>
      </c>
      <c r="AB58" s="25">
        <f t="shared" si="54"/>
        <v>820</v>
      </c>
      <c r="AC58" s="25">
        <f t="shared" si="55"/>
        <v>0</v>
      </c>
      <c r="AD58" s="25">
        <f t="shared" si="56"/>
        <v>0</v>
      </c>
      <c r="AE58" s="25">
        <f t="shared" si="57"/>
        <v>0</v>
      </c>
      <c r="AF58" s="25">
        <f t="shared" si="58"/>
        <v>13</v>
      </c>
      <c r="AG58" s="25">
        <f t="shared" si="59"/>
        <v>0</v>
      </c>
      <c r="AH58" s="25">
        <f t="shared" si="60"/>
        <v>0</v>
      </c>
      <c r="AI58" s="25">
        <f t="shared" si="61"/>
        <v>0</v>
      </c>
      <c r="AJ58" s="25">
        <f t="shared" si="62"/>
        <v>220</v>
      </c>
      <c r="AK58" s="73">
        <f t="shared" si="14"/>
        <v>1053</v>
      </c>
      <c r="AL58" s="92"/>
      <c r="AM58" s="93" t="s">
        <v>82</v>
      </c>
      <c r="AN58" s="94"/>
      <c r="AO58" s="94"/>
      <c r="AP58" s="94"/>
      <c r="AQ58" s="94"/>
      <c r="AR58" s="75"/>
      <c r="AS58" s="29" t="s">
        <v>82</v>
      </c>
      <c r="AT58" s="95"/>
      <c r="AU58" s="94"/>
      <c r="AV58" s="94"/>
      <c r="AW58" s="94"/>
      <c r="AX58" s="29"/>
      <c r="AY58" s="72"/>
      <c r="AZ58" s="94" t="s">
        <v>82</v>
      </c>
      <c r="BA58" s="94"/>
      <c r="BB58" s="94"/>
      <c r="BC58" s="94"/>
      <c r="BD58" s="94"/>
      <c r="BF58" s="94" t="s">
        <v>82</v>
      </c>
      <c r="BG58" s="323"/>
      <c r="BH58" s="323"/>
      <c r="BI58" s="323"/>
      <c r="BJ58" s="320"/>
      <c r="BK58" s="72"/>
      <c r="BL58" s="29" t="s">
        <v>82</v>
      </c>
      <c r="BM58" s="79"/>
      <c r="BN58" s="29"/>
      <c r="BO58" s="72"/>
      <c r="BP58" s="71">
        <f t="shared" si="19"/>
        <v>0</v>
      </c>
      <c r="BQ58" s="71">
        <f t="shared" si="20"/>
        <v>821</v>
      </c>
      <c r="BR58" s="71">
        <f t="shared" si="21"/>
        <v>0</v>
      </c>
      <c r="BS58" s="71">
        <f t="shared" si="22"/>
        <v>0</v>
      </c>
      <c r="BT58" s="71">
        <f t="shared" si="23"/>
        <v>0</v>
      </c>
      <c r="BU58" s="71">
        <f t="shared" si="24"/>
        <v>13</v>
      </c>
      <c r="BV58" s="71">
        <f t="shared" si="25"/>
        <v>0</v>
      </c>
      <c r="BW58" s="71">
        <f t="shared" si="26"/>
        <v>0</v>
      </c>
      <c r="BX58" s="71">
        <f t="shared" si="27"/>
        <v>0</v>
      </c>
      <c r="BY58" s="71">
        <f t="shared" si="28"/>
        <v>220</v>
      </c>
      <c r="BZ58" s="76">
        <f t="shared" si="29"/>
        <v>1054</v>
      </c>
      <c r="CA58" s="117">
        <f t="shared" si="30"/>
        <v>0</v>
      </c>
    </row>
    <row r="59" spans="1:79" x14ac:dyDescent="0.25">
      <c r="A59" s="29" t="s">
        <v>83</v>
      </c>
      <c r="B59" s="29"/>
      <c r="C59" s="29"/>
      <c r="D59" s="58"/>
      <c r="E59" s="52" t="s">
        <v>83</v>
      </c>
      <c r="F59" s="80">
        <f>'4b 58C 20-21 Persons Count'!AS56</f>
        <v>2.07E-2</v>
      </c>
      <c r="G59" s="82">
        <f t="shared" si="32"/>
        <v>0</v>
      </c>
      <c r="H59" s="82">
        <f t="shared" si="32"/>
        <v>0</v>
      </c>
      <c r="I59" s="82">
        <f>ROUND(I$5*$F59,0)</f>
        <v>0</v>
      </c>
      <c r="J59" s="82">
        <f>ROUND(J$5*$F59,0)</f>
        <v>0</v>
      </c>
      <c r="K59" s="82">
        <f t="shared" si="43"/>
        <v>0</v>
      </c>
      <c r="L59" s="82">
        <f t="shared" si="43"/>
        <v>0</v>
      </c>
      <c r="M59" s="82">
        <f t="shared" si="43"/>
        <v>0</v>
      </c>
      <c r="N59" s="82">
        <f t="shared" si="42"/>
        <v>0</v>
      </c>
      <c r="O59" s="82">
        <f t="shared" si="42"/>
        <v>0</v>
      </c>
      <c r="P59" s="97">
        <f>ROUNDDOWN(P$5*$F59,0)</f>
        <v>3091</v>
      </c>
      <c r="Q59" s="25">
        <f t="shared" si="13"/>
        <v>3091</v>
      </c>
      <c r="R59" s="58"/>
      <c r="S59" s="29" t="s">
        <v>83</v>
      </c>
      <c r="T59" s="29"/>
      <c r="U59" s="94"/>
      <c r="V59" s="94"/>
      <c r="W59" s="94"/>
      <c r="X59" s="94"/>
      <c r="Y59" s="58"/>
      <c r="Z59" s="81" t="s">
        <v>83</v>
      </c>
      <c r="AA59" s="25">
        <f t="shared" si="53"/>
        <v>0</v>
      </c>
      <c r="AB59" s="25">
        <f t="shared" si="54"/>
        <v>0</v>
      </c>
      <c r="AC59" s="25">
        <f t="shared" si="55"/>
        <v>0</v>
      </c>
      <c r="AD59" s="25">
        <f t="shared" si="56"/>
        <v>0</v>
      </c>
      <c r="AE59" s="25">
        <f t="shared" si="57"/>
        <v>0</v>
      </c>
      <c r="AF59" s="25">
        <f t="shared" si="58"/>
        <v>0</v>
      </c>
      <c r="AG59" s="25">
        <f t="shared" si="59"/>
        <v>0</v>
      </c>
      <c r="AH59" s="25">
        <f t="shared" si="60"/>
        <v>0</v>
      </c>
      <c r="AI59" s="25">
        <f t="shared" si="61"/>
        <v>0</v>
      </c>
      <c r="AJ59" s="25">
        <f t="shared" si="62"/>
        <v>3091</v>
      </c>
      <c r="AK59" s="73">
        <f t="shared" si="14"/>
        <v>3091</v>
      </c>
      <c r="AL59" s="92"/>
      <c r="AM59" s="322" t="s">
        <v>83</v>
      </c>
      <c r="AN59" s="94"/>
      <c r="AO59" s="94"/>
      <c r="AP59" s="94"/>
      <c r="AQ59" s="94"/>
      <c r="AR59" s="75"/>
      <c r="AS59" s="52" t="s">
        <v>83</v>
      </c>
      <c r="AT59" s="86">
        <f>'5b SFY 2223 CalWIN MO Share Tbl'!J22</f>
        <v>5.3800000000000001E-2</v>
      </c>
      <c r="AU59" s="82">
        <f t="shared" ref="AU59" si="82">ROUND(AT59*AU$5,0)</f>
        <v>22843</v>
      </c>
      <c r="AV59" s="82">
        <f>ROUND(AT59*AV$5,0)</f>
        <v>270</v>
      </c>
      <c r="AW59" s="82">
        <f>ROUND(AT59*AW$5,0)</f>
        <v>2184</v>
      </c>
      <c r="AX59" s="90">
        <f>SUM(AU59:AW59)</f>
        <v>25297</v>
      </c>
      <c r="AY59" s="72"/>
      <c r="AZ59" s="98" t="s">
        <v>83</v>
      </c>
      <c r="BA59" s="88">
        <f>SUMIF('3a SFY 22-23 Q3 CalWIN MO'!$A:$A,'SFY 22-23 Q3 Share Calculations'!$AZ59,'3a SFY 22-23 Q3 CalWIN MO'!X:X)</f>
        <v>10099</v>
      </c>
      <c r="BB59" s="88">
        <f>SUMIF('3a SFY 22-23 Q3 CalWIN MO'!$A:$A,'SFY 22-23 Q3 Share Calculations'!$AZ59,'3a SFY 22-23 Q3 CalWIN MO'!Y:Y)</f>
        <v>120</v>
      </c>
      <c r="BC59" s="88">
        <f>SUMIF('3a SFY 22-23 Q3 CalWIN MO'!$A:$A,'SFY 22-23 Q3 Share Calculations'!$AZ59,'3a SFY 22-23 Q3 CalWIN MO'!Z:Z)</f>
        <v>966</v>
      </c>
      <c r="BD59" s="99">
        <f>SUM(BA59:BC59)</f>
        <v>11185</v>
      </c>
      <c r="BF59" s="98" t="s">
        <v>83</v>
      </c>
      <c r="BG59" s="307">
        <f t="shared" si="16"/>
        <v>32942</v>
      </c>
      <c r="BH59" s="307">
        <f t="shared" si="17"/>
        <v>390</v>
      </c>
      <c r="BI59" s="307">
        <f t="shared" si="18"/>
        <v>3150</v>
      </c>
      <c r="BJ59" s="89">
        <f t="shared" si="39"/>
        <v>36482</v>
      </c>
      <c r="BK59" s="72"/>
      <c r="BL59" s="52" t="s">
        <v>83</v>
      </c>
      <c r="BM59" s="91">
        <f>'4a 58C 19-20 Persons Count'!Y56</f>
        <v>7.4099999999999999E-2</v>
      </c>
      <c r="BN59" s="25">
        <f>ROUND(BM59*BN$5,0)</f>
        <v>0</v>
      </c>
      <c r="BO59" s="72"/>
      <c r="BP59" s="71">
        <f t="shared" si="19"/>
        <v>0</v>
      </c>
      <c r="BQ59" s="71">
        <f t="shared" si="20"/>
        <v>32942</v>
      </c>
      <c r="BR59" s="71">
        <f t="shared" si="21"/>
        <v>0</v>
      </c>
      <c r="BS59" s="71">
        <f t="shared" si="22"/>
        <v>0</v>
      </c>
      <c r="BT59" s="71">
        <f t="shared" si="23"/>
        <v>0</v>
      </c>
      <c r="BU59" s="71">
        <f t="shared" si="24"/>
        <v>390</v>
      </c>
      <c r="BV59" s="71">
        <f t="shared" si="25"/>
        <v>0</v>
      </c>
      <c r="BW59" s="71">
        <f t="shared" si="26"/>
        <v>0</v>
      </c>
      <c r="BX59" s="71">
        <f t="shared" si="27"/>
        <v>0</v>
      </c>
      <c r="BY59" s="71">
        <f t="shared" si="28"/>
        <v>6241</v>
      </c>
      <c r="BZ59" s="76">
        <f t="shared" si="29"/>
        <v>39573</v>
      </c>
      <c r="CA59" s="117">
        <f t="shared" si="30"/>
        <v>0</v>
      </c>
    </row>
    <row r="60" spans="1:79" x14ac:dyDescent="0.25">
      <c r="A60" s="52" t="s">
        <v>84</v>
      </c>
      <c r="B60" s="80">
        <f>'4b 58C 20-21 Persons Count'!AM57</f>
        <v>1.8E-3</v>
      </c>
      <c r="C60" s="81">
        <f t="shared" si="75"/>
        <v>3</v>
      </c>
      <c r="D60" s="58"/>
      <c r="E60" s="52" t="s">
        <v>84</v>
      </c>
      <c r="F60" s="80">
        <f>'4b 58C 20-21 Persons Count'!AS57</f>
        <v>1E-3</v>
      </c>
      <c r="G60" s="82">
        <f t="shared" si="32"/>
        <v>0</v>
      </c>
      <c r="H60" s="82">
        <f t="shared" si="32"/>
        <v>0</v>
      </c>
      <c r="I60" s="82">
        <f t="shared" si="43"/>
        <v>0</v>
      </c>
      <c r="J60" s="82">
        <f t="shared" si="43"/>
        <v>0</v>
      </c>
      <c r="K60" s="82">
        <f>ROUND(K$5*$F60,0)</f>
        <v>0</v>
      </c>
      <c r="L60" s="82">
        <f t="shared" si="43"/>
        <v>0</v>
      </c>
      <c r="M60" s="82">
        <f t="shared" si="43"/>
        <v>0</v>
      </c>
      <c r="N60" s="82">
        <f t="shared" si="42"/>
        <v>0</v>
      </c>
      <c r="O60" s="82">
        <f t="shared" si="42"/>
        <v>0</v>
      </c>
      <c r="P60" s="81">
        <f t="shared" si="42"/>
        <v>149</v>
      </c>
      <c r="Q60" s="25">
        <f t="shared" si="13"/>
        <v>149</v>
      </c>
      <c r="R60" s="58"/>
      <c r="S60" s="52" t="s">
        <v>84</v>
      </c>
      <c r="T60" s="80">
        <f>'4b 58C 20-21 Persons Count'!AI57</f>
        <v>1.6999999999999999E-3</v>
      </c>
      <c r="U60" s="82">
        <f>ROUNDUP($U$5*T60,0)</f>
        <v>1990</v>
      </c>
      <c r="V60" s="82">
        <f>ROUND($V$5*T60,0)</f>
        <v>32</v>
      </c>
      <c r="W60" s="82">
        <f t="shared" si="36"/>
        <v>389</v>
      </c>
      <c r="X60" s="88">
        <f t="shared" ref="X60" si="83">SUM(U60:W60)</f>
        <v>2411</v>
      </c>
      <c r="Y60" s="58"/>
      <c r="Z60" s="81" t="s">
        <v>84</v>
      </c>
      <c r="AA60" s="25">
        <f t="shared" si="53"/>
        <v>0</v>
      </c>
      <c r="AB60" s="25">
        <f t="shared" si="54"/>
        <v>1990</v>
      </c>
      <c r="AC60" s="25">
        <f t="shared" si="55"/>
        <v>0</v>
      </c>
      <c r="AD60" s="25">
        <f t="shared" si="56"/>
        <v>0</v>
      </c>
      <c r="AE60" s="25">
        <f t="shared" si="57"/>
        <v>0</v>
      </c>
      <c r="AF60" s="25">
        <f t="shared" si="58"/>
        <v>32</v>
      </c>
      <c r="AG60" s="25">
        <f t="shared" si="59"/>
        <v>0</v>
      </c>
      <c r="AH60" s="25">
        <f t="shared" si="60"/>
        <v>0</v>
      </c>
      <c r="AI60" s="25">
        <f t="shared" si="61"/>
        <v>0</v>
      </c>
      <c r="AJ60" s="25">
        <f t="shared" si="62"/>
        <v>538</v>
      </c>
      <c r="AK60" s="73">
        <f t="shared" si="14"/>
        <v>2560</v>
      </c>
      <c r="AL60" s="92"/>
      <c r="AM60" s="93" t="s">
        <v>84</v>
      </c>
      <c r="AN60" s="94"/>
      <c r="AO60" s="94"/>
      <c r="AP60" s="94"/>
      <c r="AQ60" s="94"/>
      <c r="AR60" s="75"/>
      <c r="AS60" s="29" t="s">
        <v>84</v>
      </c>
      <c r="AT60" s="95"/>
      <c r="AU60" s="94"/>
      <c r="AV60" s="94"/>
      <c r="AW60" s="94"/>
      <c r="AX60" s="29"/>
      <c r="AY60" s="72"/>
      <c r="AZ60" s="94" t="s">
        <v>84</v>
      </c>
      <c r="BA60" s="94"/>
      <c r="BB60" s="94"/>
      <c r="BC60" s="94"/>
      <c r="BD60" s="94"/>
      <c r="BF60" s="94" t="s">
        <v>84</v>
      </c>
      <c r="BG60" s="323"/>
      <c r="BH60" s="323"/>
      <c r="BI60" s="323"/>
      <c r="BJ60" s="321"/>
      <c r="BK60" s="72"/>
      <c r="BL60" s="29" t="s">
        <v>84</v>
      </c>
      <c r="BM60" s="79"/>
      <c r="BN60" s="29"/>
      <c r="BO60" s="72"/>
      <c r="BP60" s="71">
        <f t="shared" si="19"/>
        <v>0</v>
      </c>
      <c r="BQ60" s="71">
        <f t="shared" si="20"/>
        <v>1993</v>
      </c>
      <c r="BR60" s="71">
        <f t="shared" si="21"/>
        <v>0</v>
      </c>
      <c r="BS60" s="71">
        <f t="shared" si="22"/>
        <v>0</v>
      </c>
      <c r="BT60" s="71">
        <f t="shared" si="23"/>
        <v>0</v>
      </c>
      <c r="BU60" s="71">
        <f t="shared" si="24"/>
        <v>32</v>
      </c>
      <c r="BV60" s="71">
        <f t="shared" si="25"/>
        <v>0</v>
      </c>
      <c r="BW60" s="71">
        <f t="shared" si="26"/>
        <v>0</v>
      </c>
      <c r="BX60" s="71">
        <f t="shared" si="27"/>
        <v>0</v>
      </c>
      <c r="BY60" s="71">
        <f t="shared" si="28"/>
        <v>538</v>
      </c>
      <c r="BZ60" s="76">
        <f t="shared" si="29"/>
        <v>2563</v>
      </c>
      <c r="CA60" s="117">
        <f t="shared" si="30"/>
        <v>0</v>
      </c>
    </row>
    <row r="61" spans="1:79" x14ac:dyDescent="0.25">
      <c r="A61" s="29" t="s">
        <v>85</v>
      </c>
      <c r="B61" s="29"/>
      <c r="C61" s="29"/>
      <c r="D61" s="58"/>
      <c r="E61" s="52" t="s">
        <v>85</v>
      </c>
      <c r="F61" s="80">
        <f>'4b 58C 20-21 Persons Count'!AS58</f>
        <v>1.66E-2</v>
      </c>
      <c r="G61" s="82">
        <f t="shared" si="32"/>
        <v>0</v>
      </c>
      <c r="H61" s="82">
        <f t="shared" si="32"/>
        <v>0</v>
      </c>
      <c r="I61" s="82">
        <f t="shared" si="43"/>
        <v>0</v>
      </c>
      <c r="J61" s="82">
        <f t="shared" si="43"/>
        <v>0</v>
      </c>
      <c r="K61" s="82">
        <f t="shared" si="43"/>
        <v>0</v>
      </c>
      <c r="L61" s="82">
        <f t="shared" si="43"/>
        <v>0</v>
      </c>
      <c r="M61" s="82">
        <f t="shared" si="43"/>
        <v>0</v>
      </c>
      <c r="N61" s="82">
        <f t="shared" si="42"/>
        <v>0</v>
      </c>
      <c r="O61" s="82">
        <f t="shared" si="42"/>
        <v>0</v>
      </c>
      <c r="P61" s="81">
        <f t="shared" si="42"/>
        <v>2479</v>
      </c>
      <c r="Q61" s="25">
        <f t="shared" si="13"/>
        <v>2479</v>
      </c>
      <c r="R61" s="58"/>
      <c r="S61" s="29" t="s">
        <v>85</v>
      </c>
      <c r="T61" s="29"/>
      <c r="U61" s="94"/>
      <c r="V61" s="94"/>
      <c r="W61" s="94"/>
      <c r="X61" s="94"/>
      <c r="Y61" s="58"/>
      <c r="Z61" s="81" t="s">
        <v>85</v>
      </c>
      <c r="AA61" s="25">
        <f t="shared" si="53"/>
        <v>0</v>
      </c>
      <c r="AB61" s="25">
        <f t="shared" si="54"/>
        <v>0</v>
      </c>
      <c r="AC61" s="25">
        <f t="shared" si="55"/>
        <v>0</v>
      </c>
      <c r="AD61" s="25">
        <f t="shared" si="56"/>
        <v>0</v>
      </c>
      <c r="AE61" s="25">
        <f t="shared" si="57"/>
        <v>0</v>
      </c>
      <c r="AF61" s="25">
        <f t="shared" si="58"/>
        <v>0</v>
      </c>
      <c r="AG61" s="25">
        <f t="shared" si="59"/>
        <v>0</v>
      </c>
      <c r="AH61" s="25">
        <f t="shared" si="60"/>
        <v>0</v>
      </c>
      <c r="AI61" s="25">
        <f t="shared" si="61"/>
        <v>0</v>
      </c>
      <c r="AJ61" s="25">
        <f t="shared" si="62"/>
        <v>2479</v>
      </c>
      <c r="AK61" s="73">
        <f t="shared" si="14"/>
        <v>2479</v>
      </c>
      <c r="AL61" s="92"/>
      <c r="AM61" s="322" t="s">
        <v>85</v>
      </c>
      <c r="AN61" s="94"/>
      <c r="AO61" s="94"/>
      <c r="AP61" s="94"/>
      <c r="AQ61" s="94"/>
      <c r="AR61" s="75"/>
      <c r="AS61" s="52" t="s">
        <v>85</v>
      </c>
      <c r="AT61" s="86">
        <f>'5b SFY 2223 CalWIN MO Share Tbl'!J23</f>
        <v>4.1300000000000003E-2</v>
      </c>
      <c r="AU61" s="81">
        <f t="shared" ref="AU61:AU62" si="84">ROUND(AT61*AU$5,0)</f>
        <v>17535</v>
      </c>
      <c r="AV61" s="81">
        <f>ROUND(AT61*AV$5,0)</f>
        <v>207</v>
      </c>
      <c r="AW61" s="81">
        <f>ROUND(AT61*AW$5,0)</f>
        <v>1676</v>
      </c>
      <c r="AX61" s="90">
        <f>SUM(AU61:AW61)</f>
        <v>19418</v>
      </c>
      <c r="AY61" s="72"/>
      <c r="AZ61" s="98" t="s">
        <v>85</v>
      </c>
      <c r="BA61" s="88">
        <f>SUMIF('3a SFY 22-23 Q3 CalWIN MO'!$A:$A,'SFY 22-23 Q3 Share Calculations'!$AZ61,'3a SFY 22-23 Q3 CalWIN MO'!X:X)</f>
        <v>11500</v>
      </c>
      <c r="BB61" s="88">
        <f>SUMIF('3a SFY 22-23 Q3 CalWIN MO'!$A:$A,'SFY 22-23 Q3 Share Calculations'!$AZ61,'3a SFY 22-23 Q3 CalWIN MO'!Y:Y)</f>
        <v>136</v>
      </c>
      <c r="BC61" s="88">
        <f>SUMIF('3a SFY 22-23 Q3 CalWIN MO'!$A:$A,'SFY 22-23 Q3 Share Calculations'!$AZ61,'3a SFY 22-23 Q3 CalWIN MO'!Z:Z)</f>
        <v>1100</v>
      </c>
      <c r="BD61" s="99">
        <f t="shared" ref="BD61" si="85">SUM(BA61:BC61)</f>
        <v>12736</v>
      </c>
      <c r="BF61" s="98" t="s">
        <v>85</v>
      </c>
      <c r="BG61" s="307">
        <f t="shared" si="16"/>
        <v>29035</v>
      </c>
      <c r="BH61" s="307">
        <f t="shared" si="17"/>
        <v>343</v>
      </c>
      <c r="BI61" s="307">
        <f t="shared" si="18"/>
        <v>2776</v>
      </c>
      <c r="BJ61" s="89">
        <f t="shared" si="39"/>
        <v>32154</v>
      </c>
      <c r="BK61" s="72"/>
      <c r="BL61" s="52" t="s">
        <v>85</v>
      </c>
      <c r="BM61" s="91">
        <f>'4a 58C 19-20 Persons Count'!Y58</f>
        <v>4.19E-2</v>
      </c>
      <c r="BN61" s="25">
        <f>ROUND(BM61*BN$5,0)</f>
        <v>0</v>
      </c>
      <c r="BO61" s="72"/>
      <c r="BP61" s="71">
        <f t="shared" si="19"/>
        <v>0</v>
      </c>
      <c r="BQ61" s="71">
        <f t="shared" si="20"/>
        <v>29035</v>
      </c>
      <c r="BR61" s="71">
        <f t="shared" si="21"/>
        <v>0</v>
      </c>
      <c r="BS61" s="71">
        <f t="shared" si="22"/>
        <v>0</v>
      </c>
      <c r="BT61" s="71">
        <f t="shared" si="23"/>
        <v>0</v>
      </c>
      <c r="BU61" s="71">
        <f t="shared" si="24"/>
        <v>343</v>
      </c>
      <c r="BV61" s="71">
        <f t="shared" si="25"/>
        <v>0</v>
      </c>
      <c r="BW61" s="71">
        <f t="shared" si="26"/>
        <v>0</v>
      </c>
      <c r="BX61" s="71">
        <f t="shared" si="27"/>
        <v>0</v>
      </c>
      <c r="BY61" s="71">
        <f t="shared" si="28"/>
        <v>5255</v>
      </c>
      <c r="BZ61" s="76">
        <f t="shared" si="29"/>
        <v>34633</v>
      </c>
      <c r="CA61" s="117">
        <f t="shared" si="30"/>
        <v>0</v>
      </c>
    </row>
    <row r="62" spans="1:79" x14ac:dyDescent="0.25">
      <c r="A62" s="29" t="s">
        <v>86</v>
      </c>
      <c r="B62" s="29"/>
      <c r="C62" s="29"/>
      <c r="D62" s="58"/>
      <c r="E62" s="52" t="s">
        <v>86</v>
      </c>
      <c r="F62" s="80">
        <f>'4b 58C 20-21 Persons Count'!AS59</f>
        <v>4.3E-3</v>
      </c>
      <c r="G62" s="82">
        <f t="shared" si="32"/>
        <v>0</v>
      </c>
      <c r="H62" s="82">
        <f>ROUND(H$5*$F62,0)</f>
        <v>0</v>
      </c>
      <c r="I62" s="82">
        <f t="shared" si="43"/>
        <v>0</v>
      </c>
      <c r="J62" s="82">
        <f t="shared" si="43"/>
        <v>0</v>
      </c>
      <c r="K62" s="82">
        <f t="shared" si="43"/>
        <v>0</v>
      </c>
      <c r="L62" s="82">
        <f>ROUND(L$5*$F62,0)</f>
        <v>0</v>
      </c>
      <c r="M62" s="82">
        <f t="shared" si="43"/>
        <v>0</v>
      </c>
      <c r="N62" s="82">
        <f t="shared" si="42"/>
        <v>0</v>
      </c>
      <c r="O62" s="82">
        <f t="shared" si="42"/>
        <v>0</v>
      </c>
      <c r="P62" s="81">
        <f t="shared" si="42"/>
        <v>642</v>
      </c>
      <c r="Q62" s="25">
        <f t="shared" si="13"/>
        <v>642</v>
      </c>
      <c r="R62" s="58"/>
      <c r="S62" s="29" t="s">
        <v>86</v>
      </c>
      <c r="T62" s="29"/>
      <c r="U62" s="94"/>
      <c r="V62" s="94"/>
      <c r="W62" s="94"/>
      <c r="X62" s="94"/>
      <c r="Y62" s="58"/>
      <c r="Z62" s="81" t="s">
        <v>86</v>
      </c>
      <c r="AA62" s="25">
        <f t="shared" si="53"/>
        <v>0</v>
      </c>
      <c r="AB62" s="25">
        <f t="shared" si="54"/>
        <v>0</v>
      </c>
      <c r="AC62" s="25">
        <f t="shared" si="55"/>
        <v>0</v>
      </c>
      <c r="AD62" s="25">
        <f t="shared" si="56"/>
        <v>0</v>
      </c>
      <c r="AE62" s="25">
        <f t="shared" si="57"/>
        <v>0</v>
      </c>
      <c r="AF62" s="25">
        <f t="shared" si="58"/>
        <v>0</v>
      </c>
      <c r="AG62" s="25">
        <f t="shared" si="59"/>
        <v>0</v>
      </c>
      <c r="AH62" s="25">
        <f t="shared" si="60"/>
        <v>0</v>
      </c>
      <c r="AI62" s="25">
        <f t="shared" si="61"/>
        <v>0</v>
      </c>
      <c r="AJ62" s="25">
        <f t="shared" si="62"/>
        <v>642</v>
      </c>
      <c r="AK62" s="73">
        <f t="shared" si="14"/>
        <v>642</v>
      </c>
      <c r="AL62" s="92"/>
      <c r="AM62" s="322" t="s">
        <v>86</v>
      </c>
      <c r="AN62" s="94"/>
      <c r="AO62" s="94"/>
      <c r="AP62" s="94"/>
      <c r="AQ62" s="94"/>
      <c r="AR62" s="75"/>
      <c r="AS62" s="317" t="s">
        <v>86</v>
      </c>
      <c r="AT62" s="313">
        <f>'5b SFY 2223 CalWIN MO Share Tbl'!J24</f>
        <v>1.18E-2</v>
      </c>
      <c r="AU62" s="291">
        <f t="shared" si="84"/>
        <v>5010</v>
      </c>
      <c r="AV62" s="318">
        <f>ROUNDUP(AT62*AV$5,0)</f>
        <v>60</v>
      </c>
      <c r="AW62" s="291">
        <f>ROUND(AT62*AW$5,0)</f>
        <v>479</v>
      </c>
      <c r="AX62" s="314">
        <f>SUM(AU62:AW62)</f>
        <v>5549</v>
      </c>
      <c r="AY62" s="72"/>
      <c r="AZ62" s="319" t="s">
        <v>86</v>
      </c>
      <c r="BA62" s="88">
        <f>SUMIF('3a SFY 22-23 Q3 CalWIN MO'!$A:$A,'SFY 22-23 Q3 Share Calculations'!$AZ62,'3a SFY 22-23 Q3 CalWIN MO'!X:X)</f>
        <v>433</v>
      </c>
      <c r="BB62" s="88">
        <f>SUMIF('3a SFY 22-23 Q3 CalWIN MO'!$A:$A,'SFY 22-23 Q3 Share Calculations'!$AZ62,'3a SFY 22-23 Q3 CalWIN MO'!Y:Y)</f>
        <v>5</v>
      </c>
      <c r="BC62" s="88">
        <f>SUMIF('3a SFY 22-23 Q3 CalWIN MO'!$A:$A,'SFY 22-23 Q3 Share Calculations'!$AZ62,'3a SFY 22-23 Q3 CalWIN MO'!Z:Z)</f>
        <v>41</v>
      </c>
      <c r="BD62" s="99">
        <f t="shared" ref="BD62" si="86">SUM(BA62:BC62)</f>
        <v>479</v>
      </c>
      <c r="BF62" s="319" t="s">
        <v>86</v>
      </c>
      <c r="BG62" s="307">
        <f t="shared" si="16"/>
        <v>5443</v>
      </c>
      <c r="BH62" s="307">
        <f t="shared" si="17"/>
        <v>65</v>
      </c>
      <c r="BI62" s="307">
        <f t="shared" si="18"/>
        <v>520</v>
      </c>
      <c r="BJ62" s="89">
        <f t="shared" si="39"/>
        <v>6028</v>
      </c>
      <c r="BK62" s="72"/>
      <c r="BL62" s="52" t="s">
        <v>86</v>
      </c>
      <c r="BM62" s="91">
        <f>'4a 58C 19-20 Persons Count'!Y59</f>
        <v>1.15E-2</v>
      </c>
      <c r="BN62" s="25">
        <f>ROUND(BM62*BN$5,0)</f>
        <v>0</v>
      </c>
      <c r="BO62" s="72"/>
      <c r="BP62" s="71">
        <f t="shared" si="19"/>
        <v>0</v>
      </c>
      <c r="BQ62" s="71">
        <f t="shared" si="20"/>
        <v>5443</v>
      </c>
      <c r="BR62" s="71">
        <f t="shared" si="21"/>
        <v>0</v>
      </c>
      <c r="BS62" s="71">
        <f t="shared" si="22"/>
        <v>0</v>
      </c>
      <c r="BT62" s="71">
        <f t="shared" si="23"/>
        <v>0</v>
      </c>
      <c r="BU62" s="71">
        <f t="shared" si="24"/>
        <v>65</v>
      </c>
      <c r="BV62" s="71">
        <f t="shared" si="25"/>
        <v>0</v>
      </c>
      <c r="BW62" s="71">
        <f t="shared" si="26"/>
        <v>0</v>
      </c>
      <c r="BX62" s="71">
        <f t="shared" si="27"/>
        <v>0</v>
      </c>
      <c r="BY62" s="71">
        <f t="shared" si="28"/>
        <v>1162</v>
      </c>
      <c r="BZ62" s="76">
        <f t="shared" si="29"/>
        <v>6670</v>
      </c>
      <c r="CA62" s="117">
        <f t="shared" si="30"/>
        <v>0</v>
      </c>
    </row>
    <row r="63" spans="1:79" x14ac:dyDescent="0.25">
      <c r="A63" s="52" t="s">
        <v>87</v>
      </c>
      <c r="B63" s="80">
        <f>'4b 58C 20-21 Persons Count'!AM60</f>
        <v>5.3E-3</v>
      </c>
      <c r="C63" s="81">
        <f t="shared" si="75"/>
        <v>10</v>
      </c>
      <c r="D63" s="58"/>
      <c r="E63" s="52" t="s">
        <v>87</v>
      </c>
      <c r="F63" s="80">
        <f>'4b 58C 20-21 Persons Count'!AS60</f>
        <v>2.7000000000000001E-3</v>
      </c>
      <c r="G63" s="82">
        <f t="shared" si="32"/>
        <v>0</v>
      </c>
      <c r="H63" s="82">
        <f t="shared" si="32"/>
        <v>0</v>
      </c>
      <c r="I63" s="82">
        <f t="shared" si="43"/>
        <v>0</v>
      </c>
      <c r="J63" s="81">
        <f t="shared" si="43"/>
        <v>0</v>
      </c>
      <c r="K63" s="83">
        <f t="shared" si="43"/>
        <v>0</v>
      </c>
      <c r="L63" s="82">
        <f t="shared" si="43"/>
        <v>0</v>
      </c>
      <c r="M63" s="82">
        <f t="shared" si="43"/>
        <v>0</v>
      </c>
      <c r="N63" s="82">
        <f t="shared" si="42"/>
        <v>0</v>
      </c>
      <c r="O63" s="82">
        <f t="shared" si="42"/>
        <v>0</v>
      </c>
      <c r="P63" s="81">
        <f t="shared" si="42"/>
        <v>403</v>
      </c>
      <c r="Q63" s="25">
        <f t="shared" si="13"/>
        <v>403</v>
      </c>
      <c r="R63" s="58"/>
      <c r="S63" s="52" t="s">
        <v>87</v>
      </c>
      <c r="T63" s="80">
        <f>'4b 58C 20-21 Persons Count'!AI60</f>
        <v>4.4999999999999997E-3</v>
      </c>
      <c r="U63" s="81">
        <f t="shared" si="35"/>
        <v>5265</v>
      </c>
      <c r="V63" s="81">
        <f t="shared" si="34"/>
        <v>85</v>
      </c>
      <c r="W63" s="81">
        <f t="shared" si="36"/>
        <v>1029</v>
      </c>
      <c r="X63" s="25">
        <f t="shared" ref="X63" si="87">SUM(U63:W63)</f>
        <v>6379</v>
      </c>
      <c r="Y63" s="58"/>
      <c r="Z63" s="81" t="s">
        <v>87</v>
      </c>
      <c r="AA63" s="25">
        <f t="shared" si="53"/>
        <v>0</v>
      </c>
      <c r="AB63" s="25">
        <f t="shared" si="54"/>
        <v>5265</v>
      </c>
      <c r="AC63" s="25">
        <f t="shared" si="55"/>
        <v>0</v>
      </c>
      <c r="AD63" s="25">
        <f t="shared" si="56"/>
        <v>0</v>
      </c>
      <c r="AE63" s="25">
        <f t="shared" si="57"/>
        <v>0</v>
      </c>
      <c r="AF63" s="25">
        <f t="shared" si="58"/>
        <v>85</v>
      </c>
      <c r="AG63" s="25">
        <f t="shared" si="59"/>
        <v>0</v>
      </c>
      <c r="AH63" s="25">
        <f t="shared" si="60"/>
        <v>0</v>
      </c>
      <c r="AI63" s="25">
        <f t="shared" si="61"/>
        <v>0</v>
      </c>
      <c r="AJ63" s="25">
        <f t="shared" si="62"/>
        <v>1432</v>
      </c>
      <c r="AK63" s="73">
        <f t="shared" si="14"/>
        <v>6782</v>
      </c>
      <c r="AL63" s="92"/>
      <c r="AM63" s="93" t="s">
        <v>87</v>
      </c>
      <c r="AN63" s="94"/>
      <c r="AO63" s="94"/>
      <c r="AP63" s="94"/>
      <c r="AQ63" s="94"/>
      <c r="AR63" s="75"/>
      <c r="AS63" s="29" t="s">
        <v>87</v>
      </c>
      <c r="AT63" s="93"/>
      <c r="AU63" s="29"/>
      <c r="AV63" s="29"/>
      <c r="AW63" s="29"/>
      <c r="AX63" s="29"/>
      <c r="AY63" s="72"/>
      <c r="AZ63" s="94" t="s">
        <v>87</v>
      </c>
      <c r="BA63" s="94"/>
      <c r="BB63" s="94"/>
      <c r="BC63" s="94"/>
      <c r="BD63" s="94"/>
      <c r="BF63" s="94" t="s">
        <v>87</v>
      </c>
      <c r="BG63" s="323"/>
      <c r="BH63" s="323"/>
      <c r="BI63" s="323"/>
      <c r="BJ63" s="320"/>
      <c r="BK63" s="72"/>
      <c r="BL63" s="29" t="s">
        <v>87</v>
      </c>
      <c r="BM63" s="79"/>
      <c r="BN63" s="29"/>
      <c r="BO63" s="72"/>
      <c r="BP63" s="71">
        <f t="shared" si="19"/>
        <v>0</v>
      </c>
      <c r="BQ63" s="71">
        <f t="shared" si="20"/>
        <v>5275</v>
      </c>
      <c r="BR63" s="71">
        <f t="shared" si="21"/>
        <v>0</v>
      </c>
      <c r="BS63" s="71">
        <f t="shared" si="22"/>
        <v>0</v>
      </c>
      <c r="BT63" s="71">
        <f t="shared" si="23"/>
        <v>0</v>
      </c>
      <c r="BU63" s="71">
        <f t="shared" si="24"/>
        <v>85</v>
      </c>
      <c r="BV63" s="71">
        <f t="shared" si="25"/>
        <v>0</v>
      </c>
      <c r="BW63" s="71">
        <f t="shared" si="26"/>
        <v>0</v>
      </c>
      <c r="BX63" s="71">
        <f t="shared" si="27"/>
        <v>0</v>
      </c>
      <c r="BY63" s="71">
        <f t="shared" si="28"/>
        <v>1432</v>
      </c>
      <c r="BZ63" s="76">
        <f t="shared" si="29"/>
        <v>6792</v>
      </c>
      <c r="CA63" s="117">
        <f t="shared" si="30"/>
        <v>0</v>
      </c>
    </row>
    <row r="64" spans="1:79" x14ac:dyDescent="0.2">
      <c r="A64" s="35" t="s">
        <v>88</v>
      </c>
      <c r="B64" s="100">
        <f t="shared" ref="B64" si="88">SUM(B7:B63)</f>
        <v>1.0000000000000004</v>
      </c>
      <c r="C64" s="73">
        <f>SUM(C6:C63)</f>
        <v>1879</v>
      </c>
      <c r="D64" s="74"/>
      <c r="E64" s="35" t="s">
        <v>88</v>
      </c>
      <c r="F64" s="101">
        <f>SUM(F6:F63)</f>
        <v>0.99999999999999978</v>
      </c>
      <c r="G64" s="73">
        <f t="shared" ref="G64:O64" si="89">SUM(G6:G63)</f>
        <v>0</v>
      </c>
      <c r="H64" s="73">
        <f t="shared" si="89"/>
        <v>0</v>
      </c>
      <c r="I64" s="73">
        <f t="shared" si="89"/>
        <v>0</v>
      </c>
      <c r="J64" s="73">
        <f t="shared" si="89"/>
        <v>0</v>
      </c>
      <c r="K64" s="73">
        <f t="shared" si="89"/>
        <v>0</v>
      </c>
      <c r="L64" s="73">
        <f t="shared" si="89"/>
        <v>0</v>
      </c>
      <c r="M64" s="73">
        <f t="shared" si="89"/>
        <v>0</v>
      </c>
      <c r="N64" s="73">
        <f t="shared" si="89"/>
        <v>0</v>
      </c>
      <c r="O64" s="73">
        <f t="shared" si="89"/>
        <v>0</v>
      </c>
      <c r="P64" s="73">
        <f>SUM(P6:P63)</f>
        <v>149350</v>
      </c>
      <c r="Q64" s="73">
        <f>SUM(Q6:Q63)</f>
        <v>149350</v>
      </c>
      <c r="R64" s="74"/>
      <c r="S64" s="35" t="s">
        <v>88</v>
      </c>
      <c r="T64" s="101">
        <f>SUM(T6:T63)</f>
        <v>1.0000000000000002</v>
      </c>
      <c r="U64" s="73">
        <f t="shared" ref="U64" si="90">SUM(U6:U63)</f>
        <v>1170027</v>
      </c>
      <c r="V64" s="73">
        <f>SUM(V6:V63)</f>
        <v>18890</v>
      </c>
      <c r="W64" s="73">
        <f>SUM(W6:W63)</f>
        <v>228738</v>
      </c>
      <c r="X64" s="73">
        <f>SUM(X6:X63)</f>
        <v>1417655</v>
      </c>
      <c r="Y64" s="74"/>
      <c r="Z64" s="73" t="s">
        <v>88</v>
      </c>
      <c r="AA64" s="73">
        <f>SUM(AA6:AA63)</f>
        <v>0</v>
      </c>
      <c r="AB64" s="73">
        <f t="shared" ref="AB64:AJ64" si="91">SUM(AB6:AB63)</f>
        <v>1170027</v>
      </c>
      <c r="AC64" s="73">
        <f t="shared" si="91"/>
        <v>0</v>
      </c>
      <c r="AD64" s="73">
        <f t="shared" si="91"/>
        <v>0</v>
      </c>
      <c r="AE64" s="73">
        <f t="shared" si="91"/>
        <v>0</v>
      </c>
      <c r="AF64" s="73">
        <f t="shared" si="91"/>
        <v>18890</v>
      </c>
      <c r="AG64" s="73">
        <f t="shared" si="91"/>
        <v>0</v>
      </c>
      <c r="AH64" s="73">
        <f t="shared" si="91"/>
        <v>0</v>
      </c>
      <c r="AI64" s="73">
        <f t="shared" si="91"/>
        <v>0</v>
      </c>
      <c r="AJ64" s="73">
        <f t="shared" si="91"/>
        <v>378088</v>
      </c>
      <c r="AK64" s="73">
        <f t="shared" si="14"/>
        <v>1567005</v>
      </c>
      <c r="AL64" s="92"/>
      <c r="AM64" s="102" t="s">
        <v>112</v>
      </c>
      <c r="AN64" s="73">
        <f>SUM(AN6:AN63)</f>
        <v>14334</v>
      </c>
      <c r="AO64" s="73">
        <f t="shared" ref="AO64:AQ64" si="92">SUM(AO6:AO63)</f>
        <v>240</v>
      </c>
      <c r="AP64" s="73">
        <f t="shared" si="92"/>
        <v>2496</v>
      </c>
      <c r="AQ64" s="73">
        <f t="shared" si="92"/>
        <v>17070</v>
      </c>
      <c r="AR64" s="75"/>
      <c r="AS64" s="102" t="s">
        <v>117</v>
      </c>
      <c r="AT64" s="101">
        <f>SUM(AT6:AT63)</f>
        <v>0.99999999999999989</v>
      </c>
      <c r="AU64" s="102">
        <f>SUM(AU6:AU62)</f>
        <v>424586</v>
      </c>
      <c r="AV64" s="102">
        <f t="shared" ref="AV64:AX64" si="93">SUM(AV6:AV62)</f>
        <v>5015</v>
      </c>
      <c r="AW64" s="102">
        <f t="shared" si="93"/>
        <v>40591</v>
      </c>
      <c r="AX64" s="102">
        <f t="shared" si="93"/>
        <v>470192</v>
      </c>
      <c r="AY64" s="103"/>
      <c r="AZ64" s="102" t="s">
        <v>117</v>
      </c>
      <c r="BA64" s="104">
        <f>SUM(BA6:BA63)</f>
        <v>318787</v>
      </c>
      <c r="BB64" s="104">
        <f t="shared" ref="BB64:BD64" si="94">SUM(BB6:BB63)</f>
        <v>3761</v>
      </c>
      <c r="BC64" s="104">
        <f t="shared" si="94"/>
        <v>30475</v>
      </c>
      <c r="BD64" s="104">
        <f t="shared" si="94"/>
        <v>353023</v>
      </c>
      <c r="BE64" s="105"/>
      <c r="BF64" s="102" t="s">
        <v>117</v>
      </c>
      <c r="BG64" s="104">
        <f>SUM(BG6:BG63)</f>
        <v>743373</v>
      </c>
      <c r="BH64" s="104">
        <f t="shared" ref="BH64:BJ64" si="95">SUM(BH6:BH63)</f>
        <v>8776</v>
      </c>
      <c r="BI64" s="104">
        <f t="shared" si="95"/>
        <v>71066</v>
      </c>
      <c r="BJ64" s="104">
        <f t="shared" si="95"/>
        <v>823215</v>
      </c>
      <c r="BK64" s="72"/>
      <c r="BL64" s="71" t="s">
        <v>88</v>
      </c>
      <c r="BM64" s="101">
        <f>SUM(BM6:BM63)</f>
        <v>1.0000000000000002</v>
      </c>
      <c r="BN64" s="71">
        <f>SUM(BN6:BN63)</f>
        <v>0</v>
      </c>
      <c r="BO64" s="72"/>
      <c r="BP64" s="71">
        <f>SUM(BP6:BP63)</f>
        <v>0</v>
      </c>
      <c r="BQ64" s="71">
        <f t="shared" ref="BQ64:BZ64" si="96">SUM(BQ6:BQ63)</f>
        <v>1929613</v>
      </c>
      <c r="BR64" s="71">
        <f t="shared" si="96"/>
        <v>0</v>
      </c>
      <c r="BS64" s="71">
        <f t="shared" si="96"/>
        <v>0</v>
      </c>
      <c r="BT64" s="71">
        <f t="shared" si="96"/>
        <v>0</v>
      </c>
      <c r="BU64" s="71">
        <f t="shared" si="96"/>
        <v>27906</v>
      </c>
      <c r="BV64" s="71">
        <f t="shared" si="96"/>
        <v>0</v>
      </c>
      <c r="BW64" s="71">
        <f t="shared" si="96"/>
        <v>0</v>
      </c>
      <c r="BX64" s="71">
        <f t="shared" si="96"/>
        <v>0</v>
      </c>
      <c r="BY64" s="71">
        <f t="shared" si="96"/>
        <v>451650</v>
      </c>
      <c r="BZ64" s="71">
        <f t="shared" si="96"/>
        <v>2409169</v>
      </c>
      <c r="CA64" s="117">
        <f t="shared" si="30"/>
        <v>0</v>
      </c>
    </row>
    <row r="65" spans="1:79" s="75" customFormat="1" ht="12" customHeight="1" x14ac:dyDescent="0.25">
      <c r="A65" s="59"/>
      <c r="B65" s="59"/>
      <c r="C65" s="77"/>
      <c r="D65" s="77"/>
      <c r="E65" s="59"/>
      <c r="F65" s="59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59"/>
      <c r="T65" s="59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106"/>
      <c r="AN65" s="77"/>
      <c r="AO65" s="77"/>
      <c r="AP65" s="77"/>
      <c r="AQ65" s="77"/>
      <c r="AR65" s="59"/>
      <c r="AS65" s="107"/>
      <c r="AT65" s="108"/>
      <c r="AU65" s="77"/>
      <c r="AV65" s="77"/>
      <c r="AW65" s="77"/>
      <c r="AX65" s="77"/>
      <c r="AY65" s="106"/>
      <c r="AZ65" s="106"/>
      <c r="BA65" s="77"/>
      <c r="BB65" s="77"/>
      <c r="BC65" s="77"/>
      <c r="BD65" s="77"/>
      <c r="BE65" s="109"/>
      <c r="BF65" s="109"/>
      <c r="BG65" s="77"/>
      <c r="BH65" s="77"/>
      <c r="BI65" s="77"/>
      <c r="BJ65" s="77"/>
      <c r="BK65" s="106"/>
      <c r="BL65" s="59"/>
      <c r="BM65" s="110"/>
      <c r="BN65" s="77"/>
      <c r="BO65" s="77"/>
      <c r="BP65" s="77"/>
      <c r="BQ65" s="111"/>
      <c r="BR65" s="77"/>
      <c r="BS65" s="77"/>
      <c r="BT65" s="77"/>
      <c r="BU65" s="77"/>
      <c r="BV65" s="77"/>
      <c r="BW65" s="77"/>
      <c r="BX65" s="77"/>
      <c r="BY65" s="77"/>
      <c r="BZ65" s="111"/>
      <c r="CA65" s="140"/>
    </row>
    <row r="66" spans="1:79" s="7" customFormat="1" ht="12.75" hidden="1" customHeight="1" x14ac:dyDescent="0.25">
      <c r="C66" s="117">
        <f t="shared" ref="C66" si="97">C64-C5</f>
        <v>0</v>
      </c>
      <c r="G66" s="117">
        <f t="shared" ref="G66:Q66" si="98">G64-G5</f>
        <v>0</v>
      </c>
      <c r="H66" s="117">
        <f t="shared" si="98"/>
        <v>0</v>
      </c>
      <c r="I66" s="117">
        <f t="shared" si="98"/>
        <v>0</v>
      </c>
      <c r="J66" s="117">
        <f t="shared" si="98"/>
        <v>0</v>
      </c>
      <c r="K66" s="117">
        <f t="shared" si="98"/>
        <v>0</v>
      </c>
      <c r="L66" s="117">
        <f t="shared" si="98"/>
        <v>0</v>
      </c>
      <c r="M66" s="117">
        <f t="shared" si="98"/>
        <v>0</v>
      </c>
      <c r="N66" s="117">
        <f t="shared" si="98"/>
        <v>0</v>
      </c>
      <c r="O66" s="117">
        <f t="shared" si="98"/>
        <v>0</v>
      </c>
      <c r="P66" s="117">
        <f t="shared" si="98"/>
        <v>0</v>
      </c>
      <c r="Q66" s="117">
        <f t="shared" si="98"/>
        <v>0</v>
      </c>
      <c r="U66" s="117">
        <f t="shared" ref="U66:X66" si="99">U64-U5</f>
        <v>0</v>
      </c>
      <c r="V66" s="117">
        <f t="shared" si="99"/>
        <v>0</v>
      </c>
      <c r="W66" s="117">
        <f t="shared" si="99"/>
        <v>0</v>
      </c>
      <c r="X66" s="117">
        <f t="shared" si="99"/>
        <v>0</v>
      </c>
      <c r="AA66" s="117">
        <f t="shared" ref="AA66:AK66" si="100">AA64-AA5</f>
        <v>0</v>
      </c>
      <c r="AB66" s="117">
        <f t="shared" si="100"/>
        <v>0</v>
      </c>
      <c r="AC66" s="117">
        <f t="shared" si="100"/>
        <v>0</v>
      </c>
      <c r="AD66" s="117">
        <f t="shared" si="100"/>
        <v>0</v>
      </c>
      <c r="AE66" s="117">
        <f t="shared" si="100"/>
        <v>0</v>
      </c>
      <c r="AF66" s="117">
        <f t="shared" si="100"/>
        <v>0</v>
      </c>
      <c r="AG66" s="117">
        <f t="shared" si="100"/>
        <v>0</v>
      </c>
      <c r="AH66" s="117">
        <f t="shared" si="100"/>
        <v>0</v>
      </c>
      <c r="AI66" s="117">
        <f t="shared" si="100"/>
        <v>0</v>
      </c>
      <c r="AJ66" s="117">
        <f t="shared" si="100"/>
        <v>0</v>
      </c>
      <c r="AK66" s="117">
        <f t="shared" si="100"/>
        <v>0</v>
      </c>
      <c r="AL66" s="27"/>
      <c r="AM66" s="113"/>
      <c r="AN66" s="117">
        <f t="shared" ref="AN66:AQ66" si="101">AN64-AN5</f>
        <v>0</v>
      </c>
      <c r="AO66" s="117">
        <f t="shared" si="101"/>
        <v>0</v>
      </c>
      <c r="AP66" s="117">
        <f t="shared" si="101"/>
        <v>0</v>
      </c>
      <c r="AQ66" s="117">
        <f t="shared" si="101"/>
        <v>0</v>
      </c>
      <c r="AS66" s="112"/>
      <c r="AT66" s="112"/>
      <c r="AU66" s="117">
        <f t="shared" ref="AU66:AX66" si="102">AU64-AU5</f>
        <v>0</v>
      </c>
      <c r="AV66" s="117">
        <f t="shared" si="102"/>
        <v>0</v>
      </c>
      <c r="AW66" s="117">
        <f t="shared" si="102"/>
        <v>0</v>
      </c>
      <c r="AX66" s="117">
        <f t="shared" si="102"/>
        <v>0</v>
      </c>
      <c r="AY66" s="112"/>
      <c r="AZ66" s="112"/>
      <c r="BA66" s="117">
        <f t="shared" ref="BA66:BD66" si="103">BA64-BA5</f>
        <v>0</v>
      </c>
      <c r="BB66" s="117">
        <f t="shared" si="103"/>
        <v>0</v>
      </c>
      <c r="BC66" s="117">
        <f t="shared" si="103"/>
        <v>0</v>
      </c>
      <c r="BD66" s="117">
        <f t="shared" si="103"/>
        <v>0</v>
      </c>
      <c r="BE66" s="49"/>
      <c r="BF66" s="49"/>
      <c r="BG66" s="117">
        <f t="shared" ref="BG66:BJ66" si="104">BG64-BG5</f>
        <v>0</v>
      </c>
      <c r="BH66" s="117">
        <f t="shared" si="104"/>
        <v>0</v>
      </c>
      <c r="BI66" s="117">
        <f t="shared" si="104"/>
        <v>0</v>
      </c>
      <c r="BJ66" s="117">
        <f t="shared" si="104"/>
        <v>0</v>
      </c>
      <c r="BK66" s="112"/>
      <c r="BN66" s="117">
        <f>BN64-BN5</f>
        <v>0</v>
      </c>
      <c r="BO66" s="112"/>
      <c r="BP66" s="117">
        <f t="shared" ref="BP66:BZ66" si="105">BP64-BP5</f>
        <v>0</v>
      </c>
      <c r="BQ66" s="117">
        <f t="shared" si="105"/>
        <v>0</v>
      </c>
      <c r="BR66" s="117">
        <f t="shared" si="105"/>
        <v>0</v>
      </c>
      <c r="BS66" s="117">
        <f t="shared" si="105"/>
        <v>0</v>
      </c>
      <c r="BT66" s="117">
        <f t="shared" si="105"/>
        <v>0</v>
      </c>
      <c r="BU66" s="117">
        <f t="shared" si="105"/>
        <v>0</v>
      </c>
      <c r="BV66" s="117">
        <f t="shared" si="105"/>
        <v>0</v>
      </c>
      <c r="BW66" s="117">
        <f t="shared" si="105"/>
        <v>0</v>
      </c>
      <c r="BX66" s="117">
        <f t="shared" si="105"/>
        <v>0</v>
      </c>
      <c r="BY66" s="117">
        <f t="shared" si="105"/>
        <v>0</v>
      </c>
      <c r="BZ66" s="117">
        <f t="shared" si="105"/>
        <v>0</v>
      </c>
      <c r="CA66" s="117"/>
    </row>
    <row r="67" spans="1:79" ht="15" hidden="1" customHeight="1" x14ac:dyDescent="0.25">
      <c r="A67" s="114"/>
      <c r="B67" s="114"/>
      <c r="C67" s="114"/>
      <c r="AL67" s="114"/>
      <c r="AM67" s="115"/>
      <c r="AN67" s="115"/>
      <c r="AO67" s="115"/>
      <c r="AP67" s="115"/>
      <c r="AQ67" s="115"/>
      <c r="AR67" s="116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8"/>
      <c r="BF67" s="118"/>
      <c r="BG67" s="119"/>
      <c r="BH67" s="118"/>
      <c r="BI67" s="118"/>
      <c r="BJ67" s="118"/>
      <c r="BK67" s="114"/>
      <c r="BN67" s="120"/>
      <c r="BO67" s="114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2"/>
    </row>
    <row r="68" spans="1:79" ht="15" hidden="1" customHeight="1" x14ac:dyDescent="0.25">
      <c r="A68" s="230" t="s">
        <v>118</v>
      </c>
      <c r="B68" s="124"/>
      <c r="C68" s="231">
        <f>'SFY 22-23 Q3 Share by Project'!B63</f>
        <v>1879</v>
      </c>
      <c r="D68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/>
      <c r="R68"/>
      <c r="S68"/>
      <c r="T68"/>
      <c r="U68" s="231"/>
      <c r="V68" s="231"/>
      <c r="W68" s="231"/>
      <c r="X68"/>
      <c r="Y68"/>
      <c r="AA68" s="231">
        <f>'SFY 22-23 Q3 Share by Project'!F63</f>
        <v>0</v>
      </c>
      <c r="AB68" s="231">
        <f>'SFY 22-23 Q3 Share by Project'!G63+'SFY 22-23 Q3 Share by Project'!P63</f>
        <v>1170027</v>
      </c>
      <c r="AC68" s="231">
        <f>'SFY 22-23 Q3 Share by Project'!H63</f>
        <v>0</v>
      </c>
      <c r="AD68" s="231">
        <f>'SFY 22-23 Q3 Share by Project'!I63</f>
        <v>0</v>
      </c>
      <c r="AE68" s="231">
        <f>'SFY 22-23 Q3 Share by Project'!J63</f>
        <v>0</v>
      </c>
      <c r="AF68" s="231">
        <f>'SFY 22-23 Q3 Share by Project'!K63+'SFY 22-23 Q3 Share by Project'!Q63</f>
        <v>18890</v>
      </c>
      <c r="AG68" s="231">
        <f>'SFY 22-23 Q3 Share by Project'!L63</f>
        <v>0</v>
      </c>
      <c r="AH68" s="231">
        <f>'SFY 22-23 Q3 Share by Project'!M63</f>
        <v>0</v>
      </c>
      <c r="AI68" s="231">
        <f>'SFY 22-23 Q3 Share by Project'!N63</f>
        <v>0</v>
      </c>
      <c r="AJ68" s="231">
        <f>'SFY 22-23 Q3 Share by Project'!O63+'SFY 22-23 Q3 Share by Project'!R63</f>
        <v>378088</v>
      </c>
      <c r="AK68" s="230">
        <f>SUM(Q64,X64)</f>
        <v>1567005</v>
      </c>
      <c r="AL68" s="124"/>
      <c r="AM68" s="124"/>
      <c r="AN68" s="124"/>
      <c r="AO68" s="124"/>
      <c r="AP68" s="124"/>
      <c r="AQ68" s="124"/>
      <c r="AR68" s="123"/>
      <c r="AS68" s="78"/>
      <c r="AT68" s="78"/>
      <c r="AU68"/>
      <c r="AV68"/>
      <c r="AW68"/>
      <c r="AX68"/>
      <c r="AY68"/>
      <c r="AZ68"/>
      <c r="BA68"/>
      <c r="BB68"/>
      <c r="BC68"/>
      <c r="BD68" s="78"/>
      <c r="BF68" s="326"/>
      <c r="BG68" s="327">
        <f>'SFY 22-23 Q3 Share by Project'!C63</f>
        <v>757707</v>
      </c>
      <c r="BH68" s="327">
        <f>'SFY 22-23 Q3 Share by Project'!D63</f>
        <v>9016</v>
      </c>
      <c r="BI68" s="327">
        <f>'SFY 22-23 Q3 Share by Project'!E63</f>
        <v>73562</v>
      </c>
      <c r="BJ68" s="327">
        <f>SUM('SFY 22-23 Q3 Share by Project'!C63:E63)</f>
        <v>840285</v>
      </c>
      <c r="BK68" s="124"/>
      <c r="BO68" s="124"/>
      <c r="BP68" s="231">
        <f>'SFY 22-23 Q3 Share by Project'!S63</f>
        <v>0</v>
      </c>
      <c r="BQ68" s="231">
        <f>'SFY 22-23 Q3 Share by Project'!T63</f>
        <v>1929613</v>
      </c>
      <c r="BR68" s="231">
        <f>'SFY 22-23 Q3 Share by Project'!U63</f>
        <v>0</v>
      </c>
      <c r="BS68" s="231">
        <f>'SFY 22-23 Q3 Share by Project'!V63</f>
        <v>0</v>
      </c>
      <c r="BT68" s="231">
        <f>'SFY 22-23 Q3 Share by Project'!W63</f>
        <v>0</v>
      </c>
      <c r="BU68" s="231">
        <f>'SFY 22-23 Q3 Share by Project'!X63</f>
        <v>27906</v>
      </c>
      <c r="BV68" s="231">
        <f>'SFY 22-23 Q3 Share by Project'!Y63</f>
        <v>0</v>
      </c>
      <c r="BW68" s="231">
        <f>'SFY 22-23 Q3 Share by Project'!Z63</f>
        <v>0</v>
      </c>
      <c r="BX68" s="231">
        <f>'SFY 22-23 Q3 Share by Project'!AA63</f>
        <v>0</v>
      </c>
      <c r="BY68" s="231">
        <f>'SFY 22-23 Q3 Share by Project'!AB63</f>
        <v>451650</v>
      </c>
      <c r="BZ68" s="235">
        <f>SUM(BP68:BY68)</f>
        <v>2409169</v>
      </c>
      <c r="CA68"/>
    </row>
    <row r="69" spans="1:79" ht="15" hidden="1" customHeight="1" x14ac:dyDescent="0.25">
      <c r="A69" s="231"/>
      <c r="B69" s="231"/>
      <c r="C69" s="234">
        <f>C64-C68</f>
        <v>0</v>
      </c>
      <c r="D69" s="232"/>
      <c r="E69" s="232"/>
      <c r="F69" s="232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2"/>
      <c r="R69" s="232"/>
      <c r="S69" s="232"/>
      <c r="T69" s="232"/>
      <c r="U69" s="231"/>
      <c r="V69" s="231"/>
      <c r="W69" s="231"/>
      <c r="X69" s="232"/>
      <c r="Y69" s="232"/>
      <c r="AA69" s="234">
        <f>AA64-AA68</f>
        <v>0</v>
      </c>
      <c r="AB69" s="234">
        <f t="shared" ref="AB69:AK69" si="106">AB64-AB68</f>
        <v>0</v>
      </c>
      <c r="AC69" s="234">
        <f t="shared" si="106"/>
        <v>0</v>
      </c>
      <c r="AD69" s="234">
        <f t="shared" si="106"/>
        <v>0</v>
      </c>
      <c r="AE69" s="234">
        <f t="shared" si="106"/>
        <v>0</v>
      </c>
      <c r="AF69" s="234">
        <f t="shared" si="106"/>
        <v>0</v>
      </c>
      <c r="AG69" s="234">
        <f t="shared" si="106"/>
        <v>0</v>
      </c>
      <c r="AH69" s="234">
        <f t="shared" si="106"/>
        <v>0</v>
      </c>
      <c r="AI69" s="234">
        <f t="shared" si="106"/>
        <v>0</v>
      </c>
      <c r="AJ69" s="234">
        <f t="shared" si="106"/>
        <v>0</v>
      </c>
      <c r="AK69" s="234">
        <f t="shared" si="106"/>
        <v>0</v>
      </c>
      <c r="AL69" s="78"/>
      <c r="AM69" s="231"/>
      <c r="AN69"/>
      <c r="AO69"/>
      <c r="AP69"/>
      <c r="AQ69"/>
      <c r="AR69" s="232"/>
      <c r="AS69" s="231"/>
      <c r="AT69" s="231"/>
      <c r="AU69"/>
      <c r="AV69"/>
      <c r="AW69"/>
      <c r="AX69"/>
      <c r="AY69"/>
      <c r="AZ69"/>
      <c r="BA69"/>
      <c r="BB69"/>
      <c r="BC69"/>
      <c r="BD69" s="231"/>
      <c r="BE69" s="233"/>
      <c r="BF69" s="233"/>
      <c r="BG69" s="234">
        <f>SUM(AN64,BG64)-BG68</f>
        <v>0</v>
      </c>
      <c r="BH69" s="234">
        <f>SUM(BH64,AO64)-BH68</f>
        <v>0</v>
      </c>
      <c r="BI69" s="234">
        <f>SUM(BI64,AP64)-BI68</f>
        <v>0</v>
      </c>
      <c r="BJ69" s="234">
        <f>SUM(BJ64,AQ64)-BJ68</f>
        <v>0</v>
      </c>
      <c r="BK69" s="231"/>
      <c r="BL69" s="232"/>
      <c r="BM69" s="232"/>
      <c r="BN69" s="231">
        <f>BN64-BN68</f>
        <v>0</v>
      </c>
      <c r="BO69" s="78"/>
      <c r="BP69" s="234">
        <f t="shared" ref="BP69:BY69" si="107">BP64-BP68</f>
        <v>0</v>
      </c>
      <c r="BQ69" s="234">
        <f t="shared" si="107"/>
        <v>0</v>
      </c>
      <c r="BR69" s="234">
        <f t="shared" si="107"/>
        <v>0</v>
      </c>
      <c r="BS69" s="234">
        <f t="shared" si="107"/>
        <v>0</v>
      </c>
      <c r="BT69" s="234">
        <f t="shared" si="107"/>
        <v>0</v>
      </c>
      <c r="BU69" s="234">
        <f t="shared" si="107"/>
        <v>0</v>
      </c>
      <c r="BV69" s="234">
        <f t="shared" si="107"/>
        <v>0</v>
      </c>
      <c r="BW69" s="234">
        <f t="shared" si="107"/>
        <v>0</v>
      </c>
      <c r="BX69" s="234">
        <f t="shared" si="107"/>
        <v>0</v>
      </c>
      <c r="BY69" s="234">
        <f t="shared" si="107"/>
        <v>0</v>
      </c>
      <c r="BZ69" s="236">
        <f>SUM(BP69:BY69)</f>
        <v>0</v>
      </c>
      <c r="CA69"/>
    </row>
    <row r="70" spans="1:79" hidden="1" x14ac:dyDescent="0.25">
      <c r="A70" s="78"/>
      <c r="B70" s="78"/>
      <c r="C70" s="78"/>
      <c r="AL70" s="78"/>
      <c r="AM70" s="78"/>
      <c r="AN70"/>
      <c r="AO70"/>
      <c r="AP70"/>
      <c r="AQ70"/>
      <c r="AR70" s="123"/>
      <c r="AS70" s="78"/>
      <c r="AT70" s="78"/>
      <c r="AU70"/>
      <c r="AV70"/>
      <c r="AW70"/>
      <c r="AX70"/>
      <c r="AY70"/>
      <c r="AZ70"/>
      <c r="BA70"/>
      <c r="BB70"/>
      <c r="BC70"/>
      <c r="BD70" s="78"/>
      <c r="BF70" s="324"/>
      <c r="BK70" s="78"/>
      <c r="BO70" s="7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127"/>
    </row>
    <row r="71" spans="1:79" x14ac:dyDescent="0.25">
      <c r="BF71" s="324"/>
      <c r="BG71" s="325"/>
      <c r="BH71" s="325"/>
      <c r="BI71" s="325"/>
      <c r="BJ71" s="325"/>
    </row>
  </sheetData>
  <mergeCells count="34">
    <mergeCell ref="AM3:AM5"/>
    <mergeCell ref="BL3:BL5"/>
    <mergeCell ref="S2:X2"/>
    <mergeCell ref="S3:S5"/>
    <mergeCell ref="T3:T5"/>
    <mergeCell ref="Z3:Z5"/>
    <mergeCell ref="Z2:AK2"/>
    <mergeCell ref="BM3:BM5"/>
    <mergeCell ref="AS3:AS5"/>
    <mergeCell ref="AT3:AT5"/>
    <mergeCell ref="AZ3:AZ5"/>
    <mergeCell ref="BF3:BF5"/>
    <mergeCell ref="A2:C2"/>
    <mergeCell ref="E2:P2"/>
    <mergeCell ref="E3:E5"/>
    <mergeCell ref="A3:A5"/>
    <mergeCell ref="B3:B5"/>
    <mergeCell ref="F3:F5"/>
    <mergeCell ref="BL1:BN1"/>
    <mergeCell ref="BP1:BZ1"/>
    <mergeCell ref="BP2:BZ2"/>
    <mergeCell ref="AM2:AQ2"/>
    <mergeCell ref="AS2:AX2"/>
    <mergeCell ref="AZ2:BD2"/>
    <mergeCell ref="BF2:BJ2"/>
    <mergeCell ref="BL2:BN2"/>
    <mergeCell ref="AS1:AX1"/>
    <mergeCell ref="AZ1:BD1"/>
    <mergeCell ref="BF1:BJ1"/>
    <mergeCell ref="A1:C1"/>
    <mergeCell ref="AM1:AQ1"/>
    <mergeCell ref="E1:P1"/>
    <mergeCell ref="S1:X1"/>
    <mergeCell ref="Z1:AK1"/>
  </mergeCells>
  <conditionalFormatting sqref="BO5:BO65 BN65 BK7:BK64 BP65:BZ65 G65:R65 D65 AR5:AR66 Y65:AK65 CA5:CA66">
    <cfRule type="cellIs" dxfId="51" priority="93" operator="lessThan">
      <formula>0</formula>
    </cfRule>
    <cfRule type="cellIs" dxfId="50" priority="94" operator="greaterThan">
      <formula>0</formula>
    </cfRule>
  </conditionalFormatting>
  <conditionalFormatting sqref="AL5:AL66">
    <cfRule type="cellIs" dxfId="49" priority="89" operator="lessThan">
      <formula>0</formula>
    </cfRule>
    <cfRule type="cellIs" dxfId="48" priority="90" operator="greaterThan">
      <formula>0</formula>
    </cfRule>
  </conditionalFormatting>
  <conditionalFormatting sqref="AQ65">
    <cfRule type="cellIs" dxfId="47" priority="79" operator="lessThan">
      <formula>0</formula>
    </cfRule>
    <cfRule type="cellIs" dxfId="46" priority="80" operator="greaterThan">
      <formula>0</formula>
    </cfRule>
  </conditionalFormatting>
  <conditionalFormatting sqref="AN65">
    <cfRule type="cellIs" dxfId="45" priority="85" operator="lessThan">
      <formula>0</formula>
    </cfRule>
    <cfRule type="cellIs" dxfId="44" priority="86" operator="greaterThan">
      <formula>0</formula>
    </cfRule>
  </conditionalFormatting>
  <conditionalFormatting sqref="AO65">
    <cfRule type="cellIs" dxfId="43" priority="83" operator="lessThan">
      <formula>0</formula>
    </cfRule>
    <cfRule type="cellIs" dxfId="42" priority="84" operator="greaterThan">
      <formula>0</formula>
    </cfRule>
  </conditionalFormatting>
  <conditionalFormatting sqref="AP65">
    <cfRule type="cellIs" dxfId="41" priority="81" operator="lessThan">
      <formula>0</formula>
    </cfRule>
    <cfRule type="cellIs" dxfId="40" priority="82" operator="greaterThan">
      <formula>0</formula>
    </cfRule>
  </conditionalFormatting>
  <conditionalFormatting sqref="AY7:AY64 AU65:AX65 BA65:BD65">
    <cfRule type="cellIs" dxfId="39" priority="77" operator="lessThan">
      <formula>0</formula>
    </cfRule>
    <cfRule type="cellIs" dxfId="38" priority="78" operator="greaterThan">
      <formula>0</formula>
    </cfRule>
  </conditionalFormatting>
  <conditionalFormatting sqref="BG65">
    <cfRule type="cellIs" dxfId="37" priority="75" operator="lessThan">
      <formula>0</formula>
    </cfRule>
    <cfRule type="cellIs" dxfId="36" priority="76" operator="greaterThan">
      <formula>0</formula>
    </cfRule>
  </conditionalFormatting>
  <conditionalFormatting sqref="BH65">
    <cfRule type="cellIs" dxfId="35" priority="73" operator="lessThan">
      <formula>0</formula>
    </cfRule>
    <cfRule type="cellIs" dxfId="34" priority="74" operator="greaterThan">
      <formula>0</formula>
    </cfRule>
  </conditionalFormatting>
  <conditionalFormatting sqref="BI65">
    <cfRule type="cellIs" dxfId="33" priority="71" operator="lessThan">
      <formula>0</formula>
    </cfRule>
    <cfRule type="cellIs" dxfId="32" priority="72" operator="greaterThan">
      <formula>0</formula>
    </cfRule>
  </conditionalFormatting>
  <conditionalFormatting sqref="BJ65">
    <cfRule type="cellIs" dxfId="31" priority="69" operator="lessThan">
      <formula>0</formula>
    </cfRule>
    <cfRule type="cellIs" dxfId="30" priority="70" operator="greaterThan">
      <formula>0</formula>
    </cfRule>
  </conditionalFormatting>
  <conditionalFormatting sqref="AA66:AK66">
    <cfRule type="cellIs" dxfId="29" priority="47" operator="lessThan">
      <formula>0</formula>
    </cfRule>
    <cfRule type="cellIs" dxfId="28" priority="48" operator="greaterThan">
      <formula>0</formula>
    </cfRule>
  </conditionalFormatting>
  <conditionalFormatting sqref="AN66:AQ66">
    <cfRule type="cellIs" dxfId="27" priority="43" operator="lessThan">
      <formula>0</formula>
    </cfRule>
    <cfRule type="cellIs" dxfId="26" priority="44" operator="greaterThan">
      <formula>0</formula>
    </cfRule>
  </conditionalFormatting>
  <conditionalFormatting sqref="AU66:AX66">
    <cfRule type="cellIs" dxfId="25" priority="41" operator="lessThan">
      <formula>0</formula>
    </cfRule>
    <cfRule type="cellIs" dxfId="24" priority="42" operator="greaterThan">
      <formula>0</formula>
    </cfRule>
  </conditionalFormatting>
  <conditionalFormatting sqref="BA66:BD66">
    <cfRule type="cellIs" dxfId="23" priority="39" operator="lessThan">
      <formula>0</formula>
    </cfRule>
    <cfRule type="cellIs" dxfId="22" priority="40" operator="greaterThan">
      <formula>0</formula>
    </cfRule>
  </conditionalFormatting>
  <conditionalFormatting sqref="BG66:BJ66">
    <cfRule type="cellIs" dxfId="21" priority="37" operator="lessThan">
      <formula>0</formula>
    </cfRule>
    <cfRule type="cellIs" dxfId="20" priority="38" operator="greaterThan">
      <formula>0</formula>
    </cfRule>
  </conditionalFormatting>
  <conditionalFormatting sqref="BP66:BZ66">
    <cfRule type="cellIs" dxfId="19" priority="35" operator="lessThan">
      <formula>0</formula>
    </cfRule>
    <cfRule type="cellIs" dxfId="18" priority="36" operator="greaterThan">
      <formula>0</formula>
    </cfRule>
  </conditionalFormatting>
  <conditionalFormatting sqref="A65:C65">
    <cfRule type="cellIs" dxfId="17" priority="31" operator="lessThan">
      <formula>0</formula>
    </cfRule>
    <cfRule type="cellIs" dxfId="16" priority="32" operator="greaterThan">
      <formula>0</formula>
    </cfRule>
  </conditionalFormatting>
  <conditionalFormatting sqref="C66">
    <cfRule type="cellIs" dxfId="15" priority="29" operator="lessThan">
      <formula>0</formula>
    </cfRule>
    <cfRule type="cellIs" dxfId="14" priority="30" operator="greaterThan">
      <formula>0</formula>
    </cfRule>
  </conditionalFormatting>
  <conditionalFormatting sqref="BN66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AL4">
    <cfRule type="cellIs" dxfId="11" priority="23" operator="lessThan">
      <formula>0</formula>
    </cfRule>
    <cfRule type="cellIs" dxfId="10" priority="24" operator="greaterThan">
      <formula>0</formula>
    </cfRule>
  </conditionalFormatting>
  <conditionalFormatting sqref="G66:Q66">
    <cfRule type="cellIs" dxfId="9" priority="21" operator="lessThan">
      <formula>0</formula>
    </cfRule>
    <cfRule type="cellIs" dxfId="8" priority="22" operator="greaterThan">
      <formula>0</formula>
    </cfRule>
  </conditionalFormatting>
  <conditionalFormatting sqref="S65:T65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U65:W65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X65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U66:X66">
    <cfRule type="cellIs" dxfId="1" priority="5" operator="lessThan">
      <formula>0</formula>
    </cfRule>
    <cfRule type="cellIs" dxfId="0" priority="6" operator="greaterThan">
      <formula>0</formula>
    </cfRule>
  </conditionalFormatting>
  <pageMargins left="0.25" right="0.25" top="0.75" bottom="0.75" header="0.3" footer="0.3"/>
  <pageSetup scale="13" orientation="landscape" r:id="rId1"/>
  <ignoredErrors>
    <ignoredError sqref="AF64 BU4 AB6:AF63 BQ64 BQ5:BZ63 BR64:BZ64" formula="1"/>
    <ignoredError sqref="BA4:BD4 BG4:BI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9CC2-F55B-4398-95C7-56E8B9385840}">
  <sheetPr>
    <tabColor rgb="FFD9E1F2"/>
  </sheetPr>
  <dimension ref="A1:CC5"/>
  <sheetViews>
    <sheetView zoomScaleNormal="100" workbookViewId="0">
      <pane xSplit="3" ySplit="1" topLeftCell="BB2" activePane="bottomRight" state="frozen"/>
      <selection pane="topRight"/>
      <selection pane="bottomLeft"/>
      <selection pane="bottomRight"/>
    </sheetView>
  </sheetViews>
  <sheetFormatPr defaultColWidth="12.5703125" defaultRowHeight="15" x14ac:dyDescent="0.25"/>
  <cols>
    <col min="1" max="1" width="14.42578125" bestFit="1" customWidth="1"/>
    <col min="2" max="2" width="14.28515625" bestFit="1" customWidth="1"/>
    <col min="3" max="3" width="13.85546875" bestFit="1" customWidth="1"/>
    <col min="4" max="4" width="12.7109375" bestFit="1" customWidth="1"/>
    <col min="5" max="81" width="16.7109375" customWidth="1"/>
  </cols>
  <sheetData>
    <row r="1" spans="1:81" x14ac:dyDescent="0.25">
      <c r="A1" s="245" t="s">
        <v>229</v>
      </c>
      <c r="B1" s="294" t="s">
        <v>230</v>
      </c>
    </row>
    <row r="2" spans="1:81" x14ac:dyDescent="0.25">
      <c r="A2" s="295" t="s">
        <v>119</v>
      </c>
      <c r="B2" s="295" t="s">
        <v>119</v>
      </c>
      <c r="C2" s="295" t="s">
        <v>119</v>
      </c>
      <c r="D2" s="1" t="s">
        <v>120</v>
      </c>
      <c r="E2" s="1" t="s">
        <v>120</v>
      </c>
      <c r="F2" s="1" t="s">
        <v>120</v>
      </c>
      <c r="G2" s="1" t="s">
        <v>120</v>
      </c>
      <c r="H2" s="1" t="s">
        <v>120</v>
      </c>
      <c r="I2" s="1" t="s">
        <v>120</v>
      </c>
      <c r="J2" s="1" t="s">
        <v>120</v>
      </c>
      <c r="K2" s="1" t="s">
        <v>120</v>
      </c>
      <c r="L2" s="1" t="s">
        <v>120</v>
      </c>
      <c r="M2" s="1" t="s">
        <v>120</v>
      </c>
      <c r="N2" s="1" t="s">
        <v>120</v>
      </c>
      <c r="O2" s="1" t="s">
        <v>120</v>
      </c>
      <c r="P2" s="1" t="s">
        <v>120</v>
      </c>
      <c r="Q2" s="1" t="s">
        <v>121</v>
      </c>
      <c r="R2" s="1" t="s">
        <v>121</v>
      </c>
      <c r="S2" s="1" t="s">
        <v>121</v>
      </c>
      <c r="T2" s="1" t="s">
        <v>121</v>
      </c>
      <c r="U2" s="1" t="s">
        <v>121</v>
      </c>
      <c r="V2" s="1" t="s">
        <v>121</v>
      </c>
      <c r="W2" s="1" t="s">
        <v>121</v>
      </c>
      <c r="X2" s="1" t="s">
        <v>121</v>
      </c>
      <c r="Y2" s="1" t="s">
        <v>121</v>
      </c>
      <c r="Z2" s="1" t="s">
        <v>121</v>
      </c>
      <c r="AA2" s="1" t="s">
        <v>121</v>
      </c>
      <c r="AB2" s="1" t="s">
        <v>121</v>
      </c>
      <c r="AC2" s="1" t="s">
        <v>121</v>
      </c>
      <c r="AD2" s="1" t="s">
        <v>122</v>
      </c>
      <c r="AE2" s="1" t="s">
        <v>122</v>
      </c>
      <c r="AF2" s="1" t="s">
        <v>122</v>
      </c>
      <c r="AG2" s="1" t="s">
        <v>122</v>
      </c>
      <c r="AH2" s="1" t="s">
        <v>122</v>
      </c>
      <c r="AI2" s="1" t="s">
        <v>122</v>
      </c>
      <c r="AJ2" s="1" t="s">
        <v>122</v>
      </c>
      <c r="AK2" s="1" t="s">
        <v>122</v>
      </c>
      <c r="AL2" s="1" t="s">
        <v>122</v>
      </c>
      <c r="AM2" s="1" t="s">
        <v>122</v>
      </c>
      <c r="AN2" s="1" t="s">
        <v>122</v>
      </c>
      <c r="AO2" s="1" t="s">
        <v>122</v>
      </c>
      <c r="AP2" s="1" t="s">
        <v>122</v>
      </c>
      <c r="AQ2" s="1" t="s">
        <v>123</v>
      </c>
      <c r="AR2" s="1" t="s">
        <v>123</v>
      </c>
      <c r="AS2" s="1" t="s">
        <v>123</v>
      </c>
      <c r="AT2" s="1" t="s">
        <v>123</v>
      </c>
      <c r="AU2" s="1" t="s">
        <v>123</v>
      </c>
      <c r="AV2" s="1" t="s">
        <v>123</v>
      </c>
      <c r="AW2" s="1" t="s">
        <v>123</v>
      </c>
      <c r="AX2" s="1" t="s">
        <v>123</v>
      </c>
      <c r="AY2" s="1" t="s">
        <v>123</v>
      </c>
      <c r="AZ2" s="1" t="s">
        <v>123</v>
      </c>
      <c r="BA2" s="1" t="s">
        <v>123</v>
      </c>
      <c r="BB2" s="1" t="s">
        <v>123</v>
      </c>
      <c r="BC2" s="1" t="s">
        <v>123</v>
      </c>
      <c r="BD2" s="1" t="s">
        <v>124</v>
      </c>
      <c r="BE2" s="1" t="s">
        <v>124</v>
      </c>
      <c r="BF2" s="1" t="s">
        <v>124</v>
      </c>
      <c r="BG2" s="1" t="s">
        <v>124</v>
      </c>
      <c r="BH2" s="1" t="s">
        <v>124</v>
      </c>
      <c r="BI2" s="1" t="s">
        <v>124</v>
      </c>
      <c r="BJ2" s="1" t="s">
        <v>124</v>
      </c>
      <c r="BK2" s="1" t="s">
        <v>124</v>
      </c>
      <c r="BL2" s="1" t="s">
        <v>124</v>
      </c>
      <c r="BM2" s="1" t="s">
        <v>124</v>
      </c>
      <c r="BN2" s="1" t="s">
        <v>124</v>
      </c>
      <c r="BO2" s="1" t="s">
        <v>124</v>
      </c>
      <c r="BP2" s="1" t="s">
        <v>124</v>
      </c>
      <c r="BQ2" s="1" t="s">
        <v>125</v>
      </c>
      <c r="BR2" s="1" t="s">
        <v>125</v>
      </c>
      <c r="BS2" s="1" t="s">
        <v>125</v>
      </c>
      <c r="BT2" s="1" t="s">
        <v>125</v>
      </c>
      <c r="BU2" s="1" t="s">
        <v>125</v>
      </c>
      <c r="BV2" s="1" t="s">
        <v>125</v>
      </c>
      <c r="BW2" s="1" t="s">
        <v>125</v>
      </c>
      <c r="BX2" s="1" t="s">
        <v>125</v>
      </c>
      <c r="BY2" s="1" t="s">
        <v>125</v>
      </c>
      <c r="BZ2" s="1" t="s">
        <v>125</v>
      </c>
      <c r="CA2" s="1" t="s">
        <v>125</v>
      </c>
      <c r="CB2" s="1" t="s">
        <v>125</v>
      </c>
      <c r="CC2" s="1" t="s">
        <v>125</v>
      </c>
    </row>
    <row r="3" spans="1:81" x14ac:dyDescent="0.25">
      <c r="A3" s="295" t="s">
        <v>119</v>
      </c>
      <c r="B3" s="295" t="s">
        <v>119</v>
      </c>
      <c r="C3" s="295" t="s">
        <v>119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129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130</v>
      </c>
      <c r="N3" s="1" t="s">
        <v>96</v>
      </c>
      <c r="O3" s="1" t="s">
        <v>131</v>
      </c>
      <c r="P3" s="2" t="s">
        <v>132</v>
      </c>
      <c r="Q3" s="1" t="s">
        <v>19</v>
      </c>
      <c r="R3" s="1" t="s">
        <v>20</v>
      </c>
      <c r="S3" s="1" t="s">
        <v>21</v>
      </c>
      <c r="T3" s="1" t="s">
        <v>22</v>
      </c>
      <c r="U3" s="1" t="s">
        <v>129</v>
      </c>
      <c r="V3" s="1" t="s">
        <v>24</v>
      </c>
      <c r="W3" s="1" t="s">
        <v>25</v>
      </c>
      <c r="X3" s="1" t="s">
        <v>26</v>
      </c>
      <c r="Y3" s="1" t="s">
        <v>27</v>
      </c>
      <c r="Z3" s="1" t="s">
        <v>130</v>
      </c>
      <c r="AA3" s="1" t="s">
        <v>96</v>
      </c>
      <c r="AB3" s="1" t="s">
        <v>131</v>
      </c>
      <c r="AC3" s="2" t="s">
        <v>132</v>
      </c>
      <c r="AD3" s="1" t="s">
        <v>19</v>
      </c>
      <c r="AE3" s="1" t="s">
        <v>20</v>
      </c>
      <c r="AF3" s="1" t="s">
        <v>21</v>
      </c>
      <c r="AG3" s="1" t="s">
        <v>22</v>
      </c>
      <c r="AH3" s="1" t="s">
        <v>129</v>
      </c>
      <c r="AI3" s="1" t="s">
        <v>24</v>
      </c>
      <c r="AJ3" s="1" t="s">
        <v>25</v>
      </c>
      <c r="AK3" s="1" t="s">
        <v>26</v>
      </c>
      <c r="AL3" s="1" t="s">
        <v>27</v>
      </c>
      <c r="AM3" s="1" t="s">
        <v>130</v>
      </c>
      <c r="AN3" s="1" t="s">
        <v>96</v>
      </c>
      <c r="AO3" s="1" t="s">
        <v>131</v>
      </c>
      <c r="AP3" s="2" t="s">
        <v>132</v>
      </c>
      <c r="AQ3" s="1" t="s">
        <v>19</v>
      </c>
      <c r="AR3" s="1" t="s">
        <v>20</v>
      </c>
      <c r="AS3" s="1" t="s">
        <v>21</v>
      </c>
      <c r="AT3" s="1" t="s">
        <v>22</v>
      </c>
      <c r="AU3" s="1" t="s">
        <v>129</v>
      </c>
      <c r="AV3" s="1" t="s">
        <v>24</v>
      </c>
      <c r="AW3" s="1" t="s">
        <v>25</v>
      </c>
      <c r="AX3" s="1" t="s">
        <v>26</v>
      </c>
      <c r="AY3" s="1" t="s">
        <v>27</v>
      </c>
      <c r="AZ3" s="1" t="s">
        <v>130</v>
      </c>
      <c r="BA3" s="1" t="s">
        <v>96</v>
      </c>
      <c r="BB3" s="1" t="s">
        <v>131</v>
      </c>
      <c r="BC3" s="2" t="s">
        <v>132</v>
      </c>
      <c r="BD3" s="1" t="s">
        <v>19</v>
      </c>
      <c r="BE3" s="1" t="s">
        <v>20</v>
      </c>
      <c r="BF3" s="1" t="s">
        <v>21</v>
      </c>
      <c r="BG3" s="1" t="s">
        <v>22</v>
      </c>
      <c r="BH3" s="1" t="s">
        <v>129</v>
      </c>
      <c r="BI3" s="1" t="s">
        <v>24</v>
      </c>
      <c r="BJ3" s="1" t="s">
        <v>25</v>
      </c>
      <c r="BK3" s="1" t="s">
        <v>26</v>
      </c>
      <c r="BL3" s="1" t="s">
        <v>27</v>
      </c>
      <c r="BM3" s="1" t="s">
        <v>130</v>
      </c>
      <c r="BN3" s="1" t="s">
        <v>96</v>
      </c>
      <c r="BO3" s="1" t="s">
        <v>131</v>
      </c>
      <c r="BP3" s="2" t="s">
        <v>132</v>
      </c>
      <c r="BQ3" s="1" t="s">
        <v>19</v>
      </c>
      <c r="BR3" s="1" t="s">
        <v>20</v>
      </c>
      <c r="BS3" s="1" t="s">
        <v>21</v>
      </c>
      <c r="BT3" s="1" t="s">
        <v>22</v>
      </c>
      <c r="BU3" s="1" t="s">
        <v>129</v>
      </c>
      <c r="BV3" s="1" t="s">
        <v>24</v>
      </c>
      <c r="BW3" s="1" t="s">
        <v>25</v>
      </c>
      <c r="BX3" s="1" t="s">
        <v>26</v>
      </c>
      <c r="BY3" s="1" t="s">
        <v>27</v>
      </c>
      <c r="BZ3" s="1" t="s">
        <v>130</v>
      </c>
      <c r="CA3" s="1" t="s">
        <v>96</v>
      </c>
      <c r="CB3" s="1" t="s">
        <v>131</v>
      </c>
      <c r="CC3" s="2" t="s">
        <v>132</v>
      </c>
    </row>
    <row r="4" spans="1:81" x14ac:dyDescent="0.25">
      <c r="A4" s="3" t="s">
        <v>65</v>
      </c>
      <c r="B4" s="3" t="s">
        <v>231</v>
      </c>
      <c r="C4" s="3" t="s">
        <v>232</v>
      </c>
      <c r="D4" s="296">
        <v>0</v>
      </c>
      <c r="E4" s="296">
        <v>9396</v>
      </c>
      <c r="F4" s="296">
        <v>0</v>
      </c>
      <c r="G4" s="296">
        <v>0</v>
      </c>
      <c r="H4" s="296">
        <v>0</v>
      </c>
      <c r="I4" s="296">
        <v>0</v>
      </c>
      <c r="J4" s="296">
        <v>0</v>
      </c>
      <c r="K4" s="296">
        <v>0</v>
      </c>
      <c r="L4" s="296">
        <v>0</v>
      </c>
      <c r="M4" s="296">
        <v>0</v>
      </c>
      <c r="N4" s="296">
        <v>0</v>
      </c>
      <c r="O4" s="296">
        <v>0</v>
      </c>
      <c r="P4" s="297">
        <v>9396</v>
      </c>
      <c r="Q4" s="296">
        <v>0</v>
      </c>
      <c r="R4" s="296">
        <v>4698</v>
      </c>
      <c r="S4" s="296">
        <v>0</v>
      </c>
      <c r="T4" s="296">
        <v>0</v>
      </c>
      <c r="U4" s="296">
        <v>0</v>
      </c>
      <c r="V4" s="296">
        <v>0</v>
      </c>
      <c r="W4" s="296">
        <v>0</v>
      </c>
      <c r="X4" s="296">
        <v>0</v>
      </c>
      <c r="Y4" s="296">
        <v>0</v>
      </c>
      <c r="Z4" s="296">
        <v>0</v>
      </c>
      <c r="AA4" s="296">
        <v>0</v>
      </c>
      <c r="AB4" s="296">
        <v>0</v>
      </c>
      <c r="AC4" s="297">
        <v>4698</v>
      </c>
      <c r="AD4" s="296">
        <v>0</v>
      </c>
      <c r="AE4" s="296">
        <v>3289</v>
      </c>
      <c r="AF4" s="296">
        <v>0</v>
      </c>
      <c r="AG4" s="296">
        <v>0</v>
      </c>
      <c r="AH4" s="296">
        <v>0</v>
      </c>
      <c r="AI4" s="296">
        <v>0</v>
      </c>
      <c r="AJ4" s="296">
        <v>0</v>
      </c>
      <c r="AK4" s="296">
        <v>0</v>
      </c>
      <c r="AL4" s="296">
        <v>0</v>
      </c>
      <c r="AM4" s="296">
        <v>0</v>
      </c>
      <c r="AN4" s="296">
        <v>0</v>
      </c>
      <c r="AO4" s="296">
        <v>0</v>
      </c>
      <c r="AP4" s="297">
        <v>3289</v>
      </c>
      <c r="AQ4" s="296">
        <v>0</v>
      </c>
      <c r="AR4" s="296">
        <v>0</v>
      </c>
      <c r="AS4" s="296">
        <v>0</v>
      </c>
      <c r="AT4" s="296">
        <v>0</v>
      </c>
      <c r="AU4" s="296">
        <v>0</v>
      </c>
      <c r="AV4" s="296">
        <v>0</v>
      </c>
      <c r="AW4" s="296">
        <v>0</v>
      </c>
      <c r="AX4" s="296">
        <v>0</v>
      </c>
      <c r="AY4" s="296">
        <v>0</v>
      </c>
      <c r="AZ4" s="296">
        <v>0</v>
      </c>
      <c r="BA4" s="296">
        <v>0</v>
      </c>
      <c r="BB4" s="296">
        <v>0</v>
      </c>
      <c r="BC4" s="297">
        <v>0</v>
      </c>
      <c r="BD4" s="296">
        <v>0</v>
      </c>
      <c r="BE4" s="296">
        <v>1409</v>
      </c>
      <c r="BF4" s="296">
        <v>0</v>
      </c>
      <c r="BG4" s="296">
        <v>0</v>
      </c>
      <c r="BH4" s="296">
        <v>0</v>
      </c>
      <c r="BI4" s="296">
        <v>0</v>
      </c>
      <c r="BJ4" s="296">
        <v>0</v>
      </c>
      <c r="BK4" s="296">
        <v>0</v>
      </c>
      <c r="BL4" s="296">
        <v>0</v>
      </c>
      <c r="BM4" s="296">
        <v>0</v>
      </c>
      <c r="BN4" s="296">
        <v>0</v>
      </c>
      <c r="BO4" s="296">
        <v>0</v>
      </c>
      <c r="BP4" s="297">
        <v>1409</v>
      </c>
      <c r="BQ4" s="296">
        <v>0</v>
      </c>
      <c r="BR4" s="296">
        <v>0</v>
      </c>
      <c r="BS4" s="296">
        <v>0</v>
      </c>
      <c r="BT4" s="296">
        <v>0</v>
      </c>
      <c r="BU4" s="296">
        <v>0</v>
      </c>
      <c r="BV4" s="296">
        <v>0</v>
      </c>
      <c r="BW4" s="296">
        <v>0</v>
      </c>
      <c r="BX4" s="296">
        <v>0</v>
      </c>
      <c r="BY4" s="296">
        <v>0</v>
      </c>
      <c r="BZ4" s="296">
        <v>0</v>
      </c>
      <c r="CA4" s="296">
        <v>0</v>
      </c>
      <c r="CB4" s="296">
        <v>0</v>
      </c>
      <c r="CC4" s="297">
        <v>0</v>
      </c>
    </row>
    <row r="5" spans="1:81" x14ac:dyDescent="0.25">
      <c r="A5" s="3" t="s">
        <v>65</v>
      </c>
      <c r="B5" s="3" t="s">
        <v>233</v>
      </c>
      <c r="C5" s="3" t="s">
        <v>234</v>
      </c>
      <c r="D5" s="296">
        <v>0</v>
      </c>
      <c r="E5" s="296">
        <v>3132</v>
      </c>
      <c r="F5" s="296">
        <v>0</v>
      </c>
      <c r="G5" s="296">
        <v>0</v>
      </c>
      <c r="H5" s="296">
        <v>0</v>
      </c>
      <c r="I5" s="296">
        <v>0</v>
      </c>
      <c r="J5" s="296">
        <v>0</v>
      </c>
      <c r="K5" s="296">
        <v>0</v>
      </c>
      <c r="L5" s="296">
        <v>0</v>
      </c>
      <c r="M5" s="296">
        <v>0</v>
      </c>
      <c r="N5" s="296">
        <v>0</v>
      </c>
      <c r="O5" s="296">
        <v>0</v>
      </c>
      <c r="P5" s="297">
        <v>3132</v>
      </c>
      <c r="Q5" s="296">
        <v>0</v>
      </c>
      <c r="R5" s="296">
        <v>1566</v>
      </c>
      <c r="S5" s="296">
        <v>0</v>
      </c>
      <c r="T5" s="296">
        <v>0</v>
      </c>
      <c r="U5" s="296">
        <v>0</v>
      </c>
      <c r="V5" s="296">
        <v>0</v>
      </c>
      <c r="W5" s="296">
        <v>0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7">
        <v>1566</v>
      </c>
      <c r="AD5" s="296">
        <v>0</v>
      </c>
      <c r="AE5" s="296">
        <v>1096</v>
      </c>
      <c r="AF5" s="296">
        <v>0</v>
      </c>
      <c r="AG5" s="296">
        <v>0</v>
      </c>
      <c r="AH5" s="296">
        <v>0</v>
      </c>
      <c r="AI5" s="296">
        <v>0</v>
      </c>
      <c r="AJ5" s="296">
        <v>0</v>
      </c>
      <c r="AK5" s="296">
        <v>0</v>
      </c>
      <c r="AL5" s="296">
        <v>0</v>
      </c>
      <c r="AM5" s="296">
        <v>0</v>
      </c>
      <c r="AN5" s="296">
        <v>0</v>
      </c>
      <c r="AO5" s="296">
        <v>0</v>
      </c>
      <c r="AP5" s="297">
        <v>1096</v>
      </c>
      <c r="AQ5" s="296">
        <v>0</v>
      </c>
      <c r="AR5" s="296">
        <v>0</v>
      </c>
      <c r="AS5" s="296">
        <v>0</v>
      </c>
      <c r="AT5" s="296">
        <v>0</v>
      </c>
      <c r="AU5" s="296">
        <v>0</v>
      </c>
      <c r="AV5" s="296">
        <v>0</v>
      </c>
      <c r="AW5" s="296">
        <v>0</v>
      </c>
      <c r="AX5" s="296">
        <v>0</v>
      </c>
      <c r="AY5" s="296">
        <v>0</v>
      </c>
      <c r="AZ5" s="296">
        <v>0</v>
      </c>
      <c r="BA5" s="296">
        <v>0</v>
      </c>
      <c r="BB5" s="296">
        <v>0</v>
      </c>
      <c r="BC5" s="297">
        <v>0</v>
      </c>
      <c r="BD5" s="296">
        <v>0</v>
      </c>
      <c r="BE5" s="296">
        <v>470</v>
      </c>
      <c r="BF5" s="296">
        <v>0</v>
      </c>
      <c r="BG5" s="296">
        <v>0</v>
      </c>
      <c r="BH5" s="296">
        <v>0</v>
      </c>
      <c r="BI5" s="296">
        <v>0</v>
      </c>
      <c r="BJ5" s="296">
        <v>0</v>
      </c>
      <c r="BK5" s="296">
        <v>0</v>
      </c>
      <c r="BL5" s="296">
        <v>0</v>
      </c>
      <c r="BM5" s="296">
        <v>0</v>
      </c>
      <c r="BN5" s="296">
        <v>0</v>
      </c>
      <c r="BO5" s="296">
        <v>0</v>
      </c>
      <c r="BP5" s="297">
        <v>470</v>
      </c>
      <c r="BQ5" s="296">
        <v>0</v>
      </c>
      <c r="BR5" s="296">
        <v>0</v>
      </c>
      <c r="BS5" s="296">
        <v>0</v>
      </c>
      <c r="BT5" s="296">
        <v>0</v>
      </c>
      <c r="BU5" s="296">
        <v>0</v>
      </c>
      <c r="BV5" s="296">
        <v>0</v>
      </c>
      <c r="BW5" s="296">
        <v>0</v>
      </c>
      <c r="BX5" s="296">
        <v>0</v>
      </c>
      <c r="BY5" s="296">
        <v>0</v>
      </c>
      <c r="BZ5" s="296">
        <v>0</v>
      </c>
      <c r="CA5" s="296">
        <v>0</v>
      </c>
      <c r="CB5" s="296">
        <v>0</v>
      </c>
      <c r="CC5" s="297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58E9-21BF-4707-A451-A8BA1306C9AF}">
  <sheetPr>
    <tabColor theme="9" tint="0.59999389629810485"/>
  </sheetPr>
  <dimension ref="A1:CC94"/>
  <sheetViews>
    <sheetView zoomScaleNormal="100" workbookViewId="0">
      <pane xSplit="3" ySplit="1" topLeftCell="D2" activePane="bottomRight" state="frozen"/>
      <selection pane="topRight" activeCell="E38" sqref="E38"/>
      <selection pane="bottomLeft" activeCell="E38" sqref="E38"/>
      <selection pane="bottomRight"/>
    </sheetView>
  </sheetViews>
  <sheetFormatPr defaultColWidth="12.5703125" defaultRowHeight="15" x14ac:dyDescent="0.25"/>
  <cols>
    <col min="1" max="1" width="15.85546875" bestFit="1" customWidth="1"/>
    <col min="2" max="2" width="14.5703125" customWidth="1"/>
    <col min="3" max="3" width="15.140625" bestFit="1" customWidth="1"/>
  </cols>
  <sheetData>
    <row r="1" spans="1:81" x14ac:dyDescent="0.25">
      <c r="A1" s="245" t="s">
        <v>229</v>
      </c>
      <c r="B1" s="245" t="s">
        <v>133</v>
      </c>
      <c r="BD1" s="283"/>
    </row>
    <row r="2" spans="1:81" x14ac:dyDescent="0.25">
      <c r="A2" s="51" t="s">
        <v>119</v>
      </c>
      <c r="B2" s="51" t="s">
        <v>119</v>
      </c>
      <c r="C2" s="51" t="s">
        <v>119</v>
      </c>
      <c r="D2" s="1" t="s">
        <v>120</v>
      </c>
      <c r="E2" s="1" t="s">
        <v>120</v>
      </c>
      <c r="F2" s="1" t="s">
        <v>120</v>
      </c>
      <c r="G2" s="1" t="s">
        <v>120</v>
      </c>
      <c r="H2" s="1" t="s">
        <v>120</v>
      </c>
      <c r="I2" s="1" t="s">
        <v>120</v>
      </c>
      <c r="J2" s="1" t="s">
        <v>120</v>
      </c>
      <c r="K2" s="1" t="s">
        <v>120</v>
      </c>
      <c r="L2" s="1" t="s">
        <v>120</v>
      </c>
      <c r="M2" s="1" t="s">
        <v>120</v>
      </c>
      <c r="N2" s="1" t="s">
        <v>120</v>
      </c>
      <c r="O2" s="1" t="s">
        <v>120</v>
      </c>
      <c r="P2" s="1" t="s">
        <v>120</v>
      </c>
      <c r="Q2" s="1" t="s">
        <v>121</v>
      </c>
      <c r="R2" s="1" t="s">
        <v>121</v>
      </c>
      <c r="S2" s="1" t="s">
        <v>121</v>
      </c>
      <c r="T2" s="1" t="s">
        <v>121</v>
      </c>
      <c r="U2" s="1" t="s">
        <v>121</v>
      </c>
      <c r="V2" s="1" t="s">
        <v>121</v>
      </c>
      <c r="W2" s="1" t="s">
        <v>121</v>
      </c>
      <c r="X2" s="1" t="s">
        <v>121</v>
      </c>
      <c r="Y2" s="1" t="s">
        <v>121</v>
      </c>
      <c r="Z2" s="1" t="s">
        <v>121</v>
      </c>
      <c r="AA2" s="1" t="s">
        <v>121</v>
      </c>
      <c r="AB2" s="1" t="s">
        <v>121</v>
      </c>
      <c r="AC2" s="1" t="s">
        <v>121</v>
      </c>
      <c r="AD2" s="1" t="s">
        <v>122</v>
      </c>
      <c r="AE2" s="1" t="s">
        <v>122</v>
      </c>
      <c r="AF2" s="1" t="s">
        <v>122</v>
      </c>
      <c r="AG2" s="1" t="s">
        <v>122</v>
      </c>
      <c r="AH2" s="1" t="s">
        <v>122</v>
      </c>
      <c r="AI2" s="1" t="s">
        <v>122</v>
      </c>
      <c r="AJ2" s="1" t="s">
        <v>122</v>
      </c>
      <c r="AK2" s="1" t="s">
        <v>122</v>
      </c>
      <c r="AL2" s="1" t="s">
        <v>122</v>
      </c>
      <c r="AM2" s="1" t="s">
        <v>122</v>
      </c>
      <c r="AN2" s="1" t="s">
        <v>122</v>
      </c>
      <c r="AO2" s="1" t="s">
        <v>122</v>
      </c>
      <c r="AP2" s="1" t="s">
        <v>122</v>
      </c>
      <c r="AQ2" s="1" t="s">
        <v>123</v>
      </c>
      <c r="AR2" s="1" t="s">
        <v>123</v>
      </c>
      <c r="AS2" s="1" t="s">
        <v>123</v>
      </c>
      <c r="AT2" s="1" t="s">
        <v>123</v>
      </c>
      <c r="AU2" s="1" t="s">
        <v>123</v>
      </c>
      <c r="AV2" s="1" t="s">
        <v>123</v>
      </c>
      <c r="AW2" s="1" t="s">
        <v>123</v>
      </c>
      <c r="AX2" s="1" t="s">
        <v>123</v>
      </c>
      <c r="AY2" s="1" t="s">
        <v>123</v>
      </c>
      <c r="AZ2" s="1" t="s">
        <v>123</v>
      </c>
      <c r="BA2" s="1" t="s">
        <v>123</v>
      </c>
      <c r="BB2" s="1" t="s">
        <v>123</v>
      </c>
      <c r="BC2" s="1" t="s">
        <v>123</v>
      </c>
      <c r="BD2" s="1" t="s">
        <v>124</v>
      </c>
      <c r="BE2" s="1" t="s">
        <v>124</v>
      </c>
      <c r="BF2" s="1" t="s">
        <v>124</v>
      </c>
      <c r="BG2" s="1" t="s">
        <v>124</v>
      </c>
      <c r="BH2" s="1" t="s">
        <v>124</v>
      </c>
      <c r="BI2" s="1" t="s">
        <v>124</v>
      </c>
      <c r="BJ2" s="1" t="s">
        <v>124</v>
      </c>
      <c r="BK2" s="1" t="s">
        <v>124</v>
      </c>
      <c r="BL2" s="1" t="s">
        <v>124</v>
      </c>
      <c r="BM2" s="1" t="s">
        <v>124</v>
      </c>
      <c r="BN2" s="1" t="s">
        <v>124</v>
      </c>
      <c r="BO2" s="1" t="s">
        <v>124</v>
      </c>
      <c r="BP2" s="1" t="s">
        <v>124</v>
      </c>
      <c r="BQ2" s="1" t="s">
        <v>125</v>
      </c>
      <c r="BR2" s="1" t="s">
        <v>125</v>
      </c>
      <c r="BS2" s="1" t="s">
        <v>125</v>
      </c>
      <c r="BT2" s="1" t="s">
        <v>125</v>
      </c>
      <c r="BU2" s="1" t="s">
        <v>125</v>
      </c>
      <c r="BV2" s="1" t="s">
        <v>125</v>
      </c>
      <c r="BW2" s="1" t="s">
        <v>125</v>
      </c>
      <c r="BX2" s="1" t="s">
        <v>125</v>
      </c>
      <c r="BY2" s="1" t="s">
        <v>125</v>
      </c>
      <c r="BZ2" s="1" t="s">
        <v>125</v>
      </c>
      <c r="CA2" s="1" t="s">
        <v>125</v>
      </c>
      <c r="CB2" s="1" t="s">
        <v>125</v>
      </c>
      <c r="CC2" s="1" t="s">
        <v>125</v>
      </c>
    </row>
    <row r="3" spans="1:81" x14ac:dyDescent="0.25">
      <c r="A3" s="242" t="s">
        <v>126</v>
      </c>
      <c r="B3" s="243" t="s">
        <v>127</v>
      </c>
      <c r="C3" s="243" t="s">
        <v>128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129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130</v>
      </c>
      <c r="N3" s="1" t="s">
        <v>96</v>
      </c>
      <c r="O3" s="1" t="s">
        <v>131</v>
      </c>
      <c r="P3" s="2" t="s">
        <v>132</v>
      </c>
      <c r="Q3" s="1" t="s">
        <v>19</v>
      </c>
      <c r="R3" s="1" t="s">
        <v>20</v>
      </c>
      <c r="S3" s="1" t="s">
        <v>21</v>
      </c>
      <c r="T3" s="1" t="s">
        <v>22</v>
      </c>
      <c r="U3" s="1" t="s">
        <v>129</v>
      </c>
      <c r="V3" s="1" t="s">
        <v>24</v>
      </c>
      <c r="W3" s="1" t="s">
        <v>25</v>
      </c>
      <c r="X3" s="1" t="s">
        <v>26</v>
      </c>
      <c r="Y3" s="1" t="s">
        <v>27</v>
      </c>
      <c r="Z3" s="1" t="s">
        <v>130</v>
      </c>
      <c r="AA3" s="1" t="s">
        <v>96</v>
      </c>
      <c r="AB3" s="1" t="s">
        <v>131</v>
      </c>
      <c r="AC3" s="2" t="s">
        <v>132</v>
      </c>
      <c r="AD3" s="1" t="s">
        <v>19</v>
      </c>
      <c r="AE3" s="1" t="s">
        <v>20</v>
      </c>
      <c r="AF3" s="1" t="s">
        <v>21</v>
      </c>
      <c r="AG3" s="1" t="s">
        <v>22</v>
      </c>
      <c r="AH3" s="1" t="s">
        <v>129</v>
      </c>
      <c r="AI3" s="1" t="s">
        <v>24</v>
      </c>
      <c r="AJ3" s="1" t="s">
        <v>25</v>
      </c>
      <c r="AK3" s="1" t="s">
        <v>26</v>
      </c>
      <c r="AL3" s="1" t="s">
        <v>27</v>
      </c>
      <c r="AM3" s="1" t="s">
        <v>130</v>
      </c>
      <c r="AN3" s="1" t="s">
        <v>96</v>
      </c>
      <c r="AO3" s="1" t="s">
        <v>131</v>
      </c>
      <c r="AP3" s="2" t="s">
        <v>132</v>
      </c>
      <c r="AQ3" s="1" t="s">
        <v>19</v>
      </c>
      <c r="AR3" s="1" t="s">
        <v>20</v>
      </c>
      <c r="AS3" s="1" t="s">
        <v>21</v>
      </c>
      <c r="AT3" s="1" t="s">
        <v>22</v>
      </c>
      <c r="AU3" s="1" t="s">
        <v>129</v>
      </c>
      <c r="AV3" s="1" t="s">
        <v>24</v>
      </c>
      <c r="AW3" s="1" t="s">
        <v>25</v>
      </c>
      <c r="AX3" s="1" t="s">
        <v>26</v>
      </c>
      <c r="AY3" s="1" t="s">
        <v>27</v>
      </c>
      <c r="AZ3" s="1" t="s">
        <v>130</v>
      </c>
      <c r="BA3" s="1" t="s">
        <v>96</v>
      </c>
      <c r="BB3" s="1" t="s">
        <v>131</v>
      </c>
      <c r="BC3" s="2" t="s">
        <v>132</v>
      </c>
      <c r="BD3" s="1" t="s">
        <v>19</v>
      </c>
      <c r="BE3" s="1" t="s">
        <v>20</v>
      </c>
      <c r="BF3" s="1" t="s">
        <v>21</v>
      </c>
      <c r="BG3" s="1" t="s">
        <v>22</v>
      </c>
      <c r="BH3" s="1" t="s">
        <v>129</v>
      </c>
      <c r="BI3" s="1" t="s">
        <v>24</v>
      </c>
      <c r="BJ3" s="1" t="s">
        <v>25</v>
      </c>
      <c r="BK3" s="1" t="s">
        <v>26</v>
      </c>
      <c r="BL3" s="1" t="s">
        <v>27</v>
      </c>
      <c r="BM3" s="1" t="s">
        <v>130</v>
      </c>
      <c r="BN3" s="1" t="s">
        <v>96</v>
      </c>
      <c r="BO3" s="1" t="s">
        <v>131</v>
      </c>
      <c r="BP3" s="2" t="s">
        <v>132</v>
      </c>
      <c r="BQ3" s="1" t="s">
        <v>19</v>
      </c>
      <c r="BR3" s="1" t="s">
        <v>20</v>
      </c>
      <c r="BS3" s="1" t="s">
        <v>21</v>
      </c>
      <c r="BT3" s="1" t="s">
        <v>22</v>
      </c>
      <c r="BU3" s="1" t="s">
        <v>129</v>
      </c>
      <c r="BV3" s="1" t="s">
        <v>24</v>
      </c>
      <c r="BW3" s="1" t="s">
        <v>25</v>
      </c>
      <c r="BX3" s="1" t="s">
        <v>26</v>
      </c>
      <c r="BY3" s="1" t="s">
        <v>27</v>
      </c>
      <c r="BZ3" s="1" t="s">
        <v>130</v>
      </c>
      <c r="CA3" s="1" t="s">
        <v>96</v>
      </c>
      <c r="CB3" s="1" t="s">
        <v>131</v>
      </c>
      <c r="CC3" s="2" t="s">
        <v>132</v>
      </c>
    </row>
    <row r="4" spans="1:81" x14ac:dyDescent="0.25">
      <c r="A4" s="302" t="s">
        <v>30</v>
      </c>
      <c r="B4" s="302" t="s">
        <v>231</v>
      </c>
      <c r="C4" s="302" t="s">
        <v>232</v>
      </c>
      <c r="D4" s="303">
        <v>9557</v>
      </c>
      <c r="E4" s="303">
        <v>77462</v>
      </c>
      <c r="F4" s="303">
        <v>330</v>
      </c>
      <c r="G4" s="303">
        <v>81581</v>
      </c>
      <c r="H4" s="303">
        <v>4852</v>
      </c>
      <c r="I4" s="303">
        <v>7689</v>
      </c>
      <c r="J4" s="303">
        <v>18</v>
      </c>
      <c r="K4" s="303">
        <v>146</v>
      </c>
      <c r="L4" s="303">
        <v>220</v>
      </c>
      <c r="M4" s="303">
        <v>0</v>
      </c>
      <c r="N4" s="303">
        <v>1227</v>
      </c>
      <c r="O4" s="303">
        <v>0</v>
      </c>
      <c r="P4" s="304">
        <v>183082</v>
      </c>
      <c r="Q4" s="303">
        <v>9557</v>
      </c>
      <c r="R4" s="303">
        <v>38731</v>
      </c>
      <c r="S4" s="303">
        <v>0</v>
      </c>
      <c r="T4" s="303">
        <v>73422</v>
      </c>
      <c r="U4" s="303">
        <v>0</v>
      </c>
      <c r="V4" s="303">
        <v>0</v>
      </c>
      <c r="W4" s="303">
        <v>18</v>
      </c>
      <c r="X4" s="303">
        <v>0</v>
      </c>
      <c r="Y4" s="303">
        <v>0</v>
      </c>
      <c r="Z4" s="303">
        <v>0</v>
      </c>
      <c r="AA4" s="303">
        <v>0</v>
      </c>
      <c r="AB4" s="303">
        <v>0</v>
      </c>
      <c r="AC4" s="304">
        <v>121728</v>
      </c>
      <c r="AD4" s="303">
        <v>0</v>
      </c>
      <c r="AE4" s="303">
        <v>38731</v>
      </c>
      <c r="AF4" s="303">
        <v>330</v>
      </c>
      <c r="AG4" s="303">
        <v>0</v>
      </c>
      <c r="AH4" s="303">
        <v>0</v>
      </c>
      <c r="AI4" s="303">
        <v>7689</v>
      </c>
      <c r="AJ4" s="303">
        <v>0</v>
      </c>
      <c r="AK4" s="303">
        <v>146</v>
      </c>
      <c r="AL4" s="303">
        <v>220</v>
      </c>
      <c r="AM4" s="303">
        <v>0</v>
      </c>
      <c r="AN4" s="303">
        <v>0</v>
      </c>
      <c r="AO4" s="303">
        <v>0</v>
      </c>
      <c r="AP4" s="304">
        <v>47116</v>
      </c>
      <c r="AQ4" s="303">
        <v>0</v>
      </c>
      <c r="AR4" s="303">
        <v>0</v>
      </c>
      <c r="AS4" s="303">
        <v>0</v>
      </c>
      <c r="AT4" s="303">
        <v>8159</v>
      </c>
      <c r="AU4" s="303">
        <v>4852</v>
      </c>
      <c r="AV4" s="303">
        <v>0</v>
      </c>
      <c r="AW4" s="303">
        <v>0</v>
      </c>
      <c r="AX4" s="303">
        <v>0</v>
      </c>
      <c r="AY4" s="303">
        <v>0</v>
      </c>
      <c r="AZ4" s="303">
        <v>0</v>
      </c>
      <c r="BA4" s="303">
        <v>0</v>
      </c>
      <c r="BB4" s="303">
        <v>0</v>
      </c>
      <c r="BC4" s="304">
        <v>13011</v>
      </c>
      <c r="BD4" s="303">
        <v>0</v>
      </c>
      <c r="BE4" s="303">
        <v>0</v>
      </c>
      <c r="BF4" s="303">
        <v>0</v>
      </c>
      <c r="BG4" s="303">
        <v>0</v>
      </c>
      <c r="BH4" s="303">
        <v>0</v>
      </c>
      <c r="BI4" s="303">
        <v>0</v>
      </c>
      <c r="BJ4" s="303">
        <v>0</v>
      </c>
      <c r="BK4" s="303">
        <v>0</v>
      </c>
      <c r="BL4" s="303">
        <v>0</v>
      </c>
      <c r="BM4" s="303">
        <v>0</v>
      </c>
      <c r="BN4" s="303">
        <v>1227</v>
      </c>
      <c r="BO4" s="303">
        <v>0</v>
      </c>
      <c r="BP4" s="304">
        <v>1227</v>
      </c>
      <c r="BQ4" s="303">
        <v>0</v>
      </c>
      <c r="BR4" s="303">
        <v>0</v>
      </c>
      <c r="BS4" s="303">
        <v>0</v>
      </c>
      <c r="BT4" s="303">
        <v>0</v>
      </c>
      <c r="BU4" s="303">
        <v>0</v>
      </c>
      <c r="BV4" s="303">
        <v>0</v>
      </c>
      <c r="BW4" s="303">
        <v>0</v>
      </c>
      <c r="BX4" s="303">
        <v>0</v>
      </c>
      <c r="BY4" s="303">
        <v>0</v>
      </c>
      <c r="BZ4" s="303">
        <v>0</v>
      </c>
      <c r="CA4" s="303">
        <v>0</v>
      </c>
      <c r="CB4" s="303">
        <v>0</v>
      </c>
      <c r="CC4" s="304">
        <v>0</v>
      </c>
    </row>
    <row r="5" spans="1:81" x14ac:dyDescent="0.25">
      <c r="A5" s="302" t="s">
        <v>30</v>
      </c>
      <c r="B5" s="302" t="s">
        <v>233</v>
      </c>
      <c r="C5" s="302" t="s">
        <v>239</v>
      </c>
      <c r="D5" s="303">
        <v>-506</v>
      </c>
      <c r="E5" s="303">
        <v>-4100</v>
      </c>
      <c r="F5" s="303">
        <v>-17</v>
      </c>
      <c r="G5" s="303">
        <v>-4317</v>
      </c>
      <c r="H5" s="303">
        <v>-257</v>
      </c>
      <c r="I5" s="303">
        <v>-407</v>
      </c>
      <c r="J5" s="303">
        <v>-1</v>
      </c>
      <c r="K5" s="303">
        <v>-8</v>
      </c>
      <c r="L5" s="303">
        <v>-12</v>
      </c>
      <c r="M5" s="303">
        <v>0</v>
      </c>
      <c r="N5" s="303">
        <v>-65</v>
      </c>
      <c r="O5" s="303">
        <v>0</v>
      </c>
      <c r="P5" s="304">
        <v>-9690</v>
      </c>
      <c r="Q5" s="303">
        <v>-506</v>
      </c>
      <c r="R5" s="303">
        <v>-2050</v>
      </c>
      <c r="S5" s="303">
        <v>0</v>
      </c>
      <c r="T5" s="303">
        <v>-3885</v>
      </c>
      <c r="U5" s="303">
        <v>0</v>
      </c>
      <c r="V5" s="303">
        <v>0</v>
      </c>
      <c r="W5" s="303">
        <v>-1</v>
      </c>
      <c r="X5" s="303">
        <v>0</v>
      </c>
      <c r="Y5" s="303">
        <v>0</v>
      </c>
      <c r="Z5" s="303">
        <v>0</v>
      </c>
      <c r="AA5" s="303">
        <v>0</v>
      </c>
      <c r="AB5" s="303">
        <v>0</v>
      </c>
      <c r="AC5" s="304">
        <v>-6442</v>
      </c>
      <c r="AD5" s="303">
        <v>0</v>
      </c>
      <c r="AE5" s="303">
        <v>-2050</v>
      </c>
      <c r="AF5" s="303">
        <v>-17</v>
      </c>
      <c r="AG5" s="303">
        <v>0</v>
      </c>
      <c r="AH5" s="303">
        <v>0</v>
      </c>
      <c r="AI5" s="303">
        <v>-407</v>
      </c>
      <c r="AJ5" s="303">
        <v>0</v>
      </c>
      <c r="AK5" s="303">
        <v>-8</v>
      </c>
      <c r="AL5" s="303">
        <v>-12</v>
      </c>
      <c r="AM5" s="303">
        <v>0</v>
      </c>
      <c r="AN5" s="303">
        <v>0</v>
      </c>
      <c r="AO5" s="303">
        <v>0</v>
      </c>
      <c r="AP5" s="304">
        <v>-2494</v>
      </c>
      <c r="AQ5" s="303">
        <v>0</v>
      </c>
      <c r="AR5" s="303">
        <v>0</v>
      </c>
      <c r="AS5" s="303">
        <v>0</v>
      </c>
      <c r="AT5" s="303">
        <v>-432</v>
      </c>
      <c r="AU5" s="303">
        <v>-257</v>
      </c>
      <c r="AV5" s="303">
        <v>0</v>
      </c>
      <c r="AW5" s="303">
        <v>0</v>
      </c>
      <c r="AX5" s="303">
        <v>0</v>
      </c>
      <c r="AY5" s="303">
        <v>0</v>
      </c>
      <c r="AZ5" s="303">
        <v>0</v>
      </c>
      <c r="BA5" s="303">
        <v>0</v>
      </c>
      <c r="BB5" s="303">
        <v>0</v>
      </c>
      <c r="BC5" s="304">
        <v>-689</v>
      </c>
      <c r="BD5" s="303">
        <v>0</v>
      </c>
      <c r="BE5" s="303">
        <v>0</v>
      </c>
      <c r="BF5" s="303">
        <v>0</v>
      </c>
      <c r="BG5" s="303">
        <v>0</v>
      </c>
      <c r="BH5" s="303">
        <v>0</v>
      </c>
      <c r="BI5" s="303">
        <v>0</v>
      </c>
      <c r="BJ5" s="303">
        <v>0</v>
      </c>
      <c r="BK5" s="303">
        <v>0</v>
      </c>
      <c r="BL5" s="303">
        <v>0</v>
      </c>
      <c r="BM5" s="303">
        <v>0</v>
      </c>
      <c r="BN5" s="303">
        <v>-65</v>
      </c>
      <c r="BO5" s="303">
        <v>0</v>
      </c>
      <c r="BP5" s="304">
        <v>-65</v>
      </c>
      <c r="BQ5" s="303">
        <v>0</v>
      </c>
      <c r="BR5" s="303">
        <v>0</v>
      </c>
      <c r="BS5" s="303">
        <v>0</v>
      </c>
      <c r="BT5" s="303">
        <v>0</v>
      </c>
      <c r="BU5" s="303">
        <v>0</v>
      </c>
      <c r="BV5" s="303">
        <v>0</v>
      </c>
      <c r="BW5" s="303">
        <v>0</v>
      </c>
      <c r="BX5" s="303">
        <v>0</v>
      </c>
      <c r="BY5" s="303">
        <v>0</v>
      </c>
      <c r="BZ5" s="303">
        <v>0</v>
      </c>
      <c r="CA5" s="303">
        <v>0</v>
      </c>
      <c r="CB5" s="303">
        <v>0</v>
      </c>
      <c r="CC5" s="304">
        <v>0</v>
      </c>
    </row>
    <row r="6" spans="1:81" x14ac:dyDescent="0.25">
      <c r="A6" s="302" t="s">
        <v>30</v>
      </c>
      <c r="B6" s="302" t="s">
        <v>233</v>
      </c>
      <c r="C6" s="302" t="s">
        <v>234</v>
      </c>
      <c r="D6" s="303">
        <v>9148</v>
      </c>
      <c r="E6" s="303">
        <v>74149</v>
      </c>
      <c r="F6" s="303">
        <v>315</v>
      </c>
      <c r="G6" s="303">
        <v>78092</v>
      </c>
      <c r="H6" s="303">
        <v>4644</v>
      </c>
      <c r="I6" s="303">
        <v>7361</v>
      </c>
      <c r="J6" s="303">
        <v>18</v>
      </c>
      <c r="K6" s="303">
        <v>140</v>
      </c>
      <c r="L6" s="303">
        <v>210</v>
      </c>
      <c r="M6" s="303">
        <v>0</v>
      </c>
      <c r="N6" s="303">
        <v>1174</v>
      </c>
      <c r="O6" s="303">
        <v>0</v>
      </c>
      <c r="P6" s="304">
        <v>175251</v>
      </c>
      <c r="Q6" s="303">
        <v>9148</v>
      </c>
      <c r="R6" s="303">
        <v>37074</v>
      </c>
      <c r="S6" s="303">
        <v>0</v>
      </c>
      <c r="T6" s="303">
        <v>70282</v>
      </c>
      <c r="U6" s="303">
        <v>0</v>
      </c>
      <c r="V6" s="303">
        <v>0</v>
      </c>
      <c r="W6" s="303">
        <v>18</v>
      </c>
      <c r="X6" s="303">
        <v>0</v>
      </c>
      <c r="Y6" s="303">
        <v>0</v>
      </c>
      <c r="Z6" s="303">
        <v>0</v>
      </c>
      <c r="AA6" s="303">
        <v>0</v>
      </c>
      <c r="AB6" s="303">
        <v>0</v>
      </c>
      <c r="AC6" s="304">
        <v>116522</v>
      </c>
      <c r="AD6" s="303">
        <v>0</v>
      </c>
      <c r="AE6" s="303">
        <v>37075</v>
      </c>
      <c r="AF6" s="303">
        <v>315</v>
      </c>
      <c r="AG6" s="303">
        <v>0</v>
      </c>
      <c r="AH6" s="303">
        <v>0</v>
      </c>
      <c r="AI6" s="303">
        <v>7361</v>
      </c>
      <c r="AJ6" s="303">
        <v>0</v>
      </c>
      <c r="AK6" s="303">
        <v>140</v>
      </c>
      <c r="AL6" s="303">
        <v>210</v>
      </c>
      <c r="AM6" s="303">
        <v>0</v>
      </c>
      <c r="AN6" s="303">
        <v>0</v>
      </c>
      <c r="AO6" s="303">
        <v>0</v>
      </c>
      <c r="AP6" s="304">
        <v>45101</v>
      </c>
      <c r="AQ6" s="303">
        <v>0</v>
      </c>
      <c r="AR6" s="303">
        <v>0</v>
      </c>
      <c r="AS6" s="303">
        <v>0</v>
      </c>
      <c r="AT6" s="303">
        <v>7810</v>
      </c>
      <c r="AU6" s="303">
        <v>4644</v>
      </c>
      <c r="AV6" s="303">
        <v>0</v>
      </c>
      <c r="AW6" s="303">
        <v>0</v>
      </c>
      <c r="AX6" s="303">
        <v>0</v>
      </c>
      <c r="AY6" s="303">
        <v>0</v>
      </c>
      <c r="AZ6" s="303">
        <v>0</v>
      </c>
      <c r="BA6" s="303">
        <v>0</v>
      </c>
      <c r="BB6" s="303">
        <v>0</v>
      </c>
      <c r="BC6" s="304">
        <v>12454</v>
      </c>
      <c r="BD6" s="303">
        <v>0</v>
      </c>
      <c r="BE6" s="303">
        <v>0</v>
      </c>
      <c r="BF6" s="303">
        <v>0</v>
      </c>
      <c r="BG6" s="303">
        <v>0</v>
      </c>
      <c r="BH6" s="303">
        <v>0</v>
      </c>
      <c r="BI6" s="303">
        <v>0</v>
      </c>
      <c r="BJ6" s="303">
        <v>0</v>
      </c>
      <c r="BK6" s="303">
        <v>0</v>
      </c>
      <c r="BL6" s="303">
        <v>0</v>
      </c>
      <c r="BM6" s="303">
        <v>0</v>
      </c>
      <c r="BN6" s="303">
        <v>1174</v>
      </c>
      <c r="BO6" s="303">
        <v>0</v>
      </c>
      <c r="BP6" s="304">
        <v>1174</v>
      </c>
      <c r="BQ6" s="303">
        <v>0</v>
      </c>
      <c r="BR6" s="303">
        <v>0</v>
      </c>
      <c r="BS6" s="303">
        <v>0</v>
      </c>
      <c r="BT6" s="303">
        <v>0</v>
      </c>
      <c r="BU6" s="303">
        <v>0</v>
      </c>
      <c r="BV6" s="303">
        <v>0</v>
      </c>
      <c r="BW6" s="303">
        <v>0</v>
      </c>
      <c r="BX6" s="303">
        <v>0</v>
      </c>
      <c r="BY6" s="303">
        <v>0</v>
      </c>
      <c r="BZ6" s="303">
        <v>0</v>
      </c>
      <c r="CA6" s="303">
        <v>0</v>
      </c>
      <c r="CB6" s="303">
        <v>0</v>
      </c>
      <c r="CC6" s="304">
        <v>0</v>
      </c>
    </row>
    <row r="7" spans="1:81" x14ac:dyDescent="0.25">
      <c r="A7" s="302" t="s">
        <v>30</v>
      </c>
      <c r="B7" s="302" t="s">
        <v>235</v>
      </c>
      <c r="C7" s="302" t="s">
        <v>236</v>
      </c>
      <c r="D7" s="303">
        <v>11639</v>
      </c>
      <c r="E7" s="303">
        <v>94336</v>
      </c>
      <c r="F7" s="303">
        <v>401</v>
      </c>
      <c r="G7" s="303">
        <v>99353</v>
      </c>
      <c r="H7" s="303">
        <v>5909</v>
      </c>
      <c r="I7" s="303">
        <v>9365</v>
      </c>
      <c r="J7" s="303">
        <v>22</v>
      </c>
      <c r="K7" s="303">
        <v>178</v>
      </c>
      <c r="L7" s="303">
        <v>268</v>
      </c>
      <c r="M7" s="303">
        <v>0</v>
      </c>
      <c r="N7" s="303">
        <v>1494</v>
      </c>
      <c r="O7" s="303">
        <v>0</v>
      </c>
      <c r="P7" s="304">
        <v>222965</v>
      </c>
      <c r="Q7" s="303">
        <v>11639</v>
      </c>
      <c r="R7" s="303">
        <v>47168</v>
      </c>
      <c r="S7" s="303">
        <v>0</v>
      </c>
      <c r="T7" s="303">
        <v>89417</v>
      </c>
      <c r="U7" s="303">
        <v>0</v>
      </c>
      <c r="V7" s="303">
        <v>0</v>
      </c>
      <c r="W7" s="303">
        <v>22</v>
      </c>
      <c r="X7" s="303">
        <v>0</v>
      </c>
      <c r="Y7" s="303">
        <v>0</v>
      </c>
      <c r="Z7" s="303">
        <v>0</v>
      </c>
      <c r="AA7" s="303">
        <v>0</v>
      </c>
      <c r="AB7" s="303">
        <v>0</v>
      </c>
      <c r="AC7" s="304">
        <v>148246</v>
      </c>
      <c r="AD7" s="303">
        <v>0</v>
      </c>
      <c r="AE7" s="303">
        <v>47168</v>
      </c>
      <c r="AF7" s="303">
        <v>401</v>
      </c>
      <c r="AG7" s="303">
        <v>0</v>
      </c>
      <c r="AH7" s="303">
        <v>0</v>
      </c>
      <c r="AI7" s="303">
        <v>9365</v>
      </c>
      <c r="AJ7" s="303">
        <v>0</v>
      </c>
      <c r="AK7" s="303">
        <v>178</v>
      </c>
      <c r="AL7" s="303">
        <v>268</v>
      </c>
      <c r="AM7" s="303">
        <v>0</v>
      </c>
      <c r="AN7" s="303">
        <v>0</v>
      </c>
      <c r="AO7" s="303">
        <v>0</v>
      </c>
      <c r="AP7" s="304">
        <v>57380</v>
      </c>
      <c r="AQ7" s="303">
        <v>0</v>
      </c>
      <c r="AR7" s="303">
        <v>0</v>
      </c>
      <c r="AS7" s="303">
        <v>0</v>
      </c>
      <c r="AT7" s="303">
        <v>9936</v>
      </c>
      <c r="AU7" s="303">
        <v>5909</v>
      </c>
      <c r="AV7" s="303">
        <v>0</v>
      </c>
      <c r="AW7" s="303">
        <v>0</v>
      </c>
      <c r="AX7" s="303">
        <v>0</v>
      </c>
      <c r="AY7" s="303">
        <v>0</v>
      </c>
      <c r="AZ7" s="303">
        <v>0</v>
      </c>
      <c r="BA7" s="303">
        <v>0</v>
      </c>
      <c r="BB7" s="303">
        <v>0</v>
      </c>
      <c r="BC7" s="304">
        <v>15845</v>
      </c>
      <c r="BD7" s="303">
        <v>0</v>
      </c>
      <c r="BE7" s="303">
        <v>0</v>
      </c>
      <c r="BF7" s="303">
        <v>0</v>
      </c>
      <c r="BG7" s="303">
        <v>0</v>
      </c>
      <c r="BH7" s="303">
        <v>0</v>
      </c>
      <c r="BI7" s="303">
        <v>0</v>
      </c>
      <c r="BJ7" s="303">
        <v>0</v>
      </c>
      <c r="BK7" s="303">
        <v>0</v>
      </c>
      <c r="BL7" s="303">
        <v>0</v>
      </c>
      <c r="BM7" s="303">
        <v>0</v>
      </c>
      <c r="BN7" s="303">
        <v>1494</v>
      </c>
      <c r="BO7" s="303">
        <v>0</v>
      </c>
      <c r="BP7" s="304">
        <v>1494</v>
      </c>
      <c r="BQ7" s="303">
        <v>0</v>
      </c>
      <c r="BR7" s="303">
        <v>0</v>
      </c>
      <c r="BS7" s="303">
        <v>0</v>
      </c>
      <c r="BT7" s="303">
        <v>0</v>
      </c>
      <c r="BU7" s="303">
        <v>0</v>
      </c>
      <c r="BV7" s="303">
        <v>0</v>
      </c>
      <c r="BW7" s="303">
        <v>0</v>
      </c>
      <c r="BX7" s="303">
        <v>0</v>
      </c>
      <c r="BY7" s="303">
        <v>0</v>
      </c>
      <c r="BZ7" s="303">
        <v>0</v>
      </c>
      <c r="CA7" s="303">
        <v>0</v>
      </c>
      <c r="CB7" s="303">
        <v>0</v>
      </c>
      <c r="CC7" s="304">
        <v>0</v>
      </c>
    </row>
    <row r="8" spans="1:81" x14ac:dyDescent="0.25">
      <c r="A8" s="302" t="s">
        <v>33</v>
      </c>
      <c r="B8" s="302" t="s">
        <v>231</v>
      </c>
      <c r="C8" s="302" t="s">
        <v>232</v>
      </c>
      <c r="D8" s="303">
        <v>373</v>
      </c>
      <c r="E8" s="303">
        <v>3082</v>
      </c>
      <c r="F8" s="303">
        <v>24</v>
      </c>
      <c r="G8" s="303">
        <v>9097</v>
      </c>
      <c r="H8" s="303">
        <v>379</v>
      </c>
      <c r="I8" s="303">
        <v>25</v>
      </c>
      <c r="J8" s="303">
        <v>1</v>
      </c>
      <c r="K8" s="303">
        <v>10</v>
      </c>
      <c r="L8" s="303">
        <v>16</v>
      </c>
      <c r="M8" s="303">
        <v>0</v>
      </c>
      <c r="N8" s="303">
        <v>90</v>
      </c>
      <c r="O8" s="303">
        <v>0</v>
      </c>
      <c r="P8" s="304">
        <v>13097</v>
      </c>
      <c r="Q8" s="303">
        <v>373</v>
      </c>
      <c r="R8" s="303">
        <v>1541</v>
      </c>
      <c r="S8" s="303">
        <v>0</v>
      </c>
      <c r="T8" s="303">
        <v>4548</v>
      </c>
      <c r="U8" s="303">
        <v>0</v>
      </c>
      <c r="V8" s="303">
        <v>0</v>
      </c>
      <c r="W8" s="303">
        <v>1</v>
      </c>
      <c r="X8" s="303">
        <v>0</v>
      </c>
      <c r="Y8" s="303">
        <v>0</v>
      </c>
      <c r="Z8" s="303">
        <v>0</v>
      </c>
      <c r="AA8" s="303">
        <v>0</v>
      </c>
      <c r="AB8" s="303">
        <v>0</v>
      </c>
      <c r="AC8" s="304">
        <v>6463</v>
      </c>
      <c r="AD8" s="303">
        <v>0</v>
      </c>
      <c r="AE8" s="303">
        <v>1266</v>
      </c>
      <c r="AF8" s="303">
        <v>24</v>
      </c>
      <c r="AG8" s="303">
        <v>0</v>
      </c>
      <c r="AH8" s="303">
        <v>0</v>
      </c>
      <c r="AI8" s="303">
        <v>21</v>
      </c>
      <c r="AJ8" s="303">
        <v>0</v>
      </c>
      <c r="AK8" s="303">
        <v>10</v>
      </c>
      <c r="AL8" s="303">
        <v>16</v>
      </c>
      <c r="AM8" s="303">
        <v>0</v>
      </c>
      <c r="AN8" s="303">
        <v>37</v>
      </c>
      <c r="AO8" s="303">
        <v>0</v>
      </c>
      <c r="AP8" s="304">
        <v>1374</v>
      </c>
      <c r="AQ8" s="303">
        <v>0</v>
      </c>
      <c r="AR8" s="303">
        <v>0</v>
      </c>
      <c r="AS8" s="303">
        <v>0</v>
      </c>
      <c r="AT8" s="303">
        <v>4549</v>
      </c>
      <c r="AU8" s="303">
        <v>379</v>
      </c>
      <c r="AV8" s="303">
        <v>0</v>
      </c>
      <c r="AW8" s="303">
        <v>0</v>
      </c>
      <c r="AX8" s="303">
        <v>0</v>
      </c>
      <c r="AY8" s="303">
        <v>0</v>
      </c>
      <c r="AZ8" s="303">
        <v>0</v>
      </c>
      <c r="BA8" s="303">
        <v>0</v>
      </c>
      <c r="BB8" s="303">
        <v>0</v>
      </c>
      <c r="BC8" s="304">
        <v>4928</v>
      </c>
      <c r="BD8" s="303">
        <v>0</v>
      </c>
      <c r="BE8" s="303">
        <v>275</v>
      </c>
      <c r="BF8" s="303">
        <v>0</v>
      </c>
      <c r="BG8" s="303">
        <v>0</v>
      </c>
      <c r="BH8" s="303">
        <v>0</v>
      </c>
      <c r="BI8" s="303">
        <v>4</v>
      </c>
      <c r="BJ8" s="303">
        <v>0</v>
      </c>
      <c r="BK8" s="303">
        <v>0</v>
      </c>
      <c r="BL8" s="303">
        <v>0</v>
      </c>
      <c r="BM8" s="303">
        <v>0</v>
      </c>
      <c r="BN8" s="303">
        <v>53</v>
      </c>
      <c r="BO8" s="303">
        <v>0</v>
      </c>
      <c r="BP8" s="304">
        <v>332</v>
      </c>
      <c r="BQ8" s="303">
        <v>0</v>
      </c>
      <c r="BR8" s="303">
        <v>0</v>
      </c>
      <c r="BS8" s="303">
        <v>0</v>
      </c>
      <c r="BT8" s="303">
        <v>0</v>
      </c>
      <c r="BU8" s="303">
        <v>0</v>
      </c>
      <c r="BV8" s="303">
        <v>0</v>
      </c>
      <c r="BW8" s="303">
        <v>0</v>
      </c>
      <c r="BX8" s="303">
        <v>0</v>
      </c>
      <c r="BY8" s="303">
        <v>0</v>
      </c>
      <c r="BZ8" s="303">
        <v>0</v>
      </c>
      <c r="CA8" s="303">
        <v>0</v>
      </c>
      <c r="CB8" s="303">
        <v>0</v>
      </c>
      <c r="CC8" s="304">
        <v>0</v>
      </c>
    </row>
    <row r="9" spans="1:81" x14ac:dyDescent="0.25">
      <c r="A9" s="302" t="s">
        <v>33</v>
      </c>
      <c r="B9" s="302" t="s">
        <v>233</v>
      </c>
      <c r="C9" s="302" t="s">
        <v>234</v>
      </c>
      <c r="D9" s="303">
        <v>368</v>
      </c>
      <c r="E9" s="303">
        <v>3039</v>
      </c>
      <c r="F9" s="303">
        <v>23</v>
      </c>
      <c r="G9" s="303">
        <v>8973</v>
      </c>
      <c r="H9" s="303">
        <v>373</v>
      </c>
      <c r="I9" s="303">
        <v>25</v>
      </c>
      <c r="J9" s="303">
        <v>1</v>
      </c>
      <c r="K9" s="303">
        <v>10</v>
      </c>
      <c r="L9" s="303">
        <v>15</v>
      </c>
      <c r="M9" s="303">
        <v>0</v>
      </c>
      <c r="N9" s="303">
        <v>89</v>
      </c>
      <c r="O9" s="303">
        <v>0</v>
      </c>
      <c r="P9" s="304">
        <v>12916</v>
      </c>
      <c r="Q9" s="303">
        <v>368</v>
      </c>
      <c r="R9" s="303">
        <v>1520</v>
      </c>
      <c r="S9" s="303">
        <v>0</v>
      </c>
      <c r="T9" s="303">
        <v>4486</v>
      </c>
      <c r="U9" s="303">
        <v>0</v>
      </c>
      <c r="V9" s="303">
        <v>0</v>
      </c>
      <c r="W9" s="303">
        <v>1</v>
      </c>
      <c r="X9" s="303">
        <v>0</v>
      </c>
      <c r="Y9" s="303">
        <v>0</v>
      </c>
      <c r="Z9" s="303">
        <v>0</v>
      </c>
      <c r="AA9" s="303">
        <v>0</v>
      </c>
      <c r="AB9" s="303">
        <v>0</v>
      </c>
      <c r="AC9" s="304">
        <v>6375</v>
      </c>
      <c r="AD9" s="303">
        <v>0</v>
      </c>
      <c r="AE9" s="303">
        <v>1249</v>
      </c>
      <c r="AF9" s="303">
        <v>23</v>
      </c>
      <c r="AG9" s="303">
        <v>0</v>
      </c>
      <c r="AH9" s="303">
        <v>0</v>
      </c>
      <c r="AI9" s="303">
        <v>21</v>
      </c>
      <c r="AJ9" s="303">
        <v>0</v>
      </c>
      <c r="AK9" s="303">
        <v>10</v>
      </c>
      <c r="AL9" s="303">
        <v>15</v>
      </c>
      <c r="AM9" s="303">
        <v>0</v>
      </c>
      <c r="AN9" s="303">
        <v>36</v>
      </c>
      <c r="AO9" s="303">
        <v>0</v>
      </c>
      <c r="AP9" s="304">
        <v>1354</v>
      </c>
      <c r="AQ9" s="303">
        <v>0</v>
      </c>
      <c r="AR9" s="303">
        <v>0</v>
      </c>
      <c r="AS9" s="303">
        <v>0</v>
      </c>
      <c r="AT9" s="303">
        <v>4487</v>
      </c>
      <c r="AU9" s="303">
        <v>373</v>
      </c>
      <c r="AV9" s="303">
        <v>0</v>
      </c>
      <c r="AW9" s="303">
        <v>0</v>
      </c>
      <c r="AX9" s="303">
        <v>0</v>
      </c>
      <c r="AY9" s="303">
        <v>0</v>
      </c>
      <c r="AZ9" s="303">
        <v>0</v>
      </c>
      <c r="BA9" s="303">
        <v>0</v>
      </c>
      <c r="BB9" s="303">
        <v>0</v>
      </c>
      <c r="BC9" s="304">
        <v>4860</v>
      </c>
      <c r="BD9" s="303">
        <v>0</v>
      </c>
      <c r="BE9" s="303">
        <v>270</v>
      </c>
      <c r="BF9" s="303">
        <v>0</v>
      </c>
      <c r="BG9" s="303">
        <v>0</v>
      </c>
      <c r="BH9" s="303">
        <v>0</v>
      </c>
      <c r="BI9" s="303">
        <v>4</v>
      </c>
      <c r="BJ9" s="303">
        <v>0</v>
      </c>
      <c r="BK9" s="303">
        <v>0</v>
      </c>
      <c r="BL9" s="303">
        <v>0</v>
      </c>
      <c r="BM9" s="303">
        <v>0</v>
      </c>
      <c r="BN9" s="303">
        <v>53</v>
      </c>
      <c r="BO9" s="303">
        <v>0</v>
      </c>
      <c r="BP9" s="304">
        <v>327</v>
      </c>
      <c r="BQ9" s="303">
        <v>0</v>
      </c>
      <c r="BR9" s="303">
        <v>0</v>
      </c>
      <c r="BS9" s="303">
        <v>0</v>
      </c>
      <c r="BT9" s="303">
        <v>0</v>
      </c>
      <c r="BU9" s="303">
        <v>0</v>
      </c>
      <c r="BV9" s="303">
        <v>0</v>
      </c>
      <c r="BW9" s="303">
        <v>0</v>
      </c>
      <c r="BX9" s="303">
        <v>0</v>
      </c>
      <c r="BY9" s="303">
        <v>0</v>
      </c>
      <c r="BZ9" s="303">
        <v>0</v>
      </c>
      <c r="CA9" s="303">
        <v>0</v>
      </c>
      <c r="CB9" s="303">
        <v>0</v>
      </c>
      <c r="CC9" s="304">
        <v>0</v>
      </c>
    </row>
    <row r="10" spans="1:81" x14ac:dyDescent="0.25">
      <c r="A10" s="302" t="s">
        <v>33</v>
      </c>
      <c r="B10" s="302" t="s">
        <v>235</v>
      </c>
      <c r="C10" s="302" t="s">
        <v>236</v>
      </c>
      <c r="D10" s="303">
        <v>374</v>
      </c>
      <c r="E10" s="303">
        <v>3085</v>
      </c>
      <c r="F10" s="303">
        <v>24</v>
      </c>
      <c r="G10" s="303">
        <v>9105</v>
      </c>
      <c r="H10" s="303">
        <v>379</v>
      </c>
      <c r="I10" s="303">
        <v>25</v>
      </c>
      <c r="J10" s="303">
        <v>1</v>
      </c>
      <c r="K10" s="303">
        <v>10</v>
      </c>
      <c r="L10" s="303">
        <v>16</v>
      </c>
      <c r="M10" s="303">
        <v>0</v>
      </c>
      <c r="N10" s="303">
        <v>90</v>
      </c>
      <c r="O10" s="303">
        <v>0</v>
      </c>
      <c r="P10" s="304">
        <v>13109</v>
      </c>
      <c r="Q10" s="303">
        <v>374</v>
      </c>
      <c r="R10" s="303">
        <v>1543</v>
      </c>
      <c r="S10" s="303">
        <v>0</v>
      </c>
      <c r="T10" s="303">
        <v>4552</v>
      </c>
      <c r="U10" s="303">
        <v>0</v>
      </c>
      <c r="V10" s="303">
        <v>0</v>
      </c>
      <c r="W10" s="303">
        <v>1</v>
      </c>
      <c r="X10" s="303">
        <v>0</v>
      </c>
      <c r="Y10" s="303">
        <v>0</v>
      </c>
      <c r="Z10" s="303">
        <v>0</v>
      </c>
      <c r="AA10" s="303">
        <v>0</v>
      </c>
      <c r="AB10" s="303">
        <v>0</v>
      </c>
      <c r="AC10" s="304">
        <v>6470</v>
      </c>
      <c r="AD10" s="303">
        <v>0</v>
      </c>
      <c r="AE10" s="303">
        <v>1267</v>
      </c>
      <c r="AF10" s="303">
        <v>24</v>
      </c>
      <c r="AG10" s="303">
        <v>0</v>
      </c>
      <c r="AH10" s="303">
        <v>0</v>
      </c>
      <c r="AI10" s="303">
        <v>21</v>
      </c>
      <c r="AJ10" s="303">
        <v>0</v>
      </c>
      <c r="AK10" s="303">
        <v>10</v>
      </c>
      <c r="AL10" s="303">
        <v>16</v>
      </c>
      <c r="AM10" s="303">
        <v>0</v>
      </c>
      <c r="AN10" s="303">
        <v>37</v>
      </c>
      <c r="AO10" s="303">
        <v>0</v>
      </c>
      <c r="AP10" s="304">
        <v>1375</v>
      </c>
      <c r="AQ10" s="303">
        <v>0</v>
      </c>
      <c r="AR10" s="303">
        <v>0</v>
      </c>
      <c r="AS10" s="303">
        <v>0</v>
      </c>
      <c r="AT10" s="303">
        <v>4553</v>
      </c>
      <c r="AU10" s="303">
        <v>379</v>
      </c>
      <c r="AV10" s="303">
        <v>0</v>
      </c>
      <c r="AW10" s="303">
        <v>0</v>
      </c>
      <c r="AX10" s="303">
        <v>0</v>
      </c>
      <c r="AY10" s="303">
        <v>0</v>
      </c>
      <c r="AZ10" s="303">
        <v>0</v>
      </c>
      <c r="BA10" s="303">
        <v>0</v>
      </c>
      <c r="BB10" s="303">
        <v>0</v>
      </c>
      <c r="BC10" s="304">
        <v>4932</v>
      </c>
      <c r="BD10" s="303">
        <v>0</v>
      </c>
      <c r="BE10" s="303">
        <v>275</v>
      </c>
      <c r="BF10" s="303">
        <v>0</v>
      </c>
      <c r="BG10" s="303">
        <v>0</v>
      </c>
      <c r="BH10" s="303">
        <v>0</v>
      </c>
      <c r="BI10" s="303">
        <v>4</v>
      </c>
      <c r="BJ10" s="303">
        <v>0</v>
      </c>
      <c r="BK10" s="303">
        <v>0</v>
      </c>
      <c r="BL10" s="303">
        <v>0</v>
      </c>
      <c r="BM10" s="303">
        <v>0</v>
      </c>
      <c r="BN10" s="303">
        <v>53</v>
      </c>
      <c r="BO10" s="303">
        <v>0</v>
      </c>
      <c r="BP10" s="304">
        <v>332</v>
      </c>
      <c r="BQ10" s="303">
        <v>0</v>
      </c>
      <c r="BR10" s="303">
        <v>0</v>
      </c>
      <c r="BS10" s="303">
        <v>0</v>
      </c>
      <c r="BT10" s="303">
        <v>0</v>
      </c>
      <c r="BU10" s="303">
        <v>0</v>
      </c>
      <c r="BV10" s="303">
        <v>0</v>
      </c>
      <c r="BW10" s="303">
        <v>0</v>
      </c>
      <c r="BX10" s="303">
        <v>0</v>
      </c>
      <c r="BY10" s="303">
        <v>0</v>
      </c>
      <c r="BZ10" s="303">
        <v>0</v>
      </c>
      <c r="CA10" s="303">
        <v>0</v>
      </c>
      <c r="CB10" s="303">
        <v>0</v>
      </c>
      <c r="CC10" s="304">
        <v>0</v>
      </c>
    </row>
    <row r="11" spans="1:81" x14ac:dyDescent="0.25">
      <c r="A11" s="302" t="s">
        <v>36</v>
      </c>
      <c r="B11" s="302" t="s">
        <v>231</v>
      </c>
      <c r="C11" s="302" t="s">
        <v>240</v>
      </c>
      <c r="D11" s="303">
        <v>-344</v>
      </c>
      <c r="E11" s="303">
        <v>-2838</v>
      </c>
      <c r="F11" s="303">
        <v>-22</v>
      </c>
      <c r="G11" s="303">
        <v>-8378</v>
      </c>
      <c r="H11" s="303">
        <v>-349</v>
      </c>
      <c r="I11" s="303">
        <v>-23</v>
      </c>
      <c r="J11" s="303">
        <v>-1</v>
      </c>
      <c r="K11" s="303">
        <v>-10</v>
      </c>
      <c r="L11" s="303">
        <v>-14</v>
      </c>
      <c r="M11" s="303">
        <v>0</v>
      </c>
      <c r="N11" s="303">
        <v>-83</v>
      </c>
      <c r="O11" s="303">
        <v>0</v>
      </c>
      <c r="P11" s="304">
        <v>-12062</v>
      </c>
      <c r="Q11" s="303">
        <v>-344</v>
      </c>
      <c r="R11" s="303">
        <v>-1419</v>
      </c>
      <c r="S11" s="303">
        <v>0</v>
      </c>
      <c r="T11" s="303">
        <v>-4189</v>
      </c>
      <c r="U11" s="303">
        <v>0</v>
      </c>
      <c r="V11" s="303">
        <v>0</v>
      </c>
      <c r="W11" s="303">
        <v>-1</v>
      </c>
      <c r="X11" s="303">
        <v>0</v>
      </c>
      <c r="Y11" s="303">
        <v>0</v>
      </c>
      <c r="Z11" s="303">
        <v>0</v>
      </c>
      <c r="AA11" s="303">
        <v>0</v>
      </c>
      <c r="AB11" s="303">
        <v>0</v>
      </c>
      <c r="AC11" s="304">
        <v>-5953</v>
      </c>
      <c r="AD11" s="303">
        <v>0</v>
      </c>
      <c r="AE11" s="303">
        <v>-1166</v>
      </c>
      <c r="AF11" s="303">
        <v>-22</v>
      </c>
      <c r="AG11" s="303">
        <v>0</v>
      </c>
      <c r="AH11" s="303">
        <v>0</v>
      </c>
      <c r="AI11" s="303">
        <v>-19</v>
      </c>
      <c r="AJ11" s="303">
        <v>0</v>
      </c>
      <c r="AK11" s="303">
        <v>-10</v>
      </c>
      <c r="AL11" s="303">
        <v>-14</v>
      </c>
      <c r="AM11" s="303">
        <v>0</v>
      </c>
      <c r="AN11" s="303">
        <v>-34</v>
      </c>
      <c r="AO11" s="303">
        <v>0</v>
      </c>
      <c r="AP11" s="304">
        <v>-1265</v>
      </c>
      <c r="AQ11" s="303">
        <v>0</v>
      </c>
      <c r="AR11" s="303">
        <v>0</v>
      </c>
      <c r="AS11" s="303">
        <v>0</v>
      </c>
      <c r="AT11" s="303">
        <v>-4189</v>
      </c>
      <c r="AU11" s="303">
        <v>-349</v>
      </c>
      <c r="AV11" s="303">
        <v>0</v>
      </c>
      <c r="AW11" s="303">
        <v>0</v>
      </c>
      <c r="AX11" s="303">
        <v>0</v>
      </c>
      <c r="AY11" s="303">
        <v>0</v>
      </c>
      <c r="AZ11" s="303">
        <v>0</v>
      </c>
      <c r="BA11" s="303">
        <v>0</v>
      </c>
      <c r="BB11" s="303">
        <v>0</v>
      </c>
      <c r="BC11" s="304">
        <v>-4538</v>
      </c>
      <c r="BD11" s="303">
        <v>0</v>
      </c>
      <c r="BE11" s="303">
        <v>-253</v>
      </c>
      <c r="BF11" s="303">
        <v>0</v>
      </c>
      <c r="BG11" s="303">
        <v>0</v>
      </c>
      <c r="BH11" s="303">
        <v>0</v>
      </c>
      <c r="BI11" s="303">
        <v>-4</v>
      </c>
      <c r="BJ11" s="303">
        <v>0</v>
      </c>
      <c r="BK11" s="303">
        <v>0</v>
      </c>
      <c r="BL11" s="303">
        <v>0</v>
      </c>
      <c r="BM11" s="303">
        <v>0</v>
      </c>
      <c r="BN11" s="303">
        <v>-49</v>
      </c>
      <c r="BO11" s="303">
        <v>0</v>
      </c>
      <c r="BP11" s="304">
        <v>-306</v>
      </c>
      <c r="BQ11" s="303">
        <v>0</v>
      </c>
      <c r="BR11" s="303">
        <v>0</v>
      </c>
      <c r="BS11" s="303">
        <v>0</v>
      </c>
      <c r="BT11" s="303">
        <v>0</v>
      </c>
      <c r="BU11" s="303">
        <v>0</v>
      </c>
      <c r="BV11" s="303">
        <v>0</v>
      </c>
      <c r="BW11" s="303">
        <v>0</v>
      </c>
      <c r="BX11" s="303">
        <v>0</v>
      </c>
      <c r="BY11" s="303">
        <v>0</v>
      </c>
      <c r="BZ11" s="303">
        <v>0</v>
      </c>
      <c r="CA11" s="303">
        <v>0</v>
      </c>
      <c r="CB11" s="303">
        <v>0</v>
      </c>
      <c r="CC11" s="304">
        <v>0</v>
      </c>
    </row>
    <row r="12" spans="1:81" x14ac:dyDescent="0.25">
      <c r="A12" s="302" t="s">
        <v>36</v>
      </c>
      <c r="B12" s="302" t="s">
        <v>231</v>
      </c>
      <c r="C12" s="302" t="s">
        <v>232</v>
      </c>
      <c r="D12" s="303">
        <v>1389</v>
      </c>
      <c r="E12" s="303">
        <v>11324</v>
      </c>
      <c r="F12" s="303">
        <v>61</v>
      </c>
      <c r="G12" s="303">
        <v>18775</v>
      </c>
      <c r="H12" s="303">
        <v>926</v>
      </c>
      <c r="I12" s="303">
        <v>795</v>
      </c>
      <c r="J12" s="303">
        <v>4</v>
      </c>
      <c r="K12" s="303">
        <v>27</v>
      </c>
      <c r="L12" s="303">
        <v>40</v>
      </c>
      <c r="M12" s="303">
        <v>0</v>
      </c>
      <c r="N12" s="303">
        <v>228</v>
      </c>
      <c r="O12" s="303">
        <v>0</v>
      </c>
      <c r="P12" s="304">
        <v>33569</v>
      </c>
      <c r="Q12" s="303">
        <v>1389</v>
      </c>
      <c r="R12" s="303">
        <v>5662</v>
      </c>
      <c r="S12" s="303">
        <v>0</v>
      </c>
      <c r="T12" s="303">
        <v>12637</v>
      </c>
      <c r="U12" s="303">
        <v>0</v>
      </c>
      <c r="V12" s="303">
        <v>0</v>
      </c>
      <c r="W12" s="303">
        <v>4</v>
      </c>
      <c r="X12" s="303">
        <v>0</v>
      </c>
      <c r="Y12" s="303">
        <v>0</v>
      </c>
      <c r="Z12" s="303">
        <v>0</v>
      </c>
      <c r="AA12" s="303">
        <v>0</v>
      </c>
      <c r="AB12" s="303">
        <v>0</v>
      </c>
      <c r="AC12" s="304">
        <v>19692</v>
      </c>
      <c r="AD12" s="303">
        <v>0</v>
      </c>
      <c r="AE12" s="303">
        <v>5341</v>
      </c>
      <c r="AF12" s="303">
        <v>61</v>
      </c>
      <c r="AG12" s="303">
        <v>0</v>
      </c>
      <c r="AH12" s="303">
        <v>0</v>
      </c>
      <c r="AI12" s="303">
        <v>790</v>
      </c>
      <c r="AJ12" s="303">
        <v>0</v>
      </c>
      <c r="AK12" s="303">
        <v>27</v>
      </c>
      <c r="AL12" s="303">
        <v>40</v>
      </c>
      <c r="AM12" s="303">
        <v>0</v>
      </c>
      <c r="AN12" s="303">
        <v>43</v>
      </c>
      <c r="AO12" s="303">
        <v>0</v>
      </c>
      <c r="AP12" s="304">
        <v>6302</v>
      </c>
      <c r="AQ12" s="303">
        <v>0</v>
      </c>
      <c r="AR12" s="303">
        <v>0</v>
      </c>
      <c r="AS12" s="303">
        <v>0</v>
      </c>
      <c r="AT12" s="303">
        <v>6138</v>
      </c>
      <c r="AU12" s="303">
        <v>926</v>
      </c>
      <c r="AV12" s="303">
        <v>0</v>
      </c>
      <c r="AW12" s="303">
        <v>0</v>
      </c>
      <c r="AX12" s="303">
        <v>0</v>
      </c>
      <c r="AY12" s="303">
        <v>0</v>
      </c>
      <c r="AZ12" s="303">
        <v>0</v>
      </c>
      <c r="BA12" s="303">
        <v>0</v>
      </c>
      <c r="BB12" s="303">
        <v>0</v>
      </c>
      <c r="BC12" s="304">
        <v>7064</v>
      </c>
      <c r="BD12" s="303">
        <v>0</v>
      </c>
      <c r="BE12" s="303">
        <v>321</v>
      </c>
      <c r="BF12" s="303">
        <v>0</v>
      </c>
      <c r="BG12" s="303">
        <v>0</v>
      </c>
      <c r="BH12" s="303">
        <v>0</v>
      </c>
      <c r="BI12" s="303">
        <v>5</v>
      </c>
      <c r="BJ12" s="303">
        <v>0</v>
      </c>
      <c r="BK12" s="303">
        <v>0</v>
      </c>
      <c r="BL12" s="303">
        <v>0</v>
      </c>
      <c r="BM12" s="303">
        <v>0</v>
      </c>
      <c r="BN12" s="303">
        <v>185</v>
      </c>
      <c r="BO12" s="303">
        <v>0</v>
      </c>
      <c r="BP12" s="304">
        <v>511</v>
      </c>
      <c r="BQ12" s="303">
        <v>0</v>
      </c>
      <c r="BR12" s="303">
        <v>0</v>
      </c>
      <c r="BS12" s="303">
        <v>0</v>
      </c>
      <c r="BT12" s="303">
        <v>0</v>
      </c>
      <c r="BU12" s="303">
        <v>0</v>
      </c>
      <c r="BV12" s="303">
        <v>0</v>
      </c>
      <c r="BW12" s="303">
        <v>0</v>
      </c>
      <c r="BX12" s="303">
        <v>0</v>
      </c>
      <c r="BY12" s="303">
        <v>0</v>
      </c>
      <c r="BZ12" s="303">
        <v>0</v>
      </c>
      <c r="CA12" s="303">
        <v>0</v>
      </c>
      <c r="CB12" s="303">
        <v>0</v>
      </c>
      <c r="CC12" s="304">
        <v>0</v>
      </c>
    </row>
    <row r="13" spans="1:81" x14ac:dyDescent="0.25">
      <c r="A13" s="302" t="s">
        <v>36</v>
      </c>
      <c r="B13" s="302" t="s">
        <v>233</v>
      </c>
      <c r="C13" s="302" t="s">
        <v>234</v>
      </c>
      <c r="D13" s="303">
        <v>6731</v>
      </c>
      <c r="E13" s="303">
        <v>55423</v>
      </c>
      <c r="F13" s="303">
        <v>398</v>
      </c>
      <c r="G13" s="303">
        <v>148878</v>
      </c>
      <c r="H13" s="303">
        <v>6341</v>
      </c>
      <c r="I13" s="303">
        <v>1155</v>
      </c>
      <c r="J13" s="303">
        <v>22</v>
      </c>
      <c r="K13" s="303">
        <v>177</v>
      </c>
      <c r="L13" s="303">
        <v>265</v>
      </c>
      <c r="M13" s="303">
        <v>0</v>
      </c>
      <c r="N13" s="303">
        <v>1521</v>
      </c>
      <c r="O13" s="303">
        <v>0</v>
      </c>
      <c r="P13" s="304">
        <v>220911</v>
      </c>
      <c r="Q13" s="303">
        <v>6731</v>
      </c>
      <c r="R13" s="303">
        <v>27711</v>
      </c>
      <c r="S13" s="303">
        <v>0</v>
      </c>
      <c r="T13" s="303">
        <v>77704</v>
      </c>
      <c r="U13" s="303">
        <v>0</v>
      </c>
      <c r="V13" s="303">
        <v>0</v>
      </c>
      <c r="W13" s="303">
        <v>22</v>
      </c>
      <c r="X13" s="303">
        <v>0</v>
      </c>
      <c r="Y13" s="303">
        <v>0</v>
      </c>
      <c r="Z13" s="303">
        <v>0</v>
      </c>
      <c r="AA13" s="303">
        <v>0</v>
      </c>
      <c r="AB13" s="303">
        <v>0</v>
      </c>
      <c r="AC13" s="304">
        <v>112168</v>
      </c>
      <c r="AD13" s="303">
        <v>0</v>
      </c>
      <c r="AE13" s="303">
        <v>23463</v>
      </c>
      <c r="AF13" s="303">
        <v>398</v>
      </c>
      <c r="AG13" s="303">
        <v>0</v>
      </c>
      <c r="AH13" s="303">
        <v>0</v>
      </c>
      <c r="AI13" s="303">
        <v>1087</v>
      </c>
      <c r="AJ13" s="303">
        <v>0</v>
      </c>
      <c r="AK13" s="303">
        <v>177</v>
      </c>
      <c r="AL13" s="303">
        <v>265</v>
      </c>
      <c r="AM13" s="303">
        <v>0</v>
      </c>
      <c r="AN13" s="303">
        <v>567</v>
      </c>
      <c r="AO13" s="303">
        <v>0</v>
      </c>
      <c r="AP13" s="304">
        <v>25957</v>
      </c>
      <c r="AQ13" s="303">
        <v>0</v>
      </c>
      <c r="AR13" s="303">
        <v>0</v>
      </c>
      <c r="AS13" s="303">
        <v>0</v>
      </c>
      <c r="AT13" s="303">
        <v>71174</v>
      </c>
      <c r="AU13" s="303">
        <v>6341</v>
      </c>
      <c r="AV13" s="303">
        <v>0</v>
      </c>
      <c r="AW13" s="303">
        <v>0</v>
      </c>
      <c r="AX13" s="303">
        <v>0</v>
      </c>
      <c r="AY13" s="303">
        <v>0</v>
      </c>
      <c r="AZ13" s="303">
        <v>0</v>
      </c>
      <c r="BA13" s="303">
        <v>0</v>
      </c>
      <c r="BB13" s="303">
        <v>0</v>
      </c>
      <c r="BC13" s="304">
        <v>77515</v>
      </c>
      <c r="BD13" s="303">
        <v>0</v>
      </c>
      <c r="BE13" s="303">
        <v>4249</v>
      </c>
      <c r="BF13" s="303">
        <v>0</v>
      </c>
      <c r="BG13" s="303">
        <v>0</v>
      </c>
      <c r="BH13" s="303">
        <v>0</v>
      </c>
      <c r="BI13" s="303">
        <v>68</v>
      </c>
      <c r="BJ13" s="303">
        <v>0</v>
      </c>
      <c r="BK13" s="303">
        <v>0</v>
      </c>
      <c r="BL13" s="303">
        <v>0</v>
      </c>
      <c r="BM13" s="303">
        <v>0</v>
      </c>
      <c r="BN13" s="303">
        <v>954</v>
      </c>
      <c r="BO13" s="303">
        <v>0</v>
      </c>
      <c r="BP13" s="304">
        <v>5271</v>
      </c>
      <c r="BQ13" s="303">
        <v>0</v>
      </c>
      <c r="BR13" s="303">
        <v>0</v>
      </c>
      <c r="BS13" s="303">
        <v>0</v>
      </c>
      <c r="BT13" s="303">
        <v>0</v>
      </c>
      <c r="BU13" s="303">
        <v>0</v>
      </c>
      <c r="BV13" s="303">
        <v>0</v>
      </c>
      <c r="BW13" s="303">
        <v>0</v>
      </c>
      <c r="BX13" s="303">
        <v>0</v>
      </c>
      <c r="BY13" s="303">
        <v>0</v>
      </c>
      <c r="BZ13" s="303">
        <v>0</v>
      </c>
      <c r="CA13" s="303">
        <v>0</v>
      </c>
      <c r="CB13" s="303">
        <v>0</v>
      </c>
      <c r="CC13" s="304">
        <v>0</v>
      </c>
    </row>
    <row r="14" spans="1:81" x14ac:dyDescent="0.25">
      <c r="A14" s="302" t="s">
        <v>36</v>
      </c>
      <c r="B14" s="302" t="s">
        <v>235</v>
      </c>
      <c r="C14" s="302" t="s">
        <v>236</v>
      </c>
      <c r="D14" s="303">
        <v>4081</v>
      </c>
      <c r="E14" s="303">
        <v>33546</v>
      </c>
      <c r="F14" s="303">
        <v>230</v>
      </c>
      <c r="G14" s="303">
        <v>84301</v>
      </c>
      <c r="H14" s="303">
        <v>3654</v>
      </c>
      <c r="I14" s="303">
        <v>978</v>
      </c>
      <c r="J14" s="303">
        <v>13</v>
      </c>
      <c r="K14" s="303">
        <v>103</v>
      </c>
      <c r="L14" s="303">
        <v>154</v>
      </c>
      <c r="M14" s="303">
        <v>0</v>
      </c>
      <c r="N14" s="303">
        <v>879</v>
      </c>
      <c r="O14" s="303">
        <v>0</v>
      </c>
      <c r="P14" s="304">
        <v>127939</v>
      </c>
      <c r="Q14" s="303">
        <v>4081</v>
      </c>
      <c r="R14" s="303">
        <v>16773</v>
      </c>
      <c r="S14" s="303">
        <v>0</v>
      </c>
      <c r="T14" s="303">
        <v>45416</v>
      </c>
      <c r="U14" s="303">
        <v>0</v>
      </c>
      <c r="V14" s="303">
        <v>0</v>
      </c>
      <c r="W14" s="303">
        <v>13</v>
      </c>
      <c r="X14" s="303">
        <v>0</v>
      </c>
      <c r="Y14" s="303">
        <v>0</v>
      </c>
      <c r="Z14" s="303">
        <v>0</v>
      </c>
      <c r="AA14" s="303">
        <v>0</v>
      </c>
      <c r="AB14" s="303">
        <v>0</v>
      </c>
      <c r="AC14" s="304">
        <v>66283</v>
      </c>
      <c r="AD14" s="303">
        <v>0</v>
      </c>
      <c r="AE14" s="303">
        <v>14474</v>
      </c>
      <c r="AF14" s="303">
        <v>230</v>
      </c>
      <c r="AG14" s="303">
        <v>0</v>
      </c>
      <c r="AH14" s="303">
        <v>0</v>
      </c>
      <c r="AI14" s="303">
        <v>941</v>
      </c>
      <c r="AJ14" s="303">
        <v>0</v>
      </c>
      <c r="AK14" s="303">
        <v>103</v>
      </c>
      <c r="AL14" s="303">
        <v>154</v>
      </c>
      <c r="AM14" s="303">
        <v>0</v>
      </c>
      <c r="AN14" s="303">
        <v>307</v>
      </c>
      <c r="AO14" s="303">
        <v>0</v>
      </c>
      <c r="AP14" s="304">
        <v>16209</v>
      </c>
      <c r="AQ14" s="303">
        <v>0</v>
      </c>
      <c r="AR14" s="303">
        <v>0</v>
      </c>
      <c r="AS14" s="303">
        <v>0</v>
      </c>
      <c r="AT14" s="303">
        <v>38885</v>
      </c>
      <c r="AU14" s="303">
        <v>3654</v>
      </c>
      <c r="AV14" s="303">
        <v>0</v>
      </c>
      <c r="AW14" s="303">
        <v>0</v>
      </c>
      <c r="AX14" s="303">
        <v>0</v>
      </c>
      <c r="AY14" s="303">
        <v>0</v>
      </c>
      <c r="AZ14" s="303">
        <v>0</v>
      </c>
      <c r="BA14" s="303">
        <v>0</v>
      </c>
      <c r="BB14" s="303">
        <v>0</v>
      </c>
      <c r="BC14" s="304">
        <v>42539</v>
      </c>
      <c r="BD14" s="303">
        <v>0</v>
      </c>
      <c r="BE14" s="303">
        <v>2299</v>
      </c>
      <c r="BF14" s="303">
        <v>0</v>
      </c>
      <c r="BG14" s="303">
        <v>0</v>
      </c>
      <c r="BH14" s="303">
        <v>0</v>
      </c>
      <c r="BI14" s="303">
        <v>37</v>
      </c>
      <c r="BJ14" s="303">
        <v>0</v>
      </c>
      <c r="BK14" s="303">
        <v>0</v>
      </c>
      <c r="BL14" s="303">
        <v>0</v>
      </c>
      <c r="BM14" s="303">
        <v>0</v>
      </c>
      <c r="BN14" s="303">
        <v>572</v>
      </c>
      <c r="BO14" s="303">
        <v>0</v>
      </c>
      <c r="BP14" s="304">
        <v>2908</v>
      </c>
      <c r="BQ14" s="303">
        <v>0</v>
      </c>
      <c r="BR14" s="303">
        <v>0</v>
      </c>
      <c r="BS14" s="303">
        <v>0</v>
      </c>
      <c r="BT14" s="303">
        <v>0</v>
      </c>
      <c r="BU14" s="303">
        <v>0</v>
      </c>
      <c r="BV14" s="303">
        <v>0</v>
      </c>
      <c r="BW14" s="303">
        <v>0</v>
      </c>
      <c r="BX14" s="303">
        <v>0</v>
      </c>
      <c r="BY14" s="303">
        <v>0</v>
      </c>
      <c r="BZ14" s="303">
        <v>0</v>
      </c>
      <c r="CA14" s="303">
        <v>0</v>
      </c>
      <c r="CB14" s="303">
        <v>0</v>
      </c>
      <c r="CC14" s="304">
        <v>0</v>
      </c>
    </row>
    <row r="15" spans="1:81" x14ac:dyDescent="0.25">
      <c r="A15" s="302" t="s">
        <v>39</v>
      </c>
      <c r="B15" s="302" t="s">
        <v>231</v>
      </c>
      <c r="C15" s="302" t="s">
        <v>239</v>
      </c>
      <c r="D15" s="303">
        <v>0</v>
      </c>
      <c r="E15" s="303">
        <v>0</v>
      </c>
      <c r="F15" s="303">
        <v>0</v>
      </c>
      <c r="G15" s="303">
        <v>0</v>
      </c>
      <c r="H15" s="303">
        <v>0</v>
      </c>
      <c r="I15" s="303">
        <v>0</v>
      </c>
      <c r="J15" s="303">
        <v>0</v>
      </c>
      <c r="K15" s="303">
        <v>0</v>
      </c>
      <c r="L15" s="303">
        <v>0</v>
      </c>
      <c r="M15" s="303">
        <v>0</v>
      </c>
      <c r="N15" s="303">
        <v>0</v>
      </c>
      <c r="O15" s="303">
        <v>0</v>
      </c>
      <c r="P15" s="304">
        <v>0</v>
      </c>
      <c r="Q15" s="303">
        <v>0</v>
      </c>
      <c r="R15" s="303">
        <v>0</v>
      </c>
      <c r="S15" s="303">
        <v>0</v>
      </c>
      <c r="T15" s="303">
        <v>160</v>
      </c>
      <c r="U15" s="303">
        <v>0</v>
      </c>
      <c r="V15" s="303">
        <v>0</v>
      </c>
      <c r="W15" s="303">
        <v>0</v>
      </c>
      <c r="X15" s="303">
        <v>0</v>
      </c>
      <c r="Y15" s="303">
        <v>0</v>
      </c>
      <c r="Z15" s="303">
        <v>0</v>
      </c>
      <c r="AA15" s="303">
        <v>0</v>
      </c>
      <c r="AB15" s="303">
        <v>0</v>
      </c>
      <c r="AC15" s="304">
        <v>160</v>
      </c>
      <c r="AD15" s="303">
        <v>0</v>
      </c>
      <c r="AE15" s="303">
        <v>0</v>
      </c>
      <c r="AF15" s="303">
        <v>0</v>
      </c>
      <c r="AG15" s="303">
        <v>0</v>
      </c>
      <c r="AH15" s="303">
        <v>0</v>
      </c>
      <c r="AI15" s="303">
        <v>0</v>
      </c>
      <c r="AJ15" s="303">
        <v>0</v>
      </c>
      <c r="AK15" s="303">
        <v>0</v>
      </c>
      <c r="AL15" s="303">
        <v>0</v>
      </c>
      <c r="AM15" s="303">
        <v>0</v>
      </c>
      <c r="AN15" s="303">
        <v>0</v>
      </c>
      <c r="AO15" s="303">
        <v>0</v>
      </c>
      <c r="AP15" s="304">
        <v>0</v>
      </c>
      <c r="AQ15" s="303">
        <v>0</v>
      </c>
      <c r="AR15" s="303">
        <v>0</v>
      </c>
      <c r="AS15" s="303">
        <v>0</v>
      </c>
      <c r="AT15" s="303">
        <v>-160</v>
      </c>
      <c r="AU15" s="303">
        <v>0</v>
      </c>
      <c r="AV15" s="303">
        <v>0</v>
      </c>
      <c r="AW15" s="303">
        <v>0</v>
      </c>
      <c r="AX15" s="303">
        <v>0</v>
      </c>
      <c r="AY15" s="303">
        <v>0</v>
      </c>
      <c r="AZ15" s="303">
        <v>0</v>
      </c>
      <c r="BA15" s="303">
        <v>0</v>
      </c>
      <c r="BB15" s="303">
        <v>0</v>
      </c>
      <c r="BC15" s="304">
        <v>-160</v>
      </c>
      <c r="BD15" s="303">
        <v>0</v>
      </c>
      <c r="BE15" s="303">
        <v>0</v>
      </c>
      <c r="BF15" s="303">
        <v>0</v>
      </c>
      <c r="BG15" s="303">
        <v>0</v>
      </c>
      <c r="BH15" s="303">
        <v>0</v>
      </c>
      <c r="BI15" s="303">
        <v>0</v>
      </c>
      <c r="BJ15" s="303">
        <v>0</v>
      </c>
      <c r="BK15" s="303">
        <v>0</v>
      </c>
      <c r="BL15" s="303">
        <v>0</v>
      </c>
      <c r="BM15" s="303">
        <v>0</v>
      </c>
      <c r="BN15" s="303">
        <v>0</v>
      </c>
      <c r="BO15" s="303">
        <v>0</v>
      </c>
      <c r="BP15" s="304">
        <v>0</v>
      </c>
      <c r="BQ15" s="303">
        <v>0</v>
      </c>
      <c r="BR15" s="303">
        <v>0</v>
      </c>
      <c r="BS15" s="303">
        <v>0</v>
      </c>
      <c r="BT15" s="303">
        <v>0</v>
      </c>
      <c r="BU15" s="303">
        <v>0</v>
      </c>
      <c r="BV15" s="303">
        <v>0</v>
      </c>
      <c r="BW15" s="303">
        <v>0</v>
      </c>
      <c r="BX15" s="303">
        <v>0</v>
      </c>
      <c r="BY15" s="303">
        <v>0</v>
      </c>
      <c r="BZ15" s="303">
        <v>0</v>
      </c>
      <c r="CA15" s="303">
        <v>0</v>
      </c>
      <c r="CB15" s="303">
        <v>0</v>
      </c>
      <c r="CC15" s="304">
        <v>0</v>
      </c>
    </row>
    <row r="16" spans="1:81" x14ac:dyDescent="0.25">
      <c r="A16" s="302" t="s">
        <v>39</v>
      </c>
      <c r="B16" s="302" t="s">
        <v>231</v>
      </c>
      <c r="C16" s="302" t="s">
        <v>232</v>
      </c>
      <c r="D16" s="303">
        <v>466</v>
      </c>
      <c r="E16" s="303">
        <v>3779</v>
      </c>
      <c r="F16" s="303">
        <v>16</v>
      </c>
      <c r="G16" s="303">
        <v>3980</v>
      </c>
      <c r="H16" s="303">
        <v>237</v>
      </c>
      <c r="I16" s="303">
        <v>375</v>
      </c>
      <c r="J16" s="303">
        <v>1</v>
      </c>
      <c r="K16" s="303">
        <v>7</v>
      </c>
      <c r="L16" s="303">
        <v>11</v>
      </c>
      <c r="M16" s="303">
        <v>0</v>
      </c>
      <c r="N16" s="303">
        <v>60</v>
      </c>
      <c r="O16" s="303">
        <v>0</v>
      </c>
      <c r="P16" s="304">
        <v>8932</v>
      </c>
      <c r="Q16" s="303">
        <v>466</v>
      </c>
      <c r="R16" s="303">
        <v>1889</v>
      </c>
      <c r="S16" s="303">
        <v>0</v>
      </c>
      <c r="T16" s="303">
        <v>3582</v>
      </c>
      <c r="U16" s="303">
        <v>0</v>
      </c>
      <c r="V16" s="303">
        <v>0</v>
      </c>
      <c r="W16" s="303">
        <v>1</v>
      </c>
      <c r="X16" s="303">
        <v>0</v>
      </c>
      <c r="Y16" s="303">
        <v>0</v>
      </c>
      <c r="Z16" s="303">
        <v>0</v>
      </c>
      <c r="AA16" s="303">
        <v>0</v>
      </c>
      <c r="AB16" s="303">
        <v>0</v>
      </c>
      <c r="AC16" s="304">
        <v>5938</v>
      </c>
      <c r="AD16" s="303">
        <v>0</v>
      </c>
      <c r="AE16" s="303">
        <v>1890</v>
      </c>
      <c r="AF16" s="303">
        <v>16</v>
      </c>
      <c r="AG16" s="303">
        <v>0</v>
      </c>
      <c r="AH16" s="303">
        <v>0</v>
      </c>
      <c r="AI16" s="303">
        <v>375</v>
      </c>
      <c r="AJ16" s="303">
        <v>0</v>
      </c>
      <c r="AK16" s="303">
        <v>7</v>
      </c>
      <c r="AL16" s="303">
        <v>11</v>
      </c>
      <c r="AM16" s="303">
        <v>0</v>
      </c>
      <c r="AN16" s="303">
        <v>0</v>
      </c>
      <c r="AO16" s="303">
        <v>0</v>
      </c>
      <c r="AP16" s="304">
        <v>2299</v>
      </c>
      <c r="AQ16" s="303">
        <v>0</v>
      </c>
      <c r="AR16" s="303">
        <v>0</v>
      </c>
      <c r="AS16" s="303">
        <v>0</v>
      </c>
      <c r="AT16" s="303">
        <v>398</v>
      </c>
      <c r="AU16" s="303">
        <v>237</v>
      </c>
      <c r="AV16" s="303">
        <v>0</v>
      </c>
      <c r="AW16" s="303">
        <v>0</v>
      </c>
      <c r="AX16" s="303">
        <v>0</v>
      </c>
      <c r="AY16" s="303">
        <v>0</v>
      </c>
      <c r="AZ16" s="303">
        <v>0</v>
      </c>
      <c r="BA16" s="303">
        <v>0</v>
      </c>
      <c r="BB16" s="303">
        <v>0</v>
      </c>
      <c r="BC16" s="304">
        <v>635</v>
      </c>
      <c r="BD16" s="303">
        <v>0</v>
      </c>
      <c r="BE16" s="303">
        <v>0</v>
      </c>
      <c r="BF16" s="303">
        <v>0</v>
      </c>
      <c r="BG16" s="303">
        <v>0</v>
      </c>
      <c r="BH16" s="303">
        <v>0</v>
      </c>
      <c r="BI16" s="303">
        <v>0</v>
      </c>
      <c r="BJ16" s="303">
        <v>0</v>
      </c>
      <c r="BK16" s="303">
        <v>0</v>
      </c>
      <c r="BL16" s="303">
        <v>0</v>
      </c>
      <c r="BM16" s="303">
        <v>0</v>
      </c>
      <c r="BN16" s="303">
        <v>60</v>
      </c>
      <c r="BO16" s="303">
        <v>0</v>
      </c>
      <c r="BP16" s="304">
        <v>60</v>
      </c>
      <c r="BQ16" s="303">
        <v>0</v>
      </c>
      <c r="BR16" s="303">
        <v>0</v>
      </c>
      <c r="BS16" s="303">
        <v>0</v>
      </c>
      <c r="BT16" s="303">
        <v>0</v>
      </c>
      <c r="BU16" s="303">
        <v>0</v>
      </c>
      <c r="BV16" s="303">
        <v>0</v>
      </c>
      <c r="BW16" s="303">
        <v>0</v>
      </c>
      <c r="BX16" s="303">
        <v>0</v>
      </c>
      <c r="BY16" s="303">
        <v>0</v>
      </c>
      <c r="BZ16" s="303">
        <v>0</v>
      </c>
      <c r="CA16" s="303">
        <v>0</v>
      </c>
      <c r="CB16" s="303">
        <v>0</v>
      </c>
      <c r="CC16" s="304">
        <v>0</v>
      </c>
    </row>
    <row r="17" spans="1:81" x14ac:dyDescent="0.25">
      <c r="A17" s="302" t="s">
        <v>39</v>
      </c>
      <c r="B17" s="302" t="s">
        <v>235</v>
      </c>
      <c r="C17" s="302" t="s">
        <v>234</v>
      </c>
      <c r="D17" s="303">
        <v>2148</v>
      </c>
      <c r="E17" s="303">
        <v>17414</v>
      </c>
      <c r="F17" s="303">
        <v>74</v>
      </c>
      <c r="G17" s="303">
        <v>18339</v>
      </c>
      <c r="H17" s="303">
        <v>1091</v>
      </c>
      <c r="I17" s="303">
        <v>1729</v>
      </c>
      <c r="J17" s="303">
        <v>4</v>
      </c>
      <c r="K17" s="303">
        <v>33</v>
      </c>
      <c r="L17" s="303">
        <v>49</v>
      </c>
      <c r="M17" s="303">
        <v>0</v>
      </c>
      <c r="N17" s="303">
        <v>276</v>
      </c>
      <c r="O17" s="303">
        <v>0</v>
      </c>
      <c r="P17" s="304">
        <v>41157</v>
      </c>
      <c r="Q17" s="303">
        <v>2148</v>
      </c>
      <c r="R17" s="303">
        <v>8707</v>
      </c>
      <c r="S17" s="303">
        <v>0</v>
      </c>
      <c r="T17" s="303">
        <v>16505</v>
      </c>
      <c r="U17" s="303">
        <v>0</v>
      </c>
      <c r="V17" s="303">
        <v>0</v>
      </c>
      <c r="W17" s="303">
        <v>4</v>
      </c>
      <c r="X17" s="303">
        <v>0</v>
      </c>
      <c r="Y17" s="303">
        <v>0</v>
      </c>
      <c r="Z17" s="303">
        <v>0</v>
      </c>
      <c r="AA17" s="303">
        <v>0</v>
      </c>
      <c r="AB17" s="303">
        <v>0</v>
      </c>
      <c r="AC17" s="304">
        <v>27364</v>
      </c>
      <c r="AD17" s="303">
        <v>0</v>
      </c>
      <c r="AE17" s="303">
        <v>8707</v>
      </c>
      <c r="AF17" s="303">
        <v>74</v>
      </c>
      <c r="AG17" s="303">
        <v>0</v>
      </c>
      <c r="AH17" s="303">
        <v>0</v>
      </c>
      <c r="AI17" s="303">
        <v>1729</v>
      </c>
      <c r="AJ17" s="303">
        <v>0</v>
      </c>
      <c r="AK17" s="303">
        <v>33</v>
      </c>
      <c r="AL17" s="303">
        <v>49</v>
      </c>
      <c r="AM17" s="303">
        <v>0</v>
      </c>
      <c r="AN17" s="303">
        <v>0</v>
      </c>
      <c r="AO17" s="303">
        <v>0</v>
      </c>
      <c r="AP17" s="304">
        <v>10592</v>
      </c>
      <c r="AQ17" s="303">
        <v>0</v>
      </c>
      <c r="AR17" s="303">
        <v>0</v>
      </c>
      <c r="AS17" s="303">
        <v>0</v>
      </c>
      <c r="AT17" s="303">
        <v>1834</v>
      </c>
      <c r="AU17" s="303">
        <v>1091</v>
      </c>
      <c r="AV17" s="303">
        <v>0</v>
      </c>
      <c r="AW17" s="303">
        <v>0</v>
      </c>
      <c r="AX17" s="303">
        <v>0</v>
      </c>
      <c r="AY17" s="303">
        <v>0</v>
      </c>
      <c r="AZ17" s="303">
        <v>0</v>
      </c>
      <c r="BA17" s="303">
        <v>0</v>
      </c>
      <c r="BB17" s="303">
        <v>0</v>
      </c>
      <c r="BC17" s="304">
        <v>2925</v>
      </c>
      <c r="BD17" s="303">
        <v>0</v>
      </c>
      <c r="BE17" s="303">
        <v>0</v>
      </c>
      <c r="BF17" s="303">
        <v>0</v>
      </c>
      <c r="BG17" s="303">
        <v>0</v>
      </c>
      <c r="BH17" s="303">
        <v>0</v>
      </c>
      <c r="BI17" s="303">
        <v>0</v>
      </c>
      <c r="BJ17" s="303">
        <v>0</v>
      </c>
      <c r="BK17" s="303">
        <v>0</v>
      </c>
      <c r="BL17" s="303">
        <v>0</v>
      </c>
      <c r="BM17" s="303">
        <v>0</v>
      </c>
      <c r="BN17" s="303">
        <v>276</v>
      </c>
      <c r="BO17" s="303">
        <v>0</v>
      </c>
      <c r="BP17" s="304">
        <v>276</v>
      </c>
      <c r="BQ17" s="303">
        <v>0</v>
      </c>
      <c r="BR17" s="303">
        <v>0</v>
      </c>
      <c r="BS17" s="303">
        <v>0</v>
      </c>
      <c r="BT17" s="303">
        <v>0</v>
      </c>
      <c r="BU17" s="303">
        <v>0</v>
      </c>
      <c r="BV17" s="303">
        <v>0</v>
      </c>
      <c r="BW17" s="303">
        <v>0</v>
      </c>
      <c r="BX17" s="303">
        <v>0</v>
      </c>
      <c r="BY17" s="303">
        <v>0</v>
      </c>
      <c r="BZ17" s="303">
        <v>0</v>
      </c>
      <c r="CA17" s="303">
        <v>0</v>
      </c>
      <c r="CB17" s="303">
        <v>0</v>
      </c>
      <c r="CC17" s="304">
        <v>0</v>
      </c>
    </row>
    <row r="18" spans="1:81" x14ac:dyDescent="0.25">
      <c r="A18" s="302" t="s">
        <v>39</v>
      </c>
      <c r="B18" s="302" t="s">
        <v>235</v>
      </c>
      <c r="C18" s="302" t="s">
        <v>236</v>
      </c>
      <c r="D18" s="303">
        <v>2156</v>
      </c>
      <c r="E18" s="303">
        <v>17478</v>
      </c>
      <c r="F18" s="303">
        <v>74</v>
      </c>
      <c r="G18" s="303">
        <v>18408</v>
      </c>
      <c r="H18" s="303">
        <v>1095</v>
      </c>
      <c r="I18" s="303">
        <v>1735</v>
      </c>
      <c r="J18" s="303">
        <v>4</v>
      </c>
      <c r="K18" s="303">
        <v>33</v>
      </c>
      <c r="L18" s="303">
        <v>50</v>
      </c>
      <c r="M18" s="303">
        <v>0</v>
      </c>
      <c r="N18" s="303">
        <v>277</v>
      </c>
      <c r="O18" s="303">
        <v>0</v>
      </c>
      <c r="P18" s="304">
        <v>41310</v>
      </c>
      <c r="Q18" s="303">
        <v>2156</v>
      </c>
      <c r="R18" s="303">
        <v>8739</v>
      </c>
      <c r="S18" s="303">
        <v>0</v>
      </c>
      <c r="T18" s="303">
        <v>16567</v>
      </c>
      <c r="U18" s="303">
        <v>0</v>
      </c>
      <c r="V18" s="303">
        <v>0</v>
      </c>
      <c r="W18" s="303">
        <v>4</v>
      </c>
      <c r="X18" s="303">
        <v>0</v>
      </c>
      <c r="Y18" s="303">
        <v>0</v>
      </c>
      <c r="Z18" s="303">
        <v>0</v>
      </c>
      <c r="AA18" s="303">
        <v>0</v>
      </c>
      <c r="AB18" s="303">
        <v>0</v>
      </c>
      <c r="AC18" s="304">
        <v>27466</v>
      </c>
      <c r="AD18" s="303">
        <v>0</v>
      </c>
      <c r="AE18" s="303">
        <v>8739</v>
      </c>
      <c r="AF18" s="303">
        <v>74</v>
      </c>
      <c r="AG18" s="303">
        <v>0</v>
      </c>
      <c r="AH18" s="303">
        <v>0</v>
      </c>
      <c r="AI18" s="303">
        <v>1735</v>
      </c>
      <c r="AJ18" s="303">
        <v>0</v>
      </c>
      <c r="AK18" s="303">
        <v>33</v>
      </c>
      <c r="AL18" s="303">
        <v>50</v>
      </c>
      <c r="AM18" s="303">
        <v>0</v>
      </c>
      <c r="AN18" s="303">
        <v>0</v>
      </c>
      <c r="AO18" s="303">
        <v>0</v>
      </c>
      <c r="AP18" s="304">
        <v>10631</v>
      </c>
      <c r="AQ18" s="303">
        <v>0</v>
      </c>
      <c r="AR18" s="303">
        <v>0</v>
      </c>
      <c r="AS18" s="303">
        <v>0</v>
      </c>
      <c r="AT18" s="303">
        <v>1841</v>
      </c>
      <c r="AU18" s="303">
        <v>1095</v>
      </c>
      <c r="AV18" s="303">
        <v>0</v>
      </c>
      <c r="AW18" s="303">
        <v>0</v>
      </c>
      <c r="AX18" s="303">
        <v>0</v>
      </c>
      <c r="AY18" s="303">
        <v>0</v>
      </c>
      <c r="AZ18" s="303">
        <v>0</v>
      </c>
      <c r="BA18" s="303">
        <v>0</v>
      </c>
      <c r="BB18" s="303">
        <v>0</v>
      </c>
      <c r="BC18" s="304">
        <v>2936</v>
      </c>
      <c r="BD18" s="303">
        <v>0</v>
      </c>
      <c r="BE18" s="303">
        <v>0</v>
      </c>
      <c r="BF18" s="303">
        <v>0</v>
      </c>
      <c r="BG18" s="303">
        <v>0</v>
      </c>
      <c r="BH18" s="303">
        <v>0</v>
      </c>
      <c r="BI18" s="303">
        <v>0</v>
      </c>
      <c r="BJ18" s="303">
        <v>0</v>
      </c>
      <c r="BK18" s="303">
        <v>0</v>
      </c>
      <c r="BL18" s="303">
        <v>0</v>
      </c>
      <c r="BM18" s="303">
        <v>0</v>
      </c>
      <c r="BN18" s="303">
        <v>277</v>
      </c>
      <c r="BO18" s="303">
        <v>0</v>
      </c>
      <c r="BP18" s="304">
        <v>277</v>
      </c>
      <c r="BQ18" s="303">
        <v>0</v>
      </c>
      <c r="BR18" s="303">
        <v>0</v>
      </c>
      <c r="BS18" s="303">
        <v>0</v>
      </c>
      <c r="BT18" s="303">
        <v>0</v>
      </c>
      <c r="BU18" s="303">
        <v>0</v>
      </c>
      <c r="BV18" s="303">
        <v>0</v>
      </c>
      <c r="BW18" s="303">
        <v>0</v>
      </c>
      <c r="BX18" s="303">
        <v>0</v>
      </c>
      <c r="BY18" s="303">
        <v>0</v>
      </c>
      <c r="BZ18" s="303">
        <v>0</v>
      </c>
      <c r="CA18" s="303">
        <v>0</v>
      </c>
      <c r="CB18" s="303">
        <v>0</v>
      </c>
      <c r="CC18" s="304">
        <v>0</v>
      </c>
    </row>
    <row r="19" spans="1:81" x14ac:dyDescent="0.25">
      <c r="A19" s="302" t="s">
        <v>48</v>
      </c>
      <c r="B19" s="302" t="s">
        <v>231</v>
      </c>
      <c r="C19" s="302" t="s">
        <v>241</v>
      </c>
      <c r="D19" s="303">
        <v>37</v>
      </c>
      <c r="E19" s="303">
        <v>309</v>
      </c>
      <c r="F19" s="303">
        <v>2</v>
      </c>
      <c r="G19" s="303">
        <v>915</v>
      </c>
      <c r="H19" s="303">
        <v>38</v>
      </c>
      <c r="I19" s="303">
        <v>2</v>
      </c>
      <c r="J19" s="303">
        <v>0</v>
      </c>
      <c r="K19" s="303">
        <v>1</v>
      </c>
      <c r="L19" s="303">
        <v>2</v>
      </c>
      <c r="M19" s="303">
        <v>0</v>
      </c>
      <c r="N19" s="303">
        <v>9</v>
      </c>
      <c r="O19" s="303">
        <v>0</v>
      </c>
      <c r="P19" s="304">
        <v>1315</v>
      </c>
      <c r="Q19" s="303">
        <v>37</v>
      </c>
      <c r="R19" s="303">
        <v>155</v>
      </c>
      <c r="S19" s="303">
        <v>0</v>
      </c>
      <c r="T19" s="303">
        <v>457</v>
      </c>
      <c r="U19" s="303">
        <v>0</v>
      </c>
      <c r="V19" s="303">
        <v>0</v>
      </c>
      <c r="W19" s="303">
        <v>0</v>
      </c>
      <c r="X19" s="303">
        <v>0</v>
      </c>
      <c r="Y19" s="303">
        <v>0</v>
      </c>
      <c r="Z19" s="303">
        <v>0</v>
      </c>
      <c r="AA19" s="303">
        <v>0</v>
      </c>
      <c r="AB19" s="303">
        <v>0</v>
      </c>
      <c r="AC19" s="304">
        <v>649</v>
      </c>
      <c r="AD19" s="303">
        <v>0</v>
      </c>
      <c r="AE19" s="303">
        <v>127</v>
      </c>
      <c r="AF19" s="303">
        <v>2</v>
      </c>
      <c r="AG19" s="303">
        <v>0</v>
      </c>
      <c r="AH19" s="303">
        <v>0</v>
      </c>
      <c r="AI19" s="303">
        <v>1</v>
      </c>
      <c r="AJ19" s="303">
        <v>0</v>
      </c>
      <c r="AK19" s="303">
        <v>1</v>
      </c>
      <c r="AL19" s="303">
        <v>2</v>
      </c>
      <c r="AM19" s="303">
        <v>0</v>
      </c>
      <c r="AN19" s="303">
        <v>4</v>
      </c>
      <c r="AO19" s="303">
        <v>0</v>
      </c>
      <c r="AP19" s="304">
        <v>137</v>
      </c>
      <c r="AQ19" s="303">
        <v>0</v>
      </c>
      <c r="AR19" s="303">
        <v>0</v>
      </c>
      <c r="AS19" s="303">
        <v>0</v>
      </c>
      <c r="AT19" s="303">
        <v>458</v>
      </c>
      <c r="AU19" s="303">
        <v>38</v>
      </c>
      <c r="AV19" s="303">
        <v>0</v>
      </c>
      <c r="AW19" s="303">
        <v>0</v>
      </c>
      <c r="AX19" s="303">
        <v>0</v>
      </c>
      <c r="AY19" s="303">
        <v>0</v>
      </c>
      <c r="AZ19" s="303">
        <v>0</v>
      </c>
      <c r="BA19" s="303">
        <v>0</v>
      </c>
      <c r="BB19" s="303">
        <v>0</v>
      </c>
      <c r="BC19" s="304">
        <v>496</v>
      </c>
      <c r="BD19" s="303">
        <v>0</v>
      </c>
      <c r="BE19" s="303">
        <v>27</v>
      </c>
      <c r="BF19" s="303">
        <v>0</v>
      </c>
      <c r="BG19" s="303">
        <v>0</v>
      </c>
      <c r="BH19" s="303">
        <v>0</v>
      </c>
      <c r="BI19" s="303">
        <v>1</v>
      </c>
      <c r="BJ19" s="303">
        <v>0</v>
      </c>
      <c r="BK19" s="303">
        <v>0</v>
      </c>
      <c r="BL19" s="303">
        <v>0</v>
      </c>
      <c r="BM19" s="303">
        <v>0</v>
      </c>
      <c r="BN19" s="303">
        <v>5</v>
      </c>
      <c r="BO19" s="303">
        <v>0</v>
      </c>
      <c r="BP19" s="304">
        <v>33</v>
      </c>
      <c r="BQ19" s="303">
        <v>0</v>
      </c>
      <c r="BR19" s="303">
        <v>0</v>
      </c>
      <c r="BS19" s="303">
        <v>0</v>
      </c>
      <c r="BT19" s="303">
        <v>0</v>
      </c>
      <c r="BU19" s="303">
        <v>0</v>
      </c>
      <c r="BV19" s="303">
        <v>0</v>
      </c>
      <c r="BW19" s="303">
        <v>0</v>
      </c>
      <c r="BX19" s="303">
        <v>0</v>
      </c>
      <c r="BY19" s="303">
        <v>0</v>
      </c>
      <c r="BZ19" s="303">
        <v>0</v>
      </c>
      <c r="CA19" s="303">
        <v>0</v>
      </c>
      <c r="CB19" s="303">
        <v>0</v>
      </c>
      <c r="CC19" s="304">
        <v>0</v>
      </c>
    </row>
    <row r="20" spans="1:81" x14ac:dyDescent="0.25">
      <c r="A20" s="302" t="s">
        <v>48</v>
      </c>
      <c r="B20" s="302" t="s">
        <v>231</v>
      </c>
      <c r="C20" s="302" t="s">
        <v>232</v>
      </c>
      <c r="D20" s="303">
        <v>16035</v>
      </c>
      <c r="E20" s="303">
        <v>132280</v>
      </c>
      <c r="F20" s="303">
        <v>994</v>
      </c>
      <c r="G20" s="303">
        <v>379963</v>
      </c>
      <c r="H20" s="303">
        <v>15913</v>
      </c>
      <c r="I20" s="303">
        <v>1573</v>
      </c>
      <c r="J20" s="303">
        <v>55</v>
      </c>
      <c r="K20" s="303">
        <v>441</v>
      </c>
      <c r="L20" s="303">
        <v>662</v>
      </c>
      <c r="M20" s="303">
        <v>0</v>
      </c>
      <c r="N20" s="303">
        <v>3804</v>
      </c>
      <c r="O20" s="303">
        <v>0</v>
      </c>
      <c r="P20" s="304">
        <v>551720</v>
      </c>
      <c r="Q20" s="303">
        <v>16035</v>
      </c>
      <c r="R20" s="303">
        <v>66140</v>
      </c>
      <c r="S20" s="303">
        <v>0</v>
      </c>
      <c r="T20" s="303">
        <v>192315</v>
      </c>
      <c r="U20" s="303">
        <v>0</v>
      </c>
      <c r="V20" s="303">
        <v>0</v>
      </c>
      <c r="W20" s="303">
        <v>55</v>
      </c>
      <c r="X20" s="303">
        <v>0</v>
      </c>
      <c r="Y20" s="303">
        <v>0</v>
      </c>
      <c r="Z20" s="303">
        <v>0</v>
      </c>
      <c r="AA20" s="303">
        <v>0</v>
      </c>
      <c r="AB20" s="303">
        <v>0</v>
      </c>
      <c r="AC20" s="304">
        <v>274545</v>
      </c>
      <c r="AD20" s="303">
        <v>0</v>
      </c>
      <c r="AE20" s="303">
        <v>54841</v>
      </c>
      <c r="AF20" s="303">
        <v>994</v>
      </c>
      <c r="AG20" s="303">
        <v>0</v>
      </c>
      <c r="AH20" s="303">
        <v>0</v>
      </c>
      <c r="AI20" s="303">
        <v>1391</v>
      </c>
      <c r="AJ20" s="303">
        <v>0</v>
      </c>
      <c r="AK20" s="303">
        <v>441</v>
      </c>
      <c r="AL20" s="303">
        <v>662</v>
      </c>
      <c r="AM20" s="303">
        <v>0</v>
      </c>
      <c r="AN20" s="303">
        <v>1507</v>
      </c>
      <c r="AO20" s="303">
        <v>0</v>
      </c>
      <c r="AP20" s="304">
        <v>59836</v>
      </c>
      <c r="AQ20" s="303">
        <v>0</v>
      </c>
      <c r="AR20" s="303">
        <v>0</v>
      </c>
      <c r="AS20" s="303">
        <v>0</v>
      </c>
      <c r="AT20" s="303">
        <v>187648</v>
      </c>
      <c r="AU20" s="303">
        <v>15913</v>
      </c>
      <c r="AV20" s="303">
        <v>0</v>
      </c>
      <c r="AW20" s="303">
        <v>0</v>
      </c>
      <c r="AX20" s="303">
        <v>0</v>
      </c>
      <c r="AY20" s="303">
        <v>0</v>
      </c>
      <c r="AZ20" s="303">
        <v>0</v>
      </c>
      <c r="BA20" s="303">
        <v>0</v>
      </c>
      <c r="BB20" s="303">
        <v>0</v>
      </c>
      <c r="BC20" s="304">
        <v>203561</v>
      </c>
      <c r="BD20" s="303">
        <v>0</v>
      </c>
      <c r="BE20" s="303">
        <v>11299</v>
      </c>
      <c r="BF20" s="303">
        <v>0</v>
      </c>
      <c r="BG20" s="303">
        <v>0</v>
      </c>
      <c r="BH20" s="303">
        <v>0</v>
      </c>
      <c r="BI20" s="303">
        <v>182</v>
      </c>
      <c r="BJ20" s="303">
        <v>0</v>
      </c>
      <c r="BK20" s="303">
        <v>0</v>
      </c>
      <c r="BL20" s="303">
        <v>0</v>
      </c>
      <c r="BM20" s="303">
        <v>0</v>
      </c>
      <c r="BN20" s="303">
        <v>2297</v>
      </c>
      <c r="BO20" s="303">
        <v>0</v>
      </c>
      <c r="BP20" s="304">
        <v>13778</v>
      </c>
      <c r="BQ20" s="303">
        <v>0</v>
      </c>
      <c r="BR20" s="303">
        <v>0</v>
      </c>
      <c r="BS20" s="303">
        <v>0</v>
      </c>
      <c r="BT20" s="303">
        <v>0</v>
      </c>
      <c r="BU20" s="303">
        <v>0</v>
      </c>
      <c r="BV20" s="303">
        <v>0</v>
      </c>
      <c r="BW20" s="303">
        <v>0</v>
      </c>
      <c r="BX20" s="303">
        <v>0</v>
      </c>
      <c r="BY20" s="303">
        <v>0</v>
      </c>
      <c r="BZ20" s="303">
        <v>0</v>
      </c>
      <c r="CA20" s="303">
        <v>0</v>
      </c>
      <c r="CB20" s="303">
        <v>0</v>
      </c>
      <c r="CC20" s="304">
        <v>0</v>
      </c>
    </row>
    <row r="21" spans="1:81" x14ac:dyDescent="0.25">
      <c r="A21" s="302" t="s">
        <v>48</v>
      </c>
      <c r="B21" s="302" t="s">
        <v>233</v>
      </c>
      <c r="C21" s="302" t="s">
        <v>234</v>
      </c>
      <c r="D21" s="303">
        <v>16279</v>
      </c>
      <c r="E21" s="303">
        <v>134301</v>
      </c>
      <c r="F21" s="303">
        <v>1009</v>
      </c>
      <c r="G21" s="303">
        <v>385927</v>
      </c>
      <c r="H21" s="303">
        <v>16161</v>
      </c>
      <c r="I21" s="303">
        <v>1590</v>
      </c>
      <c r="J21" s="303">
        <v>56</v>
      </c>
      <c r="K21" s="303">
        <v>448</v>
      </c>
      <c r="L21" s="303">
        <v>673</v>
      </c>
      <c r="M21" s="303">
        <v>0</v>
      </c>
      <c r="N21" s="303">
        <v>3864</v>
      </c>
      <c r="O21" s="303">
        <v>0</v>
      </c>
      <c r="P21" s="304">
        <v>560308</v>
      </c>
      <c r="Q21" s="303">
        <v>16279</v>
      </c>
      <c r="R21" s="303">
        <v>67151</v>
      </c>
      <c r="S21" s="303">
        <v>0</v>
      </c>
      <c r="T21" s="303">
        <v>195297</v>
      </c>
      <c r="U21" s="303">
        <v>0</v>
      </c>
      <c r="V21" s="303">
        <v>0</v>
      </c>
      <c r="W21" s="303">
        <v>56</v>
      </c>
      <c r="X21" s="303">
        <v>0</v>
      </c>
      <c r="Y21" s="303">
        <v>0</v>
      </c>
      <c r="Z21" s="303">
        <v>0</v>
      </c>
      <c r="AA21" s="303">
        <v>0</v>
      </c>
      <c r="AB21" s="303">
        <v>0</v>
      </c>
      <c r="AC21" s="304">
        <v>278783</v>
      </c>
      <c r="AD21" s="303">
        <v>0</v>
      </c>
      <c r="AE21" s="303">
        <v>55671</v>
      </c>
      <c r="AF21" s="303">
        <v>1009</v>
      </c>
      <c r="AG21" s="303">
        <v>0</v>
      </c>
      <c r="AH21" s="303">
        <v>0</v>
      </c>
      <c r="AI21" s="303">
        <v>1405</v>
      </c>
      <c r="AJ21" s="303">
        <v>0</v>
      </c>
      <c r="AK21" s="303">
        <v>448</v>
      </c>
      <c r="AL21" s="303">
        <v>673</v>
      </c>
      <c r="AM21" s="303">
        <v>0</v>
      </c>
      <c r="AN21" s="303">
        <v>1532</v>
      </c>
      <c r="AO21" s="303">
        <v>0</v>
      </c>
      <c r="AP21" s="304">
        <v>60738</v>
      </c>
      <c r="AQ21" s="303">
        <v>0</v>
      </c>
      <c r="AR21" s="303">
        <v>0</v>
      </c>
      <c r="AS21" s="303">
        <v>0</v>
      </c>
      <c r="AT21" s="303">
        <v>190630</v>
      </c>
      <c r="AU21" s="303">
        <v>16161</v>
      </c>
      <c r="AV21" s="303">
        <v>0</v>
      </c>
      <c r="AW21" s="303">
        <v>0</v>
      </c>
      <c r="AX21" s="303">
        <v>0</v>
      </c>
      <c r="AY21" s="303">
        <v>0</v>
      </c>
      <c r="AZ21" s="303">
        <v>0</v>
      </c>
      <c r="BA21" s="303">
        <v>0</v>
      </c>
      <c r="BB21" s="303">
        <v>0</v>
      </c>
      <c r="BC21" s="304">
        <v>206791</v>
      </c>
      <c r="BD21" s="303">
        <v>0</v>
      </c>
      <c r="BE21" s="303">
        <v>11479</v>
      </c>
      <c r="BF21" s="303">
        <v>0</v>
      </c>
      <c r="BG21" s="303">
        <v>0</v>
      </c>
      <c r="BH21" s="303">
        <v>0</v>
      </c>
      <c r="BI21" s="303">
        <v>185</v>
      </c>
      <c r="BJ21" s="303">
        <v>0</v>
      </c>
      <c r="BK21" s="303">
        <v>0</v>
      </c>
      <c r="BL21" s="303">
        <v>0</v>
      </c>
      <c r="BM21" s="303">
        <v>0</v>
      </c>
      <c r="BN21" s="303">
        <v>2332</v>
      </c>
      <c r="BO21" s="303">
        <v>0</v>
      </c>
      <c r="BP21" s="304">
        <v>13996</v>
      </c>
      <c r="BQ21" s="303">
        <v>0</v>
      </c>
      <c r="BR21" s="303">
        <v>0</v>
      </c>
      <c r="BS21" s="303">
        <v>0</v>
      </c>
      <c r="BT21" s="303">
        <v>0</v>
      </c>
      <c r="BU21" s="303">
        <v>0</v>
      </c>
      <c r="BV21" s="303">
        <v>0</v>
      </c>
      <c r="BW21" s="303">
        <v>0</v>
      </c>
      <c r="BX21" s="303">
        <v>0</v>
      </c>
      <c r="BY21" s="303">
        <v>0</v>
      </c>
      <c r="BZ21" s="303">
        <v>0</v>
      </c>
      <c r="CA21" s="303">
        <v>0</v>
      </c>
      <c r="CB21" s="303">
        <v>0</v>
      </c>
      <c r="CC21" s="304">
        <v>0</v>
      </c>
    </row>
    <row r="22" spans="1:81" x14ac:dyDescent="0.25">
      <c r="A22" s="302" t="s">
        <v>48</v>
      </c>
      <c r="B22" s="302" t="s">
        <v>235</v>
      </c>
      <c r="C22" s="302" t="s">
        <v>236</v>
      </c>
      <c r="D22" s="303">
        <v>16348</v>
      </c>
      <c r="E22" s="303">
        <v>134857</v>
      </c>
      <c r="F22" s="303">
        <v>1011</v>
      </c>
      <c r="G22" s="303">
        <v>386567</v>
      </c>
      <c r="H22" s="303">
        <v>16198</v>
      </c>
      <c r="I22" s="303">
        <v>1642</v>
      </c>
      <c r="J22" s="303">
        <v>56</v>
      </c>
      <c r="K22" s="303">
        <v>449</v>
      </c>
      <c r="L22" s="303">
        <v>674</v>
      </c>
      <c r="M22" s="303">
        <v>0</v>
      </c>
      <c r="N22" s="303">
        <v>3873</v>
      </c>
      <c r="O22" s="303">
        <v>0</v>
      </c>
      <c r="P22" s="304">
        <v>561675</v>
      </c>
      <c r="Q22" s="303">
        <v>16348</v>
      </c>
      <c r="R22" s="303">
        <v>67429</v>
      </c>
      <c r="S22" s="303">
        <v>0</v>
      </c>
      <c r="T22" s="303">
        <v>195617</v>
      </c>
      <c r="U22" s="303">
        <v>0</v>
      </c>
      <c r="V22" s="303">
        <v>0</v>
      </c>
      <c r="W22" s="303">
        <v>56</v>
      </c>
      <c r="X22" s="303">
        <v>0</v>
      </c>
      <c r="Y22" s="303">
        <v>0</v>
      </c>
      <c r="Z22" s="303">
        <v>0</v>
      </c>
      <c r="AA22" s="303">
        <v>0</v>
      </c>
      <c r="AB22" s="303">
        <v>0</v>
      </c>
      <c r="AC22" s="304">
        <v>279450</v>
      </c>
      <c r="AD22" s="303">
        <v>0</v>
      </c>
      <c r="AE22" s="303">
        <v>55947</v>
      </c>
      <c r="AF22" s="303">
        <v>1011</v>
      </c>
      <c r="AG22" s="303">
        <v>0</v>
      </c>
      <c r="AH22" s="303">
        <v>0</v>
      </c>
      <c r="AI22" s="303">
        <v>1457</v>
      </c>
      <c r="AJ22" s="303">
        <v>0</v>
      </c>
      <c r="AK22" s="303">
        <v>449</v>
      </c>
      <c r="AL22" s="303">
        <v>674</v>
      </c>
      <c r="AM22" s="303">
        <v>0</v>
      </c>
      <c r="AN22" s="303">
        <v>1532</v>
      </c>
      <c r="AO22" s="303">
        <v>0</v>
      </c>
      <c r="AP22" s="304">
        <v>61070</v>
      </c>
      <c r="AQ22" s="303">
        <v>0</v>
      </c>
      <c r="AR22" s="303">
        <v>0</v>
      </c>
      <c r="AS22" s="303">
        <v>0</v>
      </c>
      <c r="AT22" s="303">
        <v>190950</v>
      </c>
      <c r="AU22" s="303">
        <v>16198</v>
      </c>
      <c r="AV22" s="303">
        <v>0</v>
      </c>
      <c r="AW22" s="303">
        <v>0</v>
      </c>
      <c r="AX22" s="303">
        <v>0</v>
      </c>
      <c r="AY22" s="303">
        <v>0</v>
      </c>
      <c r="AZ22" s="303">
        <v>0</v>
      </c>
      <c r="BA22" s="303">
        <v>0</v>
      </c>
      <c r="BB22" s="303">
        <v>0</v>
      </c>
      <c r="BC22" s="304">
        <v>207148</v>
      </c>
      <c r="BD22" s="303">
        <v>0</v>
      </c>
      <c r="BE22" s="303">
        <v>11481</v>
      </c>
      <c r="BF22" s="303">
        <v>0</v>
      </c>
      <c r="BG22" s="303">
        <v>0</v>
      </c>
      <c r="BH22" s="303">
        <v>0</v>
      </c>
      <c r="BI22" s="303">
        <v>185</v>
      </c>
      <c r="BJ22" s="303">
        <v>0</v>
      </c>
      <c r="BK22" s="303">
        <v>0</v>
      </c>
      <c r="BL22" s="303">
        <v>0</v>
      </c>
      <c r="BM22" s="303">
        <v>0</v>
      </c>
      <c r="BN22" s="303">
        <v>2341</v>
      </c>
      <c r="BO22" s="303">
        <v>0</v>
      </c>
      <c r="BP22" s="304">
        <v>14007</v>
      </c>
      <c r="BQ22" s="303">
        <v>0</v>
      </c>
      <c r="BR22" s="303">
        <v>0</v>
      </c>
      <c r="BS22" s="303">
        <v>0</v>
      </c>
      <c r="BT22" s="303">
        <v>0</v>
      </c>
      <c r="BU22" s="303">
        <v>0</v>
      </c>
      <c r="BV22" s="303">
        <v>0</v>
      </c>
      <c r="BW22" s="303">
        <v>0</v>
      </c>
      <c r="BX22" s="303">
        <v>0</v>
      </c>
      <c r="BY22" s="303">
        <v>0</v>
      </c>
      <c r="BZ22" s="303">
        <v>0</v>
      </c>
      <c r="CA22" s="303">
        <v>0</v>
      </c>
      <c r="CB22" s="303">
        <v>0</v>
      </c>
      <c r="CC22" s="304">
        <v>0</v>
      </c>
    </row>
    <row r="23" spans="1:81" x14ac:dyDescent="0.25">
      <c r="A23" s="302" t="s">
        <v>53</v>
      </c>
      <c r="B23" s="302" t="s">
        <v>231</v>
      </c>
      <c r="C23" s="302" t="s">
        <v>232</v>
      </c>
      <c r="D23" s="303">
        <v>717</v>
      </c>
      <c r="E23" s="303">
        <v>5920</v>
      </c>
      <c r="F23" s="303">
        <v>45</v>
      </c>
      <c r="G23" s="303">
        <v>17474</v>
      </c>
      <c r="H23" s="303">
        <v>727</v>
      </c>
      <c r="I23" s="303">
        <v>48</v>
      </c>
      <c r="J23" s="303">
        <v>3</v>
      </c>
      <c r="K23" s="303">
        <v>20</v>
      </c>
      <c r="L23" s="303">
        <v>30</v>
      </c>
      <c r="M23" s="303">
        <v>0</v>
      </c>
      <c r="N23" s="303">
        <v>174</v>
      </c>
      <c r="O23" s="303">
        <v>0</v>
      </c>
      <c r="P23" s="304">
        <v>25158</v>
      </c>
      <c r="Q23" s="303">
        <v>717</v>
      </c>
      <c r="R23" s="303">
        <v>2960</v>
      </c>
      <c r="S23" s="303">
        <v>0</v>
      </c>
      <c r="T23" s="303">
        <v>8737</v>
      </c>
      <c r="U23" s="303">
        <v>0</v>
      </c>
      <c r="V23" s="303">
        <v>0</v>
      </c>
      <c r="W23" s="303">
        <v>3</v>
      </c>
      <c r="X23" s="303">
        <v>0</v>
      </c>
      <c r="Y23" s="303">
        <v>0</v>
      </c>
      <c r="Z23" s="303">
        <v>0</v>
      </c>
      <c r="AA23" s="303">
        <v>0</v>
      </c>
      <c r="AB23" s="303">
        <v>0</v>
      </c>
      <c r="AC23" s="304">
        <v>12417</v>
      </c>
      <c r="AD23" s="303">
        <v>0</v>
      </c>
      <c r="AE23" s="303">
        <v>2432</v>
      </c>
      <c r="AF23" s="303">
        <v>45</v>
      </c>
      <c r="AG23" s="303">
        <v>0</v>
      </c>
      <c r="AH23" s="303">
        <v>0</v>
      </c>
      <c r="AI23" s="303">
        <v>40</v>
      </c>
      <c r="AJ23" s="303">
        <v>0</v>
      </c>
      <c r="AK23" s="303">
        <v>20</v>
      </c>
      <c r="AL23" s="303">
        <v>30</v>
      </c>
      <c r="AM23" s="303">
        <v>0</v>
      </c>
      <c r="AN23" s="303">
        <v>71</v>
      </c>
      <c r="AO23" s="303">
        <v>0</v>
      </c>
      <c r="AP23" s="304">
        <v>2638</v>
      </c>
      <c r="AQ23" s="303">
        <v>0</v>
      </c>
      <c r="AR23" s="303">
        <v>0</v>
      </c>
      <c r="AS23" s="303">
        <v>0</v>
      </c>
      <c r="AT23" s="303">
        <v>8737</v>
      </c>
      <c r="AU23" s="303">
        <v>727</v>
      </c>
      <c r="AV23" s="303">
        <v>0</v>
      </c>
      <c r="AW23" s="303">
        <v>0</v>
      </c>
      <c r="AX23" s="303">
        <v>0</v>
      </c>
      <c r="AY23" s="303">
        <v>0</v>
      </c>
      <c r="AZ23" s="303">
        <v>0</v>
      </c>
      <c r="BA23" s="303">
        <v>0</v>
      </c>
      <c r="BB23" s="303">
        <v>0</v>
      </c>
      <c r="BC23" s="304">
        <v>9464</v>
      </c>
      <c r="BD23" s="303">
        <v>0</v>
      </c>
      <c r="BE23" s="303">
        <v>528</v>
      </c>
      <c r="BF23" s="303">
        <v>0</v>
      </c>
      <c r="BG23" s="303">
        <v>0</v>
      </c>
      <c r="BH23" s="303">
        <v>0</v>
      </c>
      <c r="BI23" s="303">
        <v>8</v>
      </c>
      <c r="BJ23" s="303">
        <v>0</v>
      </c>
      <c r="BK23" s="303">
        <v>0</v>
      </c>
      <c r="BL23" s="303">
        <v>0</v>
      </c>
      <c r="BM23" s="303">
        <v>0</v>
      </c>
      <c r="BN23" s="303">
        <v>103</v>
      </c>
      <c r="BO23" s="303">
        <v>0</v>
      </c>
      <c r="BP23" s="304">
        <v>639</v>
      </c>
      <c r="BQ23" s="303">
        <v>0</v>
      </c>
      <c r="BR23" s="303">
        <v>0</v>
      </c>
      <c r="BS23" s="303">
        <v>0</v>
      </c>
      <c r="BT23" s="303">
        <v>0</v>
      </c>
      <c r="BU23" s="303">
        <v>0</v>
      </c>
      <c r="BV23" s="303">
        <v>0</v>
      </c>
      <c r="BW23" s="303">
        <v>0</v>
      </c>
      <c r="BX23" s="303">
        <v>0</v>
      </c>
      <c r="BY23" s="303">
        <v>0</v>
      </c>
      <c r="BZ23" s="303">
        <v>0</v>
      </c>
      <c r="CA23" s="303">
        <v>0</v>
      </c>
      <c r="CB23" s="303">
        <v>0</v>
      </c>
      <c r="CC23" s="304">
        <v>0</v>
      </c>
    </row>
    <row r="24" spans="1:81" x14ac:dyDescent="0.25">
      <c r="A24" s="302" t="s">
        <v>53</v>
      </c>
      <c r="B24" s="302" t="s">
        <v>233</v>
      </c>
      <c r="C24" s="302" t="s">
        <v>234</v>
      </c>
      <c r="D24" s="303">
        <v>717</v>
      </c>
      <c r="E24" s="303">
        <v>5920</v>
      </c>
      <c r="F24" s="303">
        <v>45</v>
      </c>
      <c r="G24" s="303">
        <v>17474</v>
      </c>
      <c r="H24" s="303">
        <v>727</v>
      </c>
      <c r="I24" s="303">
        <v>48</v>
      </c>
      <c r="J24" s="303">
        <v>3</v>
      </c>
      <c r="K24" s="303">
        <v>20</v>
      </c>
      <c r="L24" s="303">
        <v>30</v>
      </c>
      <c r="M24" s="303">
        <v>0</v>
      </c>
      <c r="N24" s="303">
        <v>174</v>
      </c>
      <c r="O24" s="303">
        <v>0</v>
      </c>
      <c r="P24" s="304">
        <v>25158</v>
      </c>
      <c r="Q24" s="303">
        <v>717</v>
      </c>
      <c r="R24" s="303">
        <v>2960</v>
      </c>
      <c r="S24" s="303">
        <v>0</v>
      </c>
      <c r="T24" s="303">
        <v>8737</v>
      </c>
      <c r="U24" s="303">
        <v>0</v>
      </c>
      <c r="V24" s="303">
        <v>0</v>
      </c>
      <c r="W24" s="303">
        <v>3</v>
      </c>
      <c r="X24" s="303">
        <v>0</v>
      </c>
      <c r="Y24" s="303">
        <v>0</v>
      </c>
      <c r="Z24" s="303">
        <v>0</v>
      </c>
      <c r="AA24" s="303">
        <v>0</v>
      </c>
      <c r="AB24" s="303">
        <v>0</v>
      </c>
      <c r="AC24" s="304">
        <v>12417</v>
      </c>
      <c r="AD24" s="303">
        <v>0</v>
      </c>
      <c r="AE24" s="303">
        <v>2432</v>
      </c>
      <c r="AF24" s="303">
        <v>45</v>
      </c>
      <c r="AG24" s="303">
        <v>0</v>
      </c>
      <c r="AH24" s="303">
        <v>0</v>
      </c>
      <c r="AI24" s="303">
        <v>40</v>
      </c>
      <c r="AJ24" s="303">
        <v>0</v>
      </c>
      <c r="AK24" s="303">
        <v>20</v>
      </c>
      <c r="AL24" s="303">
        <v>30</v>
      </c>
      <c r="AM24" s="303">
        <v>0</v>
      </c>
      <c r="AN24" s="303">
        <v>71</v>
      </c>
      <c r="AO24" s="303">
        <v>0</v>
      </c>
      <c r="AP24" s="304">
        <v>2638</v>
      </c>
      <c r="AQ24" s="303">
        <v>0</v>
      </c>
      <c r="AR24" s="303">
        <v>0</v>
      </c>
      <c r="AS24" s="303">
        <v>0</v>
      </c>
      <c r="AT24" s="303">
        <v>8737</v>
      </c>
      <c r="AU24" s="303">
        <v>727</v>
      </c>
      <c r="AV24" s="303">
        <v>0</v>
      </c>
      <c r="AW24" s="303">
        <v>0</v>
      </c>
      <c r="AX24" s="303">
        <v>0</v>
      </c>
      <c r="AY24" s="303">
        <v>0</v>
      </c>
      <c r="AZ24" s="303">
        <v>0</v>
      </c>
      <c r="BA24" s="303">
        <v>0</v>
      </c>
      <c r="BB24" s="303">
        <v>0</v>
      </c>
      <c r="BC24" s="304">
        <v>9464</v>
      </c>
      <c r="BD24" s="303">
        <v>0</v>
      </c>
      <c r="BE24" s="303">
        <v>528</v>
      </c>
      <c r="BF24" s="303">
        <v>0</v>
      </c>
      <c r="BG24" s="303">
        <v>0</v>
      </c>
      <c r="BH24" s="303">
        <v>0</v>
      </c>
      <c r="BI24" s="303">
        <v>8</v>
      </c>
      <c r="BJ24" s="303">
        <v>0</v>
      </c>
      <c r="BK24" s="303">
        <v>0</v>
      </c>
      <c r="BL24" s="303">
        <v>0</v>
      </c>
      <c r="BM24" s="303">
        <v>0</v>
      </c>
      <c r="BN24" s="303">
        <v>103</v>
      </c>
      <c r="BO24" s="303">
        <v>0</v>
      </c>
      <c r="BP24" s="304">
        <v>639</v>
      </c>
      <c r="BQ24" s="303">
        <v>0</v>
      </c>
      <c r="BR24" s="303">
        <v>0</v>
      </c>
      <c r="BS24" s="303">
        <v>0</v>
      </c>
      <c r="BT24" s="303">
        <v>0</v>
      </c>
      <c r="BU24" s="303">
        <v>0</v>
      </c>
      <c r="BV24" s="303">
        <v>0</v>
      </c>
      <c r="BW24" s="303">
        <v>0</v>
      </c>
      <c r="BX24" s="303">
        <v>0</v>
      </c>
      <c r="BY24" s="303">
        <v>0</v>
      </c>
      <c r="BZ24" s="303">
        <v>0</v>
      </c>
      <c r="CA24" s="303">
        <v>0</v>
      </c>
      <c r="CB24" s="303">
        <v>0</v>
      </c>
      <c r="CC24" s="304">
        <v>0</v>
      </c>
    </row>
    <row r="25" spans="1:81" x14ac:dyDescent="0.25">
      <c r="A25" s="302" t="s">
        <v>53</v>
      </c>
      <c r="B25" s="302" t="s">
        <v>235</v>
      </c>
      <c r="C25" s="302" t="s">
        <v>236</v>
      </c>
      <c r="D25" s="303">
        <v>1027</v>
      </c>
      <c r="E25" s="303">
        <v>8478</v>
      </c>
      <c r="F25" s="303">
        <v>65</v>
      </c>
      <c r="G25" s="303">
        <v>25025</v>
      </c>
      <c r="H25" s="303">
        <v>1041</v>
      </c>
      <c r="I25" s="303">
        <v>68</v>
      </c>
      <c r="J25" s="303">
        <v>4</v>
      </c>
      <c r="K25" s="303">
        <v>29</v>
      </c>
      <c r="L25" s="303">
        <v>43</v>
      </c>
      <c r="M25" s="303">
        <v>0</v>
      </c>
      <c r="N25" s="303">
        <v>249</v>
      </c>
      <c r="O25" s="303">
        <v>0</v>
      </c>
      <c r="P25" s="304">
        <v>36029</v>
      </c>
      <c r="Q25" s="303">
        <v>1027</v>
      </c>
      <c r="R25" s="303">
        <v>4239</v>
      </c>
      <c r="S25" s="303">
        <v>0</v>
      </c>
      <c r="T25" s="303">
        <v>12512</v>
      </c>
      <c r="U25" s="303">
        <v>0</v>
      </c>
      <c r="V25" s="303">
        <v>0</v>
      </c>
      <c r="W25" s="303">
        <v>4</v>
      </c>
      <c r="X25" s="303">
        <v>0</v>
      </c>
      <c r="Y25" s="303">
        <v>0</v>
      </c>
      <c r="Z25" s="303">
        <v>0</v>
      </c>
      <c r="AA25" s="303">
        <v>0</v>
      </c>
      <c r="AB25" s="303">
        <v>0</v>
      </c>
      <c r="AC25" s="304">
        <v>17782</v>
      </c>
      <c r="AD25" s="303">
        <v>0</v>
      </c>
      <c r="AE25" s="303">
        <v>3484</v>
      </c>
      <c r="AF25" s="303">
        <v>65</v>
      </c>
      <c r="AG25" s="303">
        <v>0</v>
      </c>
      <c r="AH25" s="303">
        <v>0</v>
      </c>
      <c r="AI25" s="303">
        <v>56</v>
      </c>
      <c r="AJ25" s="303">
        <v>0</v>
      </c>
      <c r="AK25" s="303">
        <v>29</v>
      </c>
      <c r="AL25" s="303">
        <v>43</v>
      </c>
      <c r="AM25" s="303">
        <v>0</v>
      </c>
      <c r="AN25" s="303">
        <v>101</v>
      </c>
      <c r="AO25" s="303">
        <v>0</v>
      </c>
      <c r="AP25" s="304">
        <v>3778</v>
      </c>
      <c r="AQ25" s="303">
        <v>0</v>
      </c>
      <c r="AR25" s="303">
        <v>0</v>
      </c>
      <c r="AS25" s="303">
        <v>0</v>
      </c>
      <c r="AT25" s="303">
        <v>12513</v>
      </c>
      <c r="AU25" s="303">
        <v>1041</v>
      </c>
      <c r="AV25" s="303">
        <v>0</v>
      </c>
      <c r="AW25" s="303">
        <v>0</v>
      </c>
      <c r="AX25" s="303">
        <v>0</v>
      </c>
      <c r="AY25" s="303">
        <v>0</v>
      </c>
      <c r="AZ25" s="303">
        <v>0</v>
      </c>
      <c r="BA25" s="303">
        <v>0</v>
      </c>
      <c r="BB25" s="303">
        <v>0</v>
      </c>
      <c r="BC25" s="304">
        <v>13554</v>
      </c>
      <c r="BD25" s="303">
        <v>0</v>
      </c>
      <c r="BE25" s="303">
        <v>755</v>
      </c>
      <c r="BF25" s="303">
        <v>0</v>
      </c>
      <c r="BG25" s="303">
        <v>0</v>
      </c>
      <c r="BH25" s="303">
        <v>0</v>
      </c>
      <c r="BI25" s="303">
        <v>12</v>
      </c>
      <c r="BJ25" s="303">
        <v>0</v>
      </c>
      <c r="BK25" s="303">
        <v>0</v>
      </c>
      <c r="BL25" s="303">
        <v>0</v>
      </c>
      <c r="BM25" s="303">
        <v>0</v>
      </c>
      <c r="BN25" s="303">
        <v>148</v>
      </c>
      <c r="BO25" s="303">
        <v>0</v>
      </c>
      <c r="BP25" s="304">
        <v>915</v>
      </c>
      <c r="BQ25" s="303">
        <v>0</v>
      </c>
      <c r="BR25" s="303">
        <v>0</v>
      </c>
      <c r="BS25" s="303">
        <v>0</v>
      </c>
      <c r="BT25" s="303">
        <v>0</v>
      </c>
      <c r="BU25" s="303">
        <v>0</v>
      </c>
      <c r="BV25" s="303">
        <v>0</v>
      </c>
      <c r="BW25" s="303">
        <v>0</v>
      </c>
      <c r="BX25" s="303">
        <v>0</v>
      </c>
      <c r="BY25" s="303">
        <v>0</v>
      </c>
      <c r="BZ25" s="303">
        <v>0</v>
      </c>
      <c r="CA25" s="303">
        <v>0</v>
      </c>
      <c r="CB25" s="303">
        <v>0</v>
      </c>
      <c r="CC25" s="304">
        <v>0</v>
      </c>
    </row>
    <row r="26" spans="1:81" x14ac:dyDescent="0.25">
      <c r="A26" s="302" t="s">
        <v>56</v>
      </c>
      <c r="B26" s="302" t="s">
        <v>231</v>
      </c>
      <c r="C26" s="302" t="s">
        <v>232</v>
      </c>
      <c r="D26" s="303">
        <v>845</v>
      </c>
      <c r="E26" s="303">
        <v>6897</v>
      </c>
      <c r="F26" s="303">
        <v>38</v>
      </c>
      <c r="G26" s="303">
        <v>11971</v>
      </c>
      <c r="H26" s="303">
        <v>581</v>
      </c>
      <c r="I26" s="303">
        <v>459</v>
      </c>
      <c r="J26" s="303">
        <v>2</v>
      </c>
      <c r="K26" s="303">
        <v>16</v>
      </c>
      <c r="L26" s="303">
        <v>26</v>
      </c>
      <c r="M26" s="303">
        <v>0</v>
      </c>
      <c r="N26" s="303">
        <v>143</v>
      </c>
      <c r="O26" s="303">
        <v>0</v>
      </c>
      <c r="P26" s="304">
        <v>20978</v>
      </c>
      <c r="Q26" s="303">
        <v>845</v>
      </c>
      <c r="R26" s="303">
        <v>3449</v>
      </c>
      <c r="S26" s="303">
        <v>0</v>
      </c>
      <c r="T26" s="303">
        <v>7846</v>
      </c>
      <c r="U26" s="303">
        <v>0</v>
      </c>
      <c r="V26" s="303">
        <v>0</v>
      </c>
      <c r="W26" s="303">
        <v>2</v>
      </c>
      <c r="X26" s="303">
        <v>0</v>
      </c>
      <c r="Y26" s="303">
        <v>0</v>
      </c>
      <c r="Z26" s="303">
        <v>0</v>
      </c>
      <c r="AA26" s="303">
        <v>0</v>
      </c>
      <c r="AB26" s="303">
        <v>0</v>
      </c>
      <c r="AC26" s="304">
        <v>12142</v>
      </c>
      <c r="AD26" s="303">
        <v>0</v>
      </c>
      <c r="AE26" s="303">
        <v>3228</v>
      </c>
      <c r="AF26" s="303">
        <v>38</v>
      </c>
      <c r="AG26" s="303">
        <v>0</v>
      </c>
      <c r="AH26" s="303">
        <v>0</v>
      </c>
      <c r="AI26" s="303">
        <v>455</v>
      </c>
      <c r="AJ26" s="303">
        <v>0</v>
      </c>
      <c r="AK26" s="303">
        <v>16</v>
      </c>
      <c r="AL26" s="303">
        <v>26</v>
      </c>
      <c r="AM26" s="303">
        <v>0</v>
      </c>
      <c r="AN26" s="303">
        <v>30</v>
      </c>
      <c r="AO26" s="303">
        <v>0</v>
      </c>
      <c r="AP26" s="304">
        <v>3793</v>
      </c>
      <c r="AQ26" s="303">
        <v>0</v>
      </c>
      <c r="AR26" s="303">
        <v>0</v>
      </c>
      <c r="AS26" s="303">
        <v>0</v>
      </c>
      <c r="AT26" s="303">
        <v>4125</v>
      </c>
      <c r="AU26" s="303">
        <v>581</v>
      </c>
      <c r="AV26" s="303">
        <v>0</v>
      </c>
      <c r="AW26" s="303">
        <v>0</v>
      </c>
      <c r="AX26" s="303">
        <v>0</v>
      </c>
      <c r="AY26" s="303">
        <v>0</v>
      </c>
      <c r="AZ26" s="303">
        <v>0</v>
      </c>
      <c r="BA26" s="303">
        <v>0</v>
      </c>
      <c r="BB26" s="303">
        <v>0</v>
      </c>
      <c r="BC26" s="304">
        <v>4706</v>
      </c>
      <c r="BD26" s="303">
        <v>0</v>
      </c>
      <c r="BE26" s="303">
        <v>220</v>
      </c>
      <c r="BF26" s="303">
        <v>0</v>
      </c>
      <c r="BG26" s="303">
        <v>0</v>
      </c>
      <c r="BH26" s="303">
        <v>0</v>
      </c>
      <c r="BI26" s="303">
        <v>4</v>
      </c>
      <c r="BJ26" s="303">
        <v>0</v>
      </c>
      <c r="BK26" s="303">
        <v>0</v>
      </c>
      <c r="BL26" s="303">
        <v>0</v>
      </c>
      <c r="BM26" s="303">
        <v>0</v>
      </c>
      <c r="BN26" s="303">
        <v>113</v>
      </c>
      <c r="BO26" s="303">
        <v>0</v>
      </c>
      <c r="BP26" s="304">
        <v>337</v>
      </c>
      <c r="BQ26" s="303">
        <v>0</v>
      </c>
      <c r="BR26" s="303">
        <v>0</v>
      </c>
      <c r="BS26" s="303">
        <v>0</v>
      </c>
      <c r="BT26" s="303">
        <v>0</v>
      </c>
      <c r="BU26" s="303">
        <v>0</v>
      </c>
      <c r="BV26" s="303">
        <v>0</v>
      </c>
      <c r="BW26" s="303">
        <v>0</v>
      </c>
      <c r="BX26" s="303">
        <v>0</v>
      </c>
      <c r="BY26" s="303">
        <v>0</v>
      </c>
      <c r="BZ26" s="303">
        <v>0</v>
      </c>
      <c r="CA26" s="303">
        <v>0</v>
      </c>
      <c r="CB26" s="303">
        <v>0</v>
      </c>
      <c r="CC26" s="304">
        <v>0</v>
      </c>
    </row>
    <row r="27" spans="1:81" x14ac:dyDescent="0.25">
      <c r="A27" s="302" t="s">
        <v>56</v>
      </c>
      <c r="B27" s="302" t="s">
        <v>233</v>
      </c>
      <c r="C27" s="302" t="s">
        <v>234</v>
      </c>
      <c r="D27" s="303">
        <v>961</v>
      </c>
      <c r="E27" s="303">
        <v>7861</v>
      </c>
      <c r="F27" s="303">
        <v>46</v>
      </c>
      <c r="G27" s="303">
        <v>14903</v>
      </c>
      <c r="H27" s="303">
        <v>702</v>
      </c>
      <c r="I27" s="303">
        <v>462</v>
      </c>
      <c r="J27" s="303">
        <v>2</v>
      </c>
      <c r="K27" s="303">
        <v>20</v>
      </c>
      <c r="L27" s="303">
        <v>30</v>
      </c>
      <c r="M27" s="303">
        <v>0</v>
      </c>
      <c r="N27" s="303">
        <v>171</v>
      </c>
      <c r="O27" s="303">
        <v>0</v>
      </c>
      <c r="P27" s="304">
        <v>25158</v>
      </c>
      <c r="Q27" s="303">
        <v>961</v>
      </c>
      <c r="R27" s="303">
        <v>3930</v>
      </c>
      <c r="S27" s="303">
        <v>0</v>
      </c>
      <c r="T27" s="303">
        <v>9293</v>
      </c>
      <c r="U27" s="303">
        <v>0</v>
      </c>
      <c r="V27" s="303">
        <v>0</v>
      </c>
      <c r="W27" s="303">
        <v>2</v>
      </c>
      <c r="X27" s="303">
        <v>0</v>
      </c>
      <c r="Y27" s="303">
        <v>0</v>
      </c>
      <c r="Z27" s="303">
        <v>0</v>
      </c>
      <c r="AA27" s="303">
        <v>0</v>
      </c>
      <c r="AB27" s="303">
        <v>0</v>
      </c>
      <c r="AC27" s="304">
        <v>14186</v>
      </c>
      <c r="AD27" s="303">
        <v>0</v>
      </c>
      <c r="AE27" s="303">
        <v>3621</v>
      </c>
      <c r="AF27" s="303">
        <v>46</v>
      </c>
      <c r="AG27" s="303">
        <v>0</v>
      </c>
      <c r="AH27" s="303">
        <v>0</v>
      </c>
      <c r="AI27" s="303">
        <v>457</v>
      </c>
      <c r="AJ27" s="303">
        <v>0</v>
      </c>
      <c r="AK27" s="303">
        <v>20</v>
      </c>
      <c r="AL27" s="303">
        <v>30</v>
      </c>
      <c r="AM27" s="303">
        <v>0</v>
      </c>
      <c r="AN27" s="303">
        <v>41</v>
      </c>
      <c r="AO27" s="303">
        <v>0</v>
      </c>
      <c r="AP27" s="304">
        <v>4215</v>
      </c>
      <c r="AQ27" s="303">
        <v>0</v>
      </c>
      <c r="AR27" s="303">
        <v>0</v>
      </c>
      <c r="AS27" s="303">
        <v>0</v>
      </c>
      <c r="AT27" s="303">
        <v>5610</v>
      </c>
      <c r="AU27" s="303">
        <v>702</v>
      </c>
      <c r="AV27" s="303">
        <v>0</v>
      </c>
      <c r="AW27" s="303">
        <v>0</v>
      </c>
      <c r="AX27" s="303">
        <v>0</v>
      </c>
      <c r="AY27" s="303">
        <v>0</v>
      </c>
      <c r="AZ27" s="303">
        <v>0</v>
      </c>
      <c r="BA27" s="303">
        <v>0</v>
      </c>
      <c r="BB27" s="303">
        <v>0</v>
      </c>
      <c r="BC27" s="304">
        <v>6312</v>
      </c>
      <c r="BD27" s="303">
        <v>0</v>
      </c>
      <c r="BE27" s="303">
        <v>310</v>
      </c>
      <c r="BF27" s="303">
        <v>0</v>
      </c>
      <c r="BG27" s="303">
        <v>0</v>
      </c>
      <c r="BH27" s="303">
        <v>0</v>
      </c>
      <c r="BI27" s="303">
        <v>5</v>
      </c>
      <c r="BJ27" s="303">
        <v>0</v>
      </c>
      <c r="BK27" s="303">
        <v>0</v>
      </c>
      <c r="BL27" s="303">
        <v>0</v>
      </c>
      <c r="BM27" s="303">
        <v>0</v>
      </c>
      <c r="BN27" s="303">
        <v>130</v>
      </c>
      <c r="BO27" s="303">
        <v>0</v>
      </c>
      <c r="BP27" s="304">
        <v>445</v>
      </c>
      <c r="BQ27" s="303">
        <v>0</v>
      </c>
      <c r="BR27" s="303">
        <v>0</v>
      </c>
      <c r="BS27" s="303">
        <v>0</v>
      </c>
      <c r="BT27" s="303">
        <v>0</v>
      </c>
      <c r="BU27" s="303">
        <v>0</v>
      </c>
      <c r="BV27" s="303">
        <v>0</v>
      </c>
      <c r="BW27" s="303">
        <v>0</v>
      </c>
      <c r="BX27" s="303">
        <v>0</v>
      </c>
      <c r="BY27" s="303">
        <v>0</v>
      </c>
      <c r="BZ27" s="303">
        <v>0</v>
      </c>
      <c r="CA27" s="303">
        <v>0</v>
      </c>
      <c r="CB27" s="303">
        <v>0</v>
      </c>
      <c r="CC27" s="304">
        <v>0</v>
      </c>
    </row>
    <row r="28" spans="1:81" x14ac:dyDescent="0.25">
      <c r="A28" s="302" t="s">
        <v>56</v>
      </c>
      <c r="B28" s="302" t="s">
        <v>235</v>
      </c>
      <c r="C28" s="302" t="s">
        <v>236</v>
      </c>
      <c r="D28" s="303">
        <v>1443</v>
      </c>
      <c r="E28" s="303">
        <v>11787</v>
      </c>
      <c r="F28" s="303">
        <v>68</v>
      </c>
      <c r="G28" s="303">
        <v>22359</v>
      </c>
      <c r="H28" s="303">
        <v>1053</v>
      </c>
      <c r="I28" s="303">
        <v>692</v>
      </c>
      <c r="J28" s="303">
        <v>4</v>
      </c>
      <c r="K28" s="303">
        <v>30</v>
      </c>
      <c r="L28" s="303">
        <v>46</v>
      </c>
      <c r="M28" s="303">
        <v>0</v>
      </c>
      <c r="N28" s="303">
        <v>258</v>
      </c>
      <c r="O28" s="303">
        <v>0</v>
      </c>
      <c r="P28" s="304">
        <v>37740</v>
      </c>
      <c r="Q28" s="303">
        <v>1443</v>
      </c>
      <c r="R28" s="303">
        <v>5894</v>
      </c>
      <c r="S28" s="303">
        <v>0</v>
      </c>
      <c r="T28" s="303">
        <v>13937</v>
      </c>
      <c r="U28" s="303">
        <v>0</v>
      </c>
      <c r="V28" s="303">
        <v>0</v>
      </c>
      <c r="W28" s="303">
        <v>4</v>
      </c>
      <c r="X28" s="303">
        <v>0</v>
      </c>
      <c r="Y28" s="303">
        <v>0</v>
      </c>
      <c r="Z28" s="303">
        <v>0</v>
      </c>
      <c r="AA28" s="303">
        <v>0</v>
      </c>
      <c r="AB28" s="303">
        <v>0</v>
      </c>
      <c r="AC28" s="304">
        <v>21278</v>
      </c>
      <c r="AD28" s="303">
        <v>0</v>
      </c>
      <c r="AE28" s="303">
        <v>5428</v>
      </c>
      <c r="AF28" s="303">
        <v>68</v>
      </c>
      <c r="AG28" s="303">
        <v>0</v>
      </c>
      <c r="AH28" s="303">
        <v>0</v>
      </c>
      <c r="AI28" s="303">
        <v>684</v>
      </c>
      <c r="AJ28" s="303">
        <v>0</v>
      </c>
      <c r="AK28" s="303">
        <v>30</v>
      </c>
      <c r="AL28" s="303">
        <v>46</v>
      </c>
      <c r="AM28" s="303">
        <v>0</v>
      </c>
      <c r="AN28" s="303">
        <v>62</v>
      </c>
      <c r="AO28" s="303">
        <v>0</v>
      </c>
      <c r="AP28" s="304">
        <v>6318</v>
      </c>
      <c r="AQ28" s="303">
        <v>0</v>
      </c>
      <c r="AR28" s="303">
        <v>0</v>
      </c>
      <c r="AS28" s="303">
        <v>0</v>
      </c>
      <c r="AT28" s="303">
        <v>8422</v>
      </c>
      <c r="AU28" s="303">
        <v>1053</v>
      </c>
      <c r="AV28" s="303">
        <v>0</v>
      </c>
      <c r="AW28" s="303">
        <v>0</v>
      </c>
      <c r="AX28" s="303">
        <v>0</v>
      </c>
      <c r="AY28" s="303">
        <v>0</v>
      </c>
      <c r="AZ28" s="303">
        <v>0</v>
      </c>
      <c r="BA28" s="303">
        <v>0</v>
      </c>
      <c r="BB28" s="303">
        <v>0</v>
      </c>
      <c r="BC28" s="304">
        <v>9475</v>
      </c>
      <c r="BD28" s="303">
        <v>0</v>
      </c>
      <c r="BE28" s="303">
        <v>465</v>
      </c>
      <c r="BF28" s="303">
        <v>0</v>
      </c>
      <c r="BG28" s="303">
        <v>0</v>
      </c>
      <c r="BH28" s="303">
        <v>0</v>
      </c>
      <c r="BI28" s="303">
        <v>8</v>
      </c>
      <c r="BJ28" s="303">
        <v>0</v>
      </c>
      <c r="BK28" s="303">
        <v>0</v>
      </c>
      <c r="BL28" s="303">
        <v>0</v>
      </c>
      <c r="BM28" s="303">
        <v>0</v>
      </c>
      <c r="BN28" s="303">
        <v>196</v>
      </c>
      <c r="BO28" s="303">
        <v>0</v>
      </c>
      <c r="BP28" s="304">
        <v>669</v>
      </c>
      <c r="BQ28" s="303">
        <v>0</v>
      </c>
      <c r="BR28" s="303">
        <v>0</v>
      </c>
      <c r="BS28" s="303">
        <v>0</v>
      </c>
      <c r="BT28" s="303">
        <v>0</v>
      </c>
      <c r="BU28" s="303">
        <v>0</v>
      </c>
      <c r="BV28" s="303">
        <v>0</v>
      </c>
      <c r="BW28" s="303">
        <v>0</v>
      </c>
      <c r="BX28" s="303">
        <v>0</v>
      </c>
      <c r="BY28" s="303">
        <v>0</v>
      </c>
      <c r="BZ28" s="303">
        <v>0</v>
      </c>
      <c r="CA28" s="303">
        <v>0</v>
      </c>
      <c r="CB28" s="303">
        <v>0</v>
      </c>
      <c r="CC28" s="304">
        <v>0</v>
      </c>
    </row>
    <row r="29" spans="1:81" x14ac:dyDescent="0.25">
      <c r="A29" s="302" t="s">
        <v>59</v>
      </c>
      <c r="B29" s="302" t="s">
        <v>231</v>
      </c>
      <c r="C29" s="302" t="s">
        <v>232</v>
      </c>
      <c r="D29" s="303">
        <v>26303</v>
      </c>
      <c r="E29" s="303">
        <v>213310</v>
      </c>
      <c r="F29" s="303">
        <v>928</v>
      </c>
      <c r="G29" s="303">
        <v>235963</v>
      </c>
      <c r="H29" s="303">
        <v>13719</v>
      </c>
      <c r="I29" s="303">
        <v>20632</v>
      </c>
      <c r="J29" s="303">
        <v>52</v>
      </c>
      <c r="K29" s="303">
        <v>412</v>
      </c>
      <c r="L29" s="303">
        <v>618</v>
      </c>
      <c r="M29" s="303">
        <v>0</v>
      </c>
      <c r="N29" s="303">
        <v>3459</v>
      </c>
      <c r="O29" s="303">
        <v>0</v>
      </c>
      <c r="P29" s="304">
        <v>515396</v>
      </c>
      <c r="Q29" s="303">
        <v>26303</v>
      </c>
      <c r="R29" s="303">
        <v>106655</v>
      </c>
      <c r="S29" s="303">
        <v>0</v>
      </c>
      <c r="T29" s="303">
        <v>204545</v>
      </c>
      <c r="U29" s="303">
        <v>0</v>
      </c>
      <c r="V29" s="303">
        <v>0</v>
      </c>
      <c r="W29" s="303">
        <v>52</v>
      </c>
      <c r="X29" s="303">
        <v>0</v>
      </c>
      <c r="Y29" s="303">
        <v>0</v>
      </c>
      <c r="Z29" s="303">
        <v>0</v>
      </c>
      <c r="AA29" s="303">
        <v>0</v>
      </c>
      <c r="AB29" s="303">
        <v>0</v>
      </c>
      <c r="AC29" s="304">
        <v>337555</v>
      </c>
      <c r="AD29" s="303">
        <v>0</v>
      </c>
      <c r="AE29" s="303">
        <v>106124</v>
      </c>
      <c r="AF29" s="303">
        <v>928</v>
      </c>
      <c r="AG29" s="303">
        <v>0</v>
      </c>
      <c r="AH29" s="303">
        <v>0</v>
      </c>
      <c r="AI29" s="303">
        <v>20624</v>
      </c>
      <c r="AJ29" s="303">
        <v>0</v>
      </c>
      <c r="AK29" s="303">
        <v>412</v>
      </c>
      <c r="AL29" s="303">
        <v>618</v>
      </c>
      <c r="AM29" s="303">
        <v>0</v>
      </c>
      <c r="AN29" s="303">
        <v>71</v>
      </c>
      <c r="AO29" s="303">
        <v>0</v>
      </c>
      <c r="AP29" s="304">
        <v>128777</v>
      </c>
      <c r="AQ29" s="303">
        <v>0</v>
      </c>
      <c r="AR29" s="303">
        <v>0</v>
      </c>
      <c r="AS29" s="303">
        <v>0</v>
      </c>
      <c r="AT29" s="303">
        <v>31418</v>
      </c>
      <c r="AU29" s="303">
        <v>13719</v>
      </c>
      <c r="AV29" s="303">
        <v>0</v>
      </c>
      <c r="AW29" s="303">
        <v>0</v>
      </c>
      <c r="AX29" s="303">
        <v>0</v>
      </c>
      <c r="AY29" s="303">
        <v>0</v>
      </c>
      <c r="AZ29" s="303">
        <v>0</v>
      </c>
      <c r="BA29" s="303">
        <v>0</v>
      </c>
      <c r="BB29" s="303">
        <v>0</v>
      </c>
      <c r="BC29" s="304">
        <v>45137</v>
      </c>
      <c r="BD29" s="303">
        <v>0</v>
      </c>
      <c r="BE29" s="303">
        <v>531</v>
      </c>
      <c r="BF29" s="303">
        <v>0</v>
      </c>
      <c r="BG29" s="303">
        <v>0</v>
      </c>
      <c r="BH29" s="303">
        <v>0</v>
      </c>
      <c r="BI29" s="303">
        <v>8</v>
      </c>
      <c r="BJ29" s="303">
        <v>0</v>
      </c>
      <c r="BK29" s="303">
        <v>0</v>
      </c>
      <c r="BL29" s="303">
        <v>0</v>
      </c>
      <c r="BM29" s="303">
        <v>0</v>
      </c>
      <c r="BN29" s="303">
        <v>3388</v>
      </c>
      <c r="BO29" s="303">
        <v>0</v>
      </c>
      <c r="BP29" s="304">
        <v>3927</v>
      </c>
      <c r="BQ29" s="303">
        <v>0</v>
      </c>
      <c r="BR29" s="303">
        <v>0</v>
      </c>
      <c r="BS29" s="303">
        <v>0</v>
      </c>
      <c r="BT29" s="303">
        <v>0</v>
      </c>
      <c r="BU29" s="303">
        <v>0</v>
      </c>
      <c r="BV29" s="303">
        <v>0</v>
      </c>
      <c r="BW29" s="303">
        <v>0</v>
      </c>
      <c r="BX29" s="303">
        <v>0</v>
      </c>
      <c r="BY29" s="303">
        <v>0</v>
      </c>
      <c r="BZ29" s="303">
        <v>0</v>
      </c>
      <c r="CA29" s="303">
        <v>0</v>
      </c>
      <c r="CB29" s="303">
        <v>0</v>
      </c>
      <c r="CC29" s="304">
        <v>0</v>
      </c>
    </row>
    <row r="30" spans="1:81" x14ac:dyDescent="0.25">
      <c r="A30" s="302" t="s">
        <v>59</v>
      </c>
      <c r="B30" s="302" t="s">
        <v>233</v>
      </c>
      <c r="C30" s="302" t="s">
        <v>232</v>
      </c>
      <c r="D30" s="303">
        <v>120</v>
      </c>
      <c r="E30" s="303">
        <v>969</v>
      </c>
      <c r="F30" s="303">
        <v>4</v>
      </c>
      <c r="G30" s="303">
        <v>1021</v>
      </c>
      <c r="H30" s="303">
        <v>61</v>
      </c>
      <c r="I30" s="303">
        <v>96</v>
      </c>
      <c r="J30" s="303">
        <v>0</v>
      </c>
      <c r="K30" s="303">
        <v>2</v>
      </c>
      <c r="L30" s="303">
        <v>3</v>
      </c>
      <c r="M30" s="303">
        <v>0</v>
      </c>
      <c r="N30" s="303">
        <v>15</v>
      </c>
      <c r="O30" s="303">
        <v>0</v>
      </c>
      <c r="P30" s="304">
        <v>2291</v>
      </c>
      <c r="Q30" s="303">
        <v>120</v>
      </c>
      <c r="R30" s="303">
        <v>484</v>
      </c>
      <c r="S30" s="303">
        <v>0</v>
      </c>
      <c r="T30" s="303">
        <v>918</v>
      </c>
      <c r="U30" s="303">
        <v>0</v>
      </c>
      <c r="V30" s="303">
        <v>0</v>
      </c>
      <c r="W30" s="303">
        <v>0</v>
      </c>
      <c r="X30" s="303">
        <v>0</v>
      </c>
      <c r="Y30" s="303">
        <v>0</v>
      </c>
      <c r="Z30" s="303">
        <v>0</v>
      </c>
      <c r="AA30" s="303">
        <v>0</v>
      </c>
      <c r="AB30" s="303">
        <v>0</v>
      </c>
      <c r="AC30" s="304">
        <v>1522</v>
      </c>
      <c r="AD30" s="303">
        <v>0</v>
      </c>
      <c r="AE30" s="303">
        <v>485</v>
      </c>
      <c r="AF30" s="303">
        <v>4</v>
      </c>
      <c r="AG30" s="303">
        <v>0</v>
      </c>
      <c r="AH30" s="303">
        <v>0</v>
      </c>
      <c r="AI30" s="303">
        <v>96</v>
      </c>
      <c r="AJ30" s="303">
        <v>0</v>
      </c>
      <c r="AK30" s="303">
        <v>2</v>
      </c>
      <c r="AL30" s="303">
        <v>3</v>
      </c>
      <c r="AM30" s="303">
        <v>0</v>
      </c>
      <c r="AN30" s="303">
        <v>0</v>
      </c>
      <c r="AO30" s="303">
        <v>0</v>
      </c>
      <c r="AP30" s="304">
        <v>590</v>
      </c>
      <c r="AQ30" s="303">
        <v>0</v>
      </c>
      <c r="AR30" s="303">
        <v>0</v>
      </c>
      <c r="AS30" s="303">
        <v>0</v>
      </c>
      <c r="AT30" s="303">
        <v>103</v>
      </c>
      <c r="AU30" s="303">
        <v>61</v>
      </c>
      <c r="AV30" s="303">
        <v>0</v>
      </c>
      <c r="AW30" s="303">
        <v>0</v>
      </c>
      <c r="AX30" s="303">
        <v>0</v>
      </c>
      <c r="AY30" s="303">
        <v>0</v>
      </c>
      <c r="AZ30" s="303">
        <v>0</v>
      </c>
      <c r="BA30" s="303">
        <v>0</v>
      </c>
      <c r="BB30" s="303">
        <v>0</v>
      </c>
      <c r="BC30" s="304">
        <v>164</v>
      </c>
      <c r="BD30" s="303">
        <v>0</v>
      </c>
      <c r="BE30" s="303">
        <v>0</v>
      </c>
      <c r="BF30" s="303">
        <v>0</v>
      </c>
      <c r="BG30" s="303">
        <v>0</v>
      </c>
      <c r="BH30" s="303">
        <v>0</v>
      </c>
      <c r="BI30" s="303">
        <v>0</v>
      </c>
      <c r="BJ30" s="303">
        <v>0</v>
      </c>
      <c r="BK30" s="303">
        <v>0</v>
      </c>
      <c r="BL30" s="303">
        <v>0</v>
      </c>
      <c r="BM30" s="303">
        <v>0</v>
      </c>
      <c r="BN30" s="303">
        <v>15</v>
      </c>
      <c r="BO30" s="303">
        <v>0</v>
      </c>
      <c r="BP30" s="304">
        <v>15</v>
      </c>
      <c r="BQ30" s="303">
        <v>0</v>
      </c>
      <c r="BR30" s="303">
        <v>0</v>
      </c>
      <c r="BS30" s="303">
        <v>0</v>
      </c>
      <c r="BT30" s="303">
        <v>0</v>
      </c>
      <c r="BU30" s="303">
        <v>0</v>
      </c>
      <c r="BV30" s="303">
        <v>0</v>
      </c>
      <c r="BW30" s="303">
        <v>0</v>
      </c>
      <c r="BX30" s="303">
        <v>0</v>
      </c>
      <c r="BY30" s="303">
        <v>0</v>
      </c>
      <c r="BZ30" s="303">
        <v>0</v>
      </c>
      <c r="CA30" s="303">
        <v>0</v>
      </c>
      <c r="CB30" s="303">
        <v>0</v>
      </c>
      <c r="CC30" s="304">
        <v>0</v>
      </c>
    </row>
    <row r="31" spans="1:81" x14ac:dyDescent="0.25">
      <c r="A31" s="302" t="s">
        <v>59</v>
      </c>
      <c r="B31" s="302" t="s">
        <v>233</v>
      </c>
      <c r="C31" s="302" t="s">
        <v>234</v>
      </c>
      <c r="D31" s="303">
        <v>30014</v>
      </c>
      <c r="E31" s="303">
        <v>243385</v>
      </c>
      <c r="F31" s="303">
        <v>1055</v>
      </c>
      <c r="G31" s="303">
        <v>267527</v>
      </c>
      <c r="H31" s="303">
        <v>15599</v>
      </c>
      <c r="I31" s="303">
        <v>23622</v>
      </c>
      <c r="J31" s="303">
        <v>59</v>
      </c>
      <c r="K31" s="303">
        <v>469</v>
      </c>
      <c r="L31" s="303">
        <v>703</v>
      </c>
      <c r="M31" s="303">
        <v>0</v>
      </c>
      <c r="N31" s="303">
        <v>3934</v>
      </c>
      <c r="O31" s="303">
        <v>0</v>
      </c>
      <c r="P31" s="304">
        <v>586367</v>
      </c>
      <c r="Q31" s="303">
        <v>30014</v>
      </c>
      <c r="R31" s="303">
        <v>121692</v>
      </c>
      <c r="S31" s="303">
        <v>0</v>
      </c>
      <c r="T31" s="303">
        <v>233022</v>
      </c>
      <c r="U31" s="303">
        <v>0</v>
      </c>
      <c r="V31" s="303">
        <v>0</v>
      </c>
      <c r="W31" s="303">
        <v>59</v>
      </c>
      <c r="X31" s="303">
        <v>0</v>
      </c>
      <c r="Y31" s="303">
        <v>0</v>
      </c>
      <c r="Z31" s="303">
        <v>0</v>
      </c>
      <c r="AA31" s="303">
        <v>0</v>
      </c>
      <c r="AB31" s="303">
        <v>0</v>
      </c>
      <c r="AC31" s="304">
        <v>384787</v>
      </c>
      <c r="AD31" s="303">
        <v>0</v>
      </c>
      <c r="AE31" s="303">
        <v>121167</v>
      </c>
      <c r="AF31" s="303">
        <v>1055</v>
      </c>
      <c r="AG31" s="303">
        <v>0</v>
      </c>
      <c r="AH31" s="303">
        <v>0</v>
      </c>
      <c r="AI31" s="303">
        <v>23614</v>
      </c>
      <c r="AJ31" s="303">
        <v>0</v>
      </c>
      <c r="AK31" s="303">
        <v>469</v>
      </c>
      <c r="AL31" s="303">
        <v>703</v>
      </c>
      <c r="AM31" s="303">
        <v>0</v>
      </c>
      <c r="AN31" s="303">
        <v>70</v>
      </c>
      <c r="AO31" s="303">
        <v>0</v>
      </c>
      <c r="AP31" s="304">
        <v>147078</v>
      </c>
      <c r="AQ31" s="303">
        <v>0</v>
      </c>
      <c r="AR31" s="303">
        <v>0</v>
      </c>
      <c r="AS31" s="303">
        <v>0</v>
      </c>
      <c r="AT31" s="303">
        <v>34505</v>
      </c>
      <c r="AU31" s="303">
        <v>15599</v>
      </c>
      <c r="AV31" s="303">
        <v>0</v>
      </c>
      <c r="AW31" s="303">
        <v>0</v>
      </c>
      <c r="AX31" s="303">
        <v>0</v>
      </c>
      <c r="AY31" s="303">
        <v>0</v>
      </c>
      <c r="AZ31" s="303">
        <v>0</v>
      </c>
      <c r="BA31" s="303">
        <v>0</v>
      </c>
      <c r="BB31" s="303">
        <v>0</v>
      </c>
      <c r="BC31" s="304">
        <v>50104</v>
      </c>
      <c r="BD31" s="303">
        <v>0</v>
      </c>
      <c r="BE31" s="303">
        <v>526</v>
      </c>
      <c r="BF31" s="303">
        <v>0</v>
      </c>
      <c r="BG31" s="303">
        <v>0</v>
      </c>
      <c r="BH31" s="303">
        <v>0</v>
      </c>
      <c r="BI31" s="303">
        <v>8</v>
      </c>
      <c r="BJ31" s="303">
        <v>0</v>
      </c>
      <c r="BK31" s="303">
        <v>0</v>
      </c>
      <c r="BL31" s="303">
        <v>0</v>
      </c>
      <c r="BM31" s="303">
        <v>0</v>
      </c>
      <c r="BN31" s="303">
        <v>3864</v>
      </c>
      <c r="BO31" s="303">
        <v>0</v>
      </c>
      <c r="BP31" s="304">
        <v>4398</v>
      </c>
      <c r="BQ31" s="303">
        <v>0</v>
      </c>
      <c r="BR31" s="303">
        <v>0</v>
      </c>
      <c r="BS31" s="303">
        <v>0</v>
      </c>
      <c r="BT31" s="303">
        <v>0</v>
      </c>
      <c r="BU31" s="303">
        <v>0</v>
      </c>
      <c r="BV31" s="303">
        <v>0</v>
      </c>
      <c r="BW31" s="303">
        <v>0</v>
      </c>
      <c r="BX31" s="303">
        <v>0</v>
      </c>
      <c r="BY31" s="303">
        <v>0</v>
      </c>
      <c r="BZ31" s="303">
        <v>0</v>
      </c>
      <c r="CA31" s="303">
        <v>0</v>
      </c>
      <c r="CB31" s="303">
        <v>0</v>
      </c>
      <c r="CC31" s="304">
        <v>0</v>
      </c>
    </row>
    <row r="32" spans="1:81" x14ac:dyDescent="0.25">
      <c r="A32" s="302" t="s">
        <v>59</v>
      </c>
      <c r="B32" s="302" t="s">
        <v>235</v>
      </c>
      <c r="C32" s="302" t="s">
        <v>234</v>
      </c>
      <c r="D32" s="303">
        <v>522</v>
      </c>
      <c r="E32" s="303">
        <v>4231</v>
      </c>
      <c r="F32" s="303">
        <v>18</v>
      </c>
      <c r="G32" s="303">
        <v>4456</v>
      </c>
      <c r="H32" s="303">
        <v>265</v>
      </c>
      <c r="I32" s="303">
        <v>420</v>
      </c>
      <c r="J32" s="303">
        <v>1</v>
      </c>
      <c r="K32" s="303">
        <v>8</v>
      </c>
      <c r="L32" s="303">
        <v>12</v>
      </c>
      <c r="M32" s="303">
        <v>0</v>
      </c>
      <c r="N32" s="303">
        <v>67</v>
      </c>
      <c r="O32" s="303">
        <v>0</v>
      </c>
      <c r="P32" s="304">
        <v>10000</v>
      </c>
      <c r="Q32" s="303">
        <v>522</v>
      </c>
      <c r="R32" s="303">
        <v>2115</v>
      </c>
      <c r="S32" s="303">
        <v>0</v>
      </c>
      <c r="T32" s="303">
        <v>3342</v>
      </c>
      <c r="U32" s="303">
        <v>0</v>
      </c>
      <c r="V32" s="303">
        <v>0</v>
      </c>
      <c r="W32" s="303">
        <v>1</v>
      </c>
      <c r="X32" s="303">
        <v>0</v>
      </c>
      <c r="Y32" s="303">
        <v>0</v>
      </c>
      <c r="Z32" s="303">
        <v>0</v>
      </c>
      <c r="AA32" s="303">
        <v>0</v>
      </c>
      <c r="AB32" s="303">
        <v>0</v>
      </c>
      <c r="AC32" s="304">
        <v>5980</v>
      </c>
      <c r="AD32" s="303">
        <v>0</v>
      </c>
      <c r="AE32" s="303">
        <v>2116</v>
      </c>
      <c r="AF32" s="303">
        <v>18</v>
      </c>
      <c r="AG32" s="303">
        <v>0</v>
      </c>
      <c r="AH32" s="303">
        <v>0</v>
      </c>
      <c r="AI32" s="303">
        <v>420</v>
      </c>
      <c r="AJ32" s="303">
        <v>0</v>
      </c>
      <c r="AK32" s="303">
        <v>8</v>
      </c>
      <c r="AL32" s="303">
        <v>12</v>
      </c>
      <c r="AM32" s="303">
        <v>0</v>
      </c>
      <c r="AN32" s="303">
        <v>0</v>
      </c>
      <c r="AO32" s="303">
        <v>0</v>
      </c>
      <c r="AP32" s="304">
        <v>2574</v>
      </c>
      <c r="AQ32" s="303">
        <v>0</v>
      </c>
      <c r="AR32" s="303">
        <v>0</v>
      </c>
      <c r="AS32" s="303">
        <v>0</v>
      </c>
      <c r="AT32" s="303">
        <v>1114</v>
      </c>
      <c r="AU32" s="303">
        <v>265</v>
      </c>
      <c r="AV32" s="303">
        <v>0</v>
      </c>
      <c r="AW32" s="303">
        <v>0</v>
      </c>
      <c r="AX32" s="303">
        <v>0</v>
      </c>
      <c r="AY32" s="303">
        <v>0</v>
      </c>
      <c r="AZ32" s="303">
        <v>0</v>
      </c>
      <c r="BA32" s="303">
        <v>0</v>
      </c>
      <c r="BB32" s="303">
        <v>0</v>
      </c>
      <c r="BC32" s="304">
        <v>1379</v>
      </c>
      <c r="BD32" s="303">
        <v>0</v>
      </c>
      <c r="BE32" s="303">
        <v>0</v>
      </c>
      <c r="BF32" s="303">
        <v>0</v>
      </c>
      <c r="BG32" s="303">
        <v>0</v>
      </c>
      <c r="BH32" s="303">
        <v>0</v>
      </c>
      <c r="BI32" s="303">
        <v>0</v>
      </c>
      <c r="BJ32" s="303">
        <v>0</v>
      </c>
      <c r="BK32" s="303">
        <v>0</v>
      </c>
      <c r="BL32" s="303">
        <v>0</v>
      </c>
      <c r="BM32" s="303">
        <v>0</v>
      </c>
      <c r="BN32" s="303">
        <v>67</v>
      </c>
      <c r="BO32" s="303">
        <v>0</v>
      </c>
      <c r="BP32" s="304">
        <v>67</v>
      </c>
      <c r="BQ32" s="303">
        <v>0</v>
      </c>
      <c r="BR32" s="303">
        <v>0</v>
      </c>
      <c r="BS32" s="303">
        <v>0</v>
      </c>
      <c r="BT32" s="303">
        <v>0</v>
      </c>
      <c r="BU32" s="303">
        <v>0</v>
      </c>
      <c r="BV32" s="303">
        <v>0</v>
      </c>
      <c r="BW32" s="303">
        <v>0</v>
      </c>
      <c r="BX32" s="303">
        <v>0</v>
      </c>
      <c r="BY32" s="303">
        <v>0</v>
      </c>
      <c r="BZ32" s="303">
        <v>0</v>
      </c>
      <c r="CA32" s="303">
        <v>0</v>
      </c>
      <c r="CB32" s="303">
        <v>0</v>
      </c>
      <c r="CC32" s="304">
        <v>0</v>
      </c>
    </row>
    <row r="33" spans="1:81" x14ac:dyDescent="0.25">
      <c r="A33" s="302" t="s">
        <v>59</v>
      </c>
      <c r="B33" s="302" t="s">
        <v>235</v>
      </c>
      <c r="C33" s="302" t="s">
        <v>236</v>
      </c>
      <c r="D33" s="303">
        <v>26063</v>
      </c>
      <c r="E33" s="303">
        <v>211417</v>
      </c>
      <c r="F33" s="303">
        <v>931</v>
      </c>
      <c r="G33" s="303">
        <v>239953</v>
      </c>
      <c r="H33" s="303">
        <v>13791</v>
      </c>
      <c r="I33" s="303">
        <v>20157</v>
      </c>
      <c r="J33" s="303">
        <v>52</v>
      </c>
      <c r="K33" s="303">
        <v>413</v>
      </c>
      <c r="L33" s="303">
        <v>620</v>
      </c>
      <c r="M33" s="303">
        <v>0</v>
      </c>
      <c r="N33" s="303">
        <v>3470</v>
      </c>
      <c r="O33" s="303">
        <v>0</v>
      </c>
      <c r="P33" s="304">
        <v>516867</v>
      </c>
      <c r="Q33" s="303">
        <v>26063</v>
      </c>
      <c r="R33" s="303">
        <v>105709</v>
      </c>
      <c r="S33" s="303">
        <v>0</v>
      </c>
      <c r="T33" s="303">
        <v>203944</v>
      </c>
      <c r="U33" s="303">
        <v>0</v>
      </c>
      <c r="V33" s="303">
        <v>0</v>
      </c>
      <c r="W33" s="303">
        <v>52</v>
      </c>
      <c r="X33" s="303">
        <v>0</v>
      </c>
      <c r="Y33" s="303">
        <v>0</v>
      </c>
      <c r="Z33" s="303">
        <v>0</v>
      </c>
      <c r="AA33" s="303">
        <v>0</v>
      </c>
      <c r="AB33" s="303">
        <v>0</v>
      </c>
      <c r="AC33" s="304">
        <v>335768</v>
      </c>
      <c r="AD33" s="303">
        <v>0</v>
      </c>
      <c r="AE33" s="303">
        <v>104897</v>
      </c>
      <c r="AF33" s="303">
        <v>931</v>
      </c>
      <c r="AG33" s="303">
        <v>0</v>
      </c>
      <c r="AH33" s="303">
        <v>0</v>
      </c>
      <c r="AI33" s="303">
        <v>20144</v>
      </c>
      <c r="AJ33" s="303">
        <v>0</v>
      </c>
      <c r="AK33" s="303">
        <v>413</v>
      </c>
      <c r="AL33" s="303">
        <v>620</v>
      </c>
      <c r="AM33" s="303">
        <v>0</v>
      </c>
      <c r="AN33" s="303">
        <v>108</v>
      </c>
      <c r="AO33" s="303">
        <v>0</v>
      </c>
      <c r="AP33" s="304">
        <v>127113</v>
      </c>
      <c r="AQ33" s="303">
        <v>0</v>
      </c>
      <c r="AR33" s="303">
        <v>0</v>
      </c>
      <c r="AS33" s="303">
        <v>0</v>
      </c>
      <c r="AT33" s="303">
        <v>36009</v>
      </c>
      <c r="AU33" s="303">
        <v>13791</v>
      </c>
      <c r="AV33" s="303">
        <v>0</v>
      </c>
      <c r="AW33" s="303">
        <v>0</v>
      </c>
      <c r="AX33" s="303">
        <v>0</v>
      </c>
      <c r="AY33" s="303">
        <v>0</v>
      </c>
      <c r="AZ33" s="303">
        <v>0</v>
      </c>
      <c r="BA33" s="303">
        <v>0</v>
      </c>
      <c r="BB33" s="303">
        <v>0</v>
      </c>
      <c r="BC33" s="304">
        <v>49800</v>
      </c>
      <c r="BD33" s="303">
        <v>0</v>
      </c>
      <c r="BE33" s="303">
        <v>811</v>
      </c>
      <c r="BF33" s="303">
        <v>0</v>
      </c>
      <c r="BG33" s="303">
        <v>0</v>
      </c>
      <c r="BH33" s="303">
        <v>0</v>
      </c>
      <c r="BI33" s="303">
        <v>13</v>
      </c>
      <c r="BJ33" s="303">
        <v>0</v>
      </c>
      <c r="BK33" s="303">
        <v>0</v>
      </c>
      <c r="BL33" s="303">
        <v>0</v>
      </c>
      <c r="BM33" s="303">
        <v>0</v>
      </c>
      <c r="BN33" s="303">
        <v>3362</v>
      </c>
      <c r="BO33" s="303">
        <v>0</v>
      </c>
      <c r="BP33" s="304">
        <v>4186</v>
      </c>
      <c r="BQ33" s="303">
        <v>0</v>
      </c>
      <c r="BR33" s="303">
        <v>0</v>
      </c>
      <c r="BS33" s="303">
        <v>0</v>
      </c>
      <c r="BT33" s="303">
        <v>0</v>
      </c>
      <c r="BU33" s="303">
        <v>0</v>
      </c>
      <c r="BV33" s="303">
        <v>0</v>
      </c>
      <c r="BW33" s="303">
        <v>0</v>
      </c>
      <c r="BX33" s="303">
        <v>0</v>
      </c>
      <c r="BY33" s="303">
        <v>0</v>
      </c>
      <c r="BZ33" s="303">
        <v>0</v>
      </c>
      <c r="CA33" s="303">
        <v>0</v>
      </c>
      <c r="CB33" s="303">
        <v>0</v>
      </c>
      <c r="CC33" s="304">
        <v>0</v>
      </c>
    </row>
    <row r="34" spans="1:81" x14ac:dyDescent="0.25">
      <c r="A34" s="302" t="s">
        <v>60</v>
      </c>
      <c r="B34" s="302" t="s">
        <v>231</v>
      </c>
      <c r="C34" s="302" t="s">
        <v>232</v>
      </c>
      <c r="D34" s="303">
        <v>2764</v>
      </c>
      <c r="E34" s="303">
        <v>22670</v>
      </c>
      <c r="F34" s="303">
        <v>147</v>
      </c>
      <c r="G34" s="303">
        <v>51909</v>
      </c>
      <c r="H34" s="303">
        <v>2308</v>
      </c>
      <c r="I34" s="303">
        <v>904</v>
      </c>
      <c r="J34" s="303">
        <v>8</v>
      </c>
      <c r="K34" s="303">
        <v>65</v>
      </c>
      <c r="L34" s="303">
        <v>97</v>
      </c>
      <c r="M34" s="303">
        <v>0</v>
      </c>
      <c r="N34" s="303">
        <v>558</v>
      </c>
      <c r="O34" s="303">
        <v>0</v>
      </c>
      <c r="P34" s="304">
        <v>81430</v>
      </c>
      <c r="Q34" s="303">
        <v>2764</v>
      </c>
      <c r="R34" s="303">
        <v>11335</v>
      </c>
      <c r="S34" s="303">
        <v>0</v>
      </c>
      <c r="T34" s="303">
        <v>29285</v>
      </c>
      <c r="U34" s="303">
        <v>0</v>
      </c>
      <c r="V34" s="303">
        <v>0</v>
      </c>
      <c r="W34" s="303">
        <v>8</v>
      </c>
      <c r="X34" s="303">
        <v>0</v>
      </c>
      <c r="Y34" s="303">
        <v>0</v>
      </c>
      <c r="Z34" s="303">
        <v>0</v>
      </c>
      <c r="AA34" s="303">
        <v>0</v>
      </c>
      <c r="AB34" s="303">
        <v>0</v>
      </c>
      <c r="AC34" s="304">
        <v>43392</v>
      </c>
      <c r="AD34" s="303">
        <v>0</v>
      </c>
      <c r="AE34" s="303">
        <v>10019</v>
      </c>
      <c r="AF34" s="303">
        <v>147</v>
      </c>
      <c r="AG34" s="303">
        <v>0</v>
      </c>
      <c r="AH34" s="303">
        <v>0</v>
      </c>
      <c r="AI34" s="303">
        <v>883</v>
      </c>
      <c r="AJ34" s="303">
        <v>0</v>
      </c>
      <c r="AK34" s="303">
        <v>65</v>
      </c>
      <c r="AL34" s="303">
        <v>97</v>
      </c>
      <c r="AM34" s="303">
        <v>0</v>
      </c>
      <c r="AN34" s="303">
        <v>176</v>
      </c>
      <c r="AO34" s="303">
        <v>0</v>
      </c>
      <c r="AP34" s="304">
        <v>11387</v>
      </c>
      <c r="AQ34" s="303">
        <v>0</v>
      </c>
      <c r="AR34" s="303">
        <v>0</v>
      </c>
      <c r="AS34" s="303">
        <v>0</v>
      </c>
      <c r="AT34" s="303">
        <v>22624</v>
      </c>
      <c r="AU34" s="303">
        <v>2308</v>
      </c>
      <c r="AV34" s="303">
        <v>0</v>
      </c>
      <c r="AW34" s="303">
        <v>0</v>
      </c>
      <c r="AX34" s="303">
        <v>0</v>
      </c>
      <c r="AY34" s="303">
        <v>0</v>
      </c>
      <c r="AZ34" s="303">
        <v>0</v>
      </c>
      <c r="BA34" s="303">
        <v>0</v>
      </c>
      <c r="BB34" s="303">
        <v>0</v>
      </c>
      <c r="BC34" s="304">
        <v>24932</v>
      </c>
      <c r="BD34" s="303">
        <v>0</v>
      </c>
      <c r="BE34" s="303">
        <v>1316</v>
      </c>
      <c r="BF34" s="303">
        <v>0</v>
      </c>
      <c r="BG34" s="303">
        <v>0</v>
      </c>
      <c r="BH34" s="303">
        <v>0</v>
      </c>
      <c r="BI34" s="303">
        <v>21</v>
      </c>
      <c r="BJ34" s="303">
        <v>0</v>
      </c>
      <c r="BK34" s="303">
        <v>0</v>
      </c>
      <c r="BL34" s="303">
        <v>0</v>
      </c>
      <c r="BM34" s="303">
        <v>0</v>
      </c>
      <c r="BN34" s="303">
        <v>382</v>
      </c>
      <c r="BO34" s="303">
        <v>0</v>
      </c>
      <c r="BP34" s="304">
        <v>1719</v>
      </c>
      <c r="BQ34" s="303">
        <v>0</v>
      </c>
      <c r="BR34" s="303">
        <v>0</v>
      </c>
      <c r="BS34" s="303">
        <v>0</v>
      </c>
      <c r="BT34" s="303">
        <v>0</v>
      </c>
      <c r="BU34" s="303">
        <v>0</v>
      </c>
      <c r="BV34" s="303">
        <v>0</v>
      </c>
      <c r="BW34" s="303">
        <v>0</v>
      </c>
      <c r="BX34" s="303">
        <v>0</v>
      </c>
      <c r="BY34" s="303">
        <v>0</v>
      </c>
      <c r="BZ34" s="303">
        <v>0</v>
      </c>
      <c r="CA34" s="303">
        <v>0</v>
      </c>
      <c r="CB34" s="303">
        <v>0</v>
      </c>
      <c r="CC34" s="304">
        <v>0</v>
      </c>
    </row>
    <row r="35" spans="1:81" x14ac:dyDescent="0.25">
      <c r="A35" s="302" t="s">
        <v>60</v>
      </c>
      <c r="B35" s="302" t="s">
        <v>233</v>
      </c>
      <c r="C35" s="302" t="s">
        <v>234</v>
      </c>
      <c r="D35" s="303">
        <v>2711</v>
      </c>
      <c r="E35" s="303">
        <v>22247</v>
      </c>
      <c r="F35" s="303">
        <v>146</v>
      </c>
      <c r="G35" s="303">
        <v>52178</v>
      </c>
      <c r="H35" s="303">
        <v>2305</v>
      </c>
      <c r="I35" s="303">
        <v>827</v>
      </c>
      <c r="J35" s="303">
        <v>8</v>
      </c>
      <c r="K35" s="303">
        <v>64</v>
      </c>
      <c r="L35" s="303">
        <v>97</v>
      </c>
      <c r="M35" s="303">
        <v>0</v>
      </c>
      <c r="N35" s="303">
        <v>556</v>
      </c>
      <c r="O35" s="303">
        <v>0</v>
      </c>
      <c r="P35" s="304">
        <v>81139</v>
      </c>
      <c r="Q35" s="303">
        <v>2711</v>
      </c>
      <c r="R35" s="303">
        <v>11123</v>
      </c>
      <c r="S35" s="303">
        <v>0</v>
      </c>
      <c r="T35" s="303">
        <v>29078</v>
      </c>
      <c r="U35" s="303">
        <v>0</v>
      </c>
      <c r="V35" s="303">
        <v>0</v>
      </c>
      <c r="W35" s="303">
        <v>8</v>
      </c>
      <c r="X35" s="303">
        <v>0</v>
      </c>
      <c r="Y35" s="303">
        <v>0</v>
      </c>
      <c r="Z35" s="303">
        <v>0</v>
      </c>
      <c r="AA35" s="303">
        <v>0</v>
      </c>
      <c r="AB35" s="303">
        <v>0</v>
      </c>
      <c r="AC35" s="304">
        <v>42920</v>
      </c>
      <c r="AD35" s="303">
        <v>0</v>
      </c>
      <c r="AE35" s="303">
        <v>9775</v>
      </c>
      <c r="AF35" s="303">
        <v>146</v>
      </c>
      <c r="AG35" s="303">
        <v>0</v>
      </c>
      <c r="AH35" s="303">
        <v>0</v>
      </c>
      <c r="AI35" s="303">
        <v>805</v>
      </c>
      <c r="AJ35" s="303">
        <v>0</v>
      </c>
      <c r="AK35" s="303">
        <v>64</v>
      </c>
      <c r="AL35" s="303">
        <v>97</v>
      </c>
      <c r="AM35" s="303">
        <v>0</v>
      </c>
      <c r="AN35" s="303">
        <v>180</v>
      </c>
      <c r="AO35" s="303">
        <v>0</v>
      </c>
      <c r="AP35" s="304">
        <v>11067</v>
      </c>
      <c r="AQ35" s="303">
        <v>0</v>
      </c>
      <c r="AR35" s="303">
        <v>0</v>
      </c>
      <c r="AS35" s="303">
        <v>0</v>
      </c>
      <c r="AT35" s="303">
        <v>23100</v>
      </c>
      <c r="AU35" s="303">
        <v>2305</v>
      </c>
      <c r="AV35" s="303">
        <v>0</v>
      </c>
      <c r="AW35" s="303">
        <v>0</v>
      </c>
      <c r="AX35" s="303">
        <v>0</v>
      </c>
      <c r="AY35" s="303">
        <v>0</v>
      </c>
      <c r="AZ35" s="303">
        <v>0</v>
      </c>
      <c r="BA35" s="303">
        <v>0</v>
      </c>
      <c r="BB35" s="303">
        <v>0</v>
      </c>
      <c r="BC35" s="304">
        <v>25405</v>
      </c>
      <c r="BD35" s="303">
        <v>0</v>
      </c>
      <c r="BE35" s="303">
        <v>1349</v>
      </c>
      <c r="BF35" s="303">
        <v>0</v>
      </c>
      <c r="BG35" s="303">
        <v>0</v>
      </c>
      <c r="BH35" s="303">
        <v>0</v>
      </c>
      <c r="BI35" s="303">
        <v>22</v>
      </c>
      <c r="BJ35" s="303">
        <v>0</v>
      </c>
      <c r="BK35" s="303">
        <v>0</v>
      </c>
      <c r="BL35" s="303">
        <v>0</v>
      </c>
      <c r="BM35" s="303">
        <v>0</v>
      </c>
      <c r="BN35" s="303">
        <v>376</v>
      </c>
      <c r="BO35" s="303">
        <v>0</v>
      </c>
      <c r="BP35" s="304">
        <v>1747</v>
      </c>
      <c r="BQ35" s="303">
        <v>0</v>
      </c>
      <c r="BR35" s="303">
        <v>0</v>
      </c>
      <c r="BS35" s="303">
        <v>0</v>
      </c>
      <c r="BT35" s="303">
        <v>0</v>
      </c>
      <c r="BU35" s="303">
        <v>0</v>
      </c>
      <c r="BV35" s="303">
        <v>0</v>
      </c>
      <c r="BW35" s="303">
        <v>0</v>
      </c>
      <c r="BX35" s="303">
        <v>0</v>
      </c>
      <c r="BY35" s="303">
        <v>0</v>
      </c>
      <c r="BZ35" s="303">
        <v>0</v>
      </c>
      <c r="CA35" s="303">
        <v>0</v>
      </c>
      <c r="CB35" s="303">
        <v>0</v>
      </c>
      <c r="CC35" s="304">
        <v>0</v>
      </c>
    </row>
    <row r="36" spans="1:81" x14ac:dyDescent="0.25">
      <c r="A36" s="302" t="s">
        <v>60</v>
      </c>
      <c r="B36" s="302" t="s">
        <v>235</v>
      </c>
      <c r="C36" s="302" t="s">
        <v>236</v>
      </c>
      <c r="D36" s="303">
        <v>3156</v>
      </c>
      <c r="E36" s="303">
        <v>25954</v>
      </c>
      <c r="F36" s="303">
        <v>180</v>
      </c>
      <c r="G36" s="303">
        <v>66113</v>
      </c>
      <c r="H36" s="303">
        <v>2854</v>
      </c>
      <c r="I36" s="303">
        <v>714</v>
      </c>
      <c r="J36" s="303">
        <v>10</v>
      </c>
      <c r="K36" s="303">
        <v>79</v>
      </c>
      <c r="L36" s="303">
        <v>120</v>
      </c>
      <c r="M36" s="303">
        <v>0</v>
      </c>
      <c r="N36" s="303">
        <v>687</v>
      </c>
      <c r="O36" s="303">
        <v>0</v>
      </c>
      <c r="P36" s="304">
        <v>99867</v>
      </c>
      <c r="Q36" s="303">
        <v>3156</v>
      </c>
      <c r="R36" s="303">
        <v>12977</v>
      </c>
      <c r="S36" s="303">
        <v>0</v>
      </c>
      <c r="T36" s="303">
        <v>35386</v>
      </c>
      <c r="U36" s="303">
        <v>0</v>
      </c>
      <c r="V36" s="303">
        <v>0</v>
      </c>
      <c r="W36" s="303">
        <v>10</v>
      </c>
      <c r="X36" s="303">
        <v>0</v>
      </c>
      <c r="Y36" s="303">
        <v>0</v>
      </c>
      <c r="Z36" s="303">
        <v>0</v>
      </c>
      <c r="AA36" s="303">
        <v>0</v>
      </c>
      <c r="AB36" s="303">
        <v>0</v>
      </c>
      <c r="AC36" s="304">
        <v>51529</v>
      </c>
      <c r="AD36" s="303">
        <v>0</v>
      </c>
      <c r="AE36" s="303">
        <v>11157</v>
      </c>
      <c r="AF36" s="303">
        <v>180</v>
      </c>
      <c r="AG36" s="303">
        <v>0</v>
      </c>
      <c r="AH36" s="303">
        <v>0</v>
      </c>
      <c r="AI36" s="303">
        <v>685</v>
      </c>
      <c r="AJ36" s="303">
        <v>0</v>
      </c>
      <c r="AK36" s="303">
        <v>79</v>
      </c>
      <c r="AL36" s="303">
        <v>120</v>
      </c>
      <c r="AM36" s="303">
        <v>0</v>
      </c>
      <c r="AN36" s="303">
        <v>243</v>
      </c>
      <c r="AO36" s="303">
        <v>0</v>
      </c>
      <c r="AP36" s="304">
        <v>12464</v>
      </c>
      <c r="AQ36" s="303">
        <v>0</v>
      </c>
      <c r="AR36" s="303">
        <v>0</v>
      </c>
      <c r="AS36" s="303">
        <v>0</v>
      </c>
      <c r="AT36" s="303">
        <v>30727</v>
      </c>
      <c r="AU36" s="303">
        <v>2854</v>
      </c>
      <c r="AV36" s="303">
        <v>0</v>
      </c>
      <c r="AW36" s="303">
        <v>0</v>
      </c>
      <c r="AX36" s="303">
        <v>0</v>
      </c>
      <c r="AY36" s="303">
        <v>0</v>
      </c>
      <c r="AZ36" s="303">
        <v>0</v>
      </c>
      <c r="BA36" s="303">
        <v>0</v>
      </c>
      <c r="BB36" s="303">
        <v>0</v>
      </c>
      <c r="BC36" s="304">
        <v>33581</v>
      </c>
      <c r="BD36" s="303">
        <v>0</v>
      </c>
      <c r="BE36" s="303">
        <v>1820</v>
      </c>
      <c r="BF36" s="303">
        <v>0</v>
      </c>
      <c r="BG36" s="303">
        <v>0</v>
      </c>
      <c r="BH36" s="303">
        <v>0</v>
      </c>
      <c r="BI36" s="303">
        <v>29</v>
      </c>
      <c r="BJ36" s="303">
        <v>0</v>
      </c>
      <c r="BK36" s="303">
        <v>0</v>
      </c>
      <c r="BL36" s="303">
        <v>0</v>
      </c>
      <c r="BM36" s="303">
        <v>0</v>
      </c>
      <c r="BN36" s="303">
        <v>444</v>
      </c>
      <c r="BO36" s="303">
        <v>0</v>
      </c>
      <c r="BP36" s="304">
        <v>2293</v>
      </c>
      <c r="BQ36" s="303">
        <v>0</v>
      </c>
      <c r="BR36" s="303">
        <v>0</v>
      </c>
      <c r="BS36" s="303">
        <v>0</v>
      </c>
      <c r="BT36" s="303">
        <v>0</v>
      </c>
      <c r="BU36" s="303">
        <v>0</v>
      </c>
      <c r="BV36" s="303">
        <v>0</v>
      </c>
      <c r="BW36" s="303">
        <v>0</v>
      </c>
      <c r="BX36" s="303">
        <v>0</v>
      </c>
      <c r="BY36" s="303">
        <v>0</v>
      </c>
      <c r="BZ36" s="303">
        <v>0</v>
      </c>
      <c r="CA36" s="303">
        <v>0</v>
      </c>
      <c r="CB36" s="303">
        <v>0</v>
      </c>
      <c r="CC36" s="304">
        <v>0</v>
      </c>
    </row>
    <row r="37" spans="1:81" x14ac:dyDescent="0.25">
      <c r="A37" s="302" t="s">
        <v>62</v>
      </c>
      <c r="B37" s="302" t="s">
        <v>231</v>
      </c>
      <c r="C37" s="302" t="s">
        <v>232</v>
      </c>
      <c r="D37" s="303">
        <v>11385</v>
      </c>
      <c r="E37" s="303">
        <v>92579</v>
      </c>
      <c r="F37" s="303">
        <v>449</v>
      </c>
      <c r="G37" s="303">
        <v>128348</v>
      </c>
      <c r="H37" s="303">
        <v>6776</v>
      </c>
      <c r="I37" s="303">
        <v>7709</v>
      </c>
      <c r="J37" s="303">
        <v>25</v>
      </c>
      <c r="K37" s="303">
        <v>199</v>
      </c>
      <c r="L37" s="303">
        <v>299</v>
      </c>
      <c r="M37" s="303">
        <v>0</v>
      </c>
      <c r="N37" s="303">
        <v>1685</v>
      </c>
      <c r="O37" s="303">
        <v>0</v>
      </c>
      <c r="P37" s="304">
        <v>249454</v>
      </c>
      <c r="Q37" s="303">
        <v>11385</v>
      </c>
      <c r="R37" s="303">
        <v>46289</v>
      </c>
      <c r="S37" s="303">
        <v>0</v>
      </c>
      <c r="T37" s="303">
        <v>94814</v>
      </c>
      <c r="U37" s="303">
        <v>0</v>
      </c>
      <c r="V37" s="303">
        <v>0</v>
      </c>
      <c r="W37" s="303">
        <v>25</v>
      </c>
      <c r="X37" s="303">
        <v>0</v>
      </c>
      <c r="Y37" s="303">
        <v>0</v>
      </c>
      <c r="Z37" s="303">
        <v>0</v>
      </c>
      <c r="AA37" s="303">
        <v>0</v>
      </c>
      <c r="AB37" s="303">
        <v>0</v>
      </c>
      <c r="AC37" s="304">
        <v>152513</v>
      </c>
      <c r="AD37" s="303">
        <v>0</v>
      </c>
      <c r="AE37" s="303">
        <v>44842</v>
      </c>
      <c r="AF37" s="303">
        <v>449</v>
      </c>
      <c r="AG37" s="303">
        <v>0</v>
      </c>
      <c r="AH37" s="303">
        <v>0</v>
      </c>
      <c r="AI37" s="303">
        <v>7686</v>
      </c>
      <c r="AJ37" s="303">
        <v>0</v>
      </c>
      <c r="AK37" s="303">
        <v>199</v>
      </c>
      <c r="AL37" s="303">
        <v>299</v>
      </c>
      <c r="AM37" s="303">
        <v>0</v>
      </c>
      <c r="AN37" s="303">
        <v>193</v>
      </c>
      <c r="AO37" s="303">
        <v>0</v>
      </c>
      <c r="AP37" s="304">
        <v>53668</v>
      </c>
      <c r="AQ37" s="303">
        <v>0</v>
      </c>
      <c r="AR37" s="303">
        <v>0</v>
      </c>
      <c r="AS37" s="303">
        <v>0</v>
      </c>
      <c r="AT37" s="303">
        <v>33534</v>
      </c>
      <c r="AU37" s="303">
        <v>6776</v>
      </c>
      <c r="AV37" s="303">
        <v>0</v>
      </c>
      <c r="AW37" s="303">
        <v>0</v>
      </c>
      <c r="AX37" s="303">
        <v>0</v>
      </c>
      <c r="AY37" s="303">
        <v>0</v>
      </c>
      <c r="AZ37" s="303">
        <v>0</v>
      </c>
      <c r="BA37" s="303">
        <v>0</v>
      </c>
      <c r="BB37" s="303">
        <v>0</v>
      </c>
      <c r="BC37" s="304">
        <v>40310</v>
      </c>
      <c r="BD37" s="303">
        <v>0</v>
      </c>
      <c r="BE37" s="303">
        <v>1448</v>
      </c>
      <c r="BF37" s="303">
        <v>0</v>
      </c>
      <c r="BG37" s="303">
        <v>0</v>
      </c>
      <c r="BH37" s="303">
        <v>0</v>
      </c>
      <c r="BI37" s="303">
        <v>23</v>
      </c>
      <c r="BJ37" s="303">
        <v>0</v>
      </c>
      <c r="BK37" s="303">
        <v>0</v>
      </c>
      <c r="BL37" s="303">
        <v>0</v>
      </c>
      <c r="BM37" s="303">
        <v>0</v>
      </c>
      <c r="BN37" s="303">
        <v>1492</v>
      </c>
      <c r="BO37" s="303">
        <v>0</v>
      </c>
      <c r="BP37" s="304">
        <v>2963</v>
      </c>
      <c r="BQ37" s="303">
        <v>0</v>
      </c>
      <c r="BR37" s="303">
        <v>0</v>
      </c>
      <c r="BS37" s="303">
        <v>0</v>
      </c>
      <c r="BT37" s="303">
        <v>0</v>
      </c>
      <c r="BU37" s="303">
        <v>0</v>
      </c>
      <c r="BV37" s="303">
        <v>0</v>
      </c>
      <c r="BW37" s="303">
        <v>0</v>
      </c>
      <c r="BX37" s="303">
        <v>0</v>
      </c>
      <c r="BY37" s="303">
        <v>0</v>
      </c>
      <c r="BZ37" s="303">
        <v>0</v>
      </c>
      <c r="CA37" s="303">
        <v>0</v>
      </c>
      <c r="CB37" s="303">
        <v>0</v>
      </c>
      <c r="CC37" s="304">
        <v>0</v>
      </c>
    </row>
    <row r="38" spans="1:81" x14ac:dyDescent="0.25">
      <c r="A38" s="302" t="s">
        <v>62</v>
      </c>
      <c r="B38" s="302" t="s">
        <v>233</v>
      </c>
      <c r="C38" s="302" t="s">
        <v>234</v>
      </c>
      <c r="D38" s="303">
        <v>17064</v>
      </c>
      <c r="E38" s="303">
        <v>138613</v>
      </c>
      <c r="F38" s="303">
        <v>647</v>
      </c>
      <c r="G38" s="303">
        <v>178014</v>
      </c>
      <c r="H38" s="303">
        <v>9698</v>
      </c>
      <c r="I38" s="303">
        <v>12221</v>
      </c>
      <c r="J38" s="303">
        <v>36</v>
      </c>
      <c r="K38" s="303">
        <v>288</v>
      </c>
      <c r="L38" s="303">
        <v>431</v>
      </c>
      <c r="M38" s="303">
        <v>0</v>
      </c>
      <c r="N38" s="303">
        <v>2423</v>
      </c>
      <c r="O38" s="303">
        <v>0</v>
      </c>
      <c r="P38" s="304">
        <v>359435</v>
      </c>
      <c r="Q38" s="303">
        <v>17064</v>
      </c>
      <c r="R38" s="303">
        <v>69306</v>
      </c>
      <c r="S38" s="303">
        <v>0</v>
      </c>
      <c r="T38" s="303">
        <v>138495</v>
      </c>
      <c r="U38" s="303">
        <v>0</v>
      </c>
      <c r="V38" s="303">
        <v>0</v>
      </c>
      <c r="W38" s="303">
        <v>36</v>
      </c>
      <c r="X38" s="303">
        <v>0</v>
      </c>
      <c r="Y38" s="303">
        <v>0</v>
      </c>
      <c r="Z38" s="303">
        <v>0</v>
      </c>
      <c r="AA38" s="303">
        <v>0</v>
      </c>
      <c r="AB38" s="303">
        <v>0</v>
      </c>
      <c r="AC38" s="304">
        <v>224901</v>
      </c>
      <c r="AD38" s="303">
        <v>0</v>
      </c>
      <c r="AE38" s="303">
        <v>67803</v>
      </c>
      <c r="AF38" s="303">
        <v>647</v>
      </c>
      <c r="AG38" s="303">
        <v>0</v>
      </c>
      <c r="AH38" s="303">
        <v>0</v>
      </c>
      <c r="AI38" s="303">
        <v>12197</v>
      </c>
      <c r="AJ38" s="303">
        <v>0</v>
      </c>
      <c r="AK38" s="303">
        <v>288</v>
      </c>
      <c r="AL38" s="303">
        <v>431</v>
      </c>
      <c r="AM38" s="303">
        <v>0</v>
      </c>
      <c r="AN38" s="303">
        <v>201</v>
      </c>
      <c r="AO38" s="303">
        <v>0</v>
      </c>
      <c r="AP38" s="304">
        <v>81567</v>
      </c>
      <c r="AQ38" s="303">
        <v>0</v>
      </c>
      <c r="AR38" s="303">
        <v>0</v>
      </c>
      <c r="AS38" s="303">
        <v>0</v>
      </c>
      <c r="AT38" s="303">
        <v>39519</v>
      </c>
      <c r="AU38" s="303">
        <v>9698</v>
      </c>
      <c r="AV38" s="303">
        <v>0</v>
      </c>
      <c r="AW38" s="303">
        <v>0</v>
      </c>
      <c r="AX38" s="303">
        <v>0</v>
      </c>
      <c r="AY38" s="303">
        <v>0</v>
      </c>
      <c r="AZ38" s="303">
        <v>0</v>
      </c>
      <c r="BA38" s="303">
        <v>0</v>
      </c>
      <c r="BB38" s="303">
        <v>0</v>
      </c>
      <c r="BC38" s="304">
        <v>49217</v>
      </c>
      <c r="BD38" s="303">
        <v>0</v>
      </c>
      <c r="BE38" s="303">
        <v>1504</v>
      </c>
      <c r="BF38" s="303">
        <v>0</v>
      </c>
      <c r="BG38" s="303">
        <v>0</v>
      </c>
      <c r="BH38" s="303">
        <v>0</v>
      </c>
      <c r="BI38" s="303">
        <v>24</v>
      </c>
      <c r="BJ38" s="303">
        <v>0</v>
      </c>
      <c r="BK38" s="303">
        <v>0</v>
      </c>
      <c r="BL38" s="303">
        <v>0</v>
      </c>
      <c r="BM38" s="303">
        <v>0</v>
      </c>
      <c r="BN38" s="303">
        <v>2222</v>
      </c>
      <c r="BO38" s="303">
        <v>0</v>
      </c>
      <c r="BP38" s="304">
        <v>3750</v>
      </c>
      <c r="BQ38" s="303">
        <v>0</v>
      </c>
      <c r="BR38" s="303">
        <v>0</v>
      </c>
      <c r="BS38" s="303">
        <v>0</v>
      </c>
      <c r="BT38" s="303">
        <v>0</v>
      </c>
      <c r="BU38" s="303">
        <v>0</v>
      </c>
      <c r="BV38" s="303">
        <v>0</v>
      </c>
      <c r="BW38" s="303">
        <v>0</v>
      </c>
      <c r="BX38" s="303">
        <v>0</v>
      </c>
      <c r="BY38" s="303">
        <v>0</v>
      </c>
      <c r="BZ38" s="303">
        <v>0</v>
      </c>
      <c r="CA38" s="303">
        <v>0</v>
      </c>
      <c r="CB38" s="303">
        <v>0</v>
      </c>
      <c r="CC38" s="304">
        <v>0</v>
      </c>
    </row>
    <row r="39" spans="1:81" x14ac:dyDescent="0.25">
      <c r="A39" s="302" t="s">
        <v>62</v>
      </c>
      <c r="B39" s="302" t="s">
        <v>235</v>
      </c>
      <c r="C39" s="302" t="s">
        <v>236</v>
      </c>
      <c r="D39" s="303">
        <v>4211</v>
      </c>
      <c r="E39" s="303">
        <v>34473</v>
      </c>
      <c r="F39" s="303">
        <v>210</v>
      </c>
      <c r="G39" s="303">
        <v>71267</v>
      </c>
      <c r="H39" s="303">
        <v>3267</v>
      </c>
      <c r="I39" s="303">
        <v>1743</v>
      </c>
      <c r="J39" s="303">
        <v>12</v>
      </c>
      <c r="K39" s="303">
        <v>94</v>
      </c>
      <c r="L39" s="303">
        <v>139</v>
      </c>
      <c r="M39" s="303">
        <v>0</v>
      </c>
      <c r="N39" s="303">
        <v>794</v>
      </c>
      <c r="O39" s="303">
        <v>0</v>
      </c>
      <c r="P39" s="304">
        <v>116210</v>
      </c>
      <c r="Q39" s="303">
        <v>4211</v>
      </c>
      <c r="R39" s="303">
        <v>17236</v>
      </c>
      <c r="S39" s="303">
        <v>0</v>
      </c>
      <c r="T39" s="303">
        <v>40668</v>
      </c>
      <c r="U39" s="303">
        <v>0</v>
      </c>
      <c r="V39" s="303">
        <v>0</v>
      </c>
      <c r="W39" s="303">
        <v>12</v>
      </c>
      <c r="X39" s="303">
        <v>0</v>
      </c>
      <c r="Y39" s="303">
        <v>0</v>
      </c>
      <c r="Z39" s="303">
        <v>0</v>
      </c>
      <c r="AA39" s="303">
        <v>0</v>
      </c>
      <c r="AB39" s="303">
        <v>0</v>
      </c>
      <c r="AC39" s="304">
        <v>62127</v>
      </c>
      <c r="AD39" s="303">
        <v>0</v>
      </c>
      <c r="AE39" s="303">
        <v>15596</v>
      </c>
      <c r="AF39" s="303">
        <v>210</v>
      </c>
      <c r="AG39" s="303">
        <v>0</v>
      </c>
      <c r="AH39" s="303">
        <v>0</v>
      </c>
      <c r="AI39" s="303">
        <v>1716</v>
      </c>
      <c r="AJ39" s="303">
        <v>0</v>
      </c>
      <c r="AK39" s="303">
        <v>94</v>
      </c>
      <c r="AL39" s="303">
        <v>139</v>
      </c>
      <c r="AM39" s="303">
        <v>0</v>
      </c>
      <c r="AN39" s="303">
        <v>219</v>
      </c>
      <c r="AO39" s="303">
        <v>0</v>
      </c>
      <c r="AP39" s="304">
        <v>17974</v>
      </c>
      <c r="AQ39" s="303">
        <v>0</v>
      </c>
      <c r="AR39" s="303">
        <v>0</v>
      </c>
      <c r="AS39" s="303">
        <v>0</v>
      </c>
      <c r="AT39" s="303">
        <v>30599</v>
      </c>
      <c r="AU39" s="303">
        <v>3267</v>
      </c>
      <c r="AV39" s="303">
        <v>0</v>
      </c>
      <c r="AW39" s="303">
        <v>0</v>
      </c>
      <c r="AX39" s="303">
        <v>0</v>
      </c>
      <c r="AY39" s="303">
        <v>0</v>
      </c>
      <c r="AZ39" s="303">
        <v>0</v>
      </c>
      <c r="BA39" s="303">
        <v>0</v>
      </c>
      <c r="BB39" s="303">
        <v>0</v>
      </c>
      <c r="BC39" s="304">
        <v>33866</v>
      </c>
      <c r="BD39" s="303">
        <v>0</v>
      </c>
      <c r="BE39" s="303">
        <v>1641</v>
      </c>
      <c r="BF39" s="303">
        <v>0</v>
      </c>
      <c r="BG39" s="303">
        <v>0</v>
      </c>
      <c r="BH39" s="303">
        <v>0</v>
      </c>
      <c r="BI39" s="303">
        <v>27</v>
      </c>
      <c r="BJ39" s="303">
        <v>0</v>
      </c>
      <c r="BK39" s="303">
        <v>0</v>
      </c>
      <c r="BL39" s="303">
        <v>0</v>
      </c>
      <c r="BM39" s="303">
        <v>0</v>
      </c>
      <c r="BN39" s="303">
        <v>575</v>
      </c>
      <c r="BO39" s="303">
        <v>0</v>
      </c>
      <c r="BP39" s="304">
        <v>2243</v>
      </c>
      <c r="BQ39" s="303">
        <v>0</v>
      </c>
      <c r="BR39" s="303">
        <v>0</v>
      </c>
      <c r="BS39" s="303">
        <v>0</v>
      </c>
      <c r="BT39" s="303">
        <v>0</v>
      </c>
      <c r="BU39" s="303">
        <v>0</v>
      </c>
      <c r="BV39" s="303">
        <v>0</v>
      </c>
      <c r="BW39" s="303">
        <v>0</v>
      </c>
      <c r="BX39" s="303">
        <v>0</v>
      </c>
      <c r="BY39" s="303">
        <v>0</v>
      </c>
      <c r="BZ39" s="303">
        <v>0</v>
      </c>
      <c r="CA39" s="303">
        <v>0</v>
      </c>
      <c r="CB39" s="303">
        <v>0</v>
      </c>
      <c r="CC39" s="304">
        <v>0</v>
      </c>
    </row>
    <row r="40" spans="1:81" x14ac:dyDescent="0.25">
      <c r="A40" s="302" t="s">
        <v>63</v>
      </c>
      <c r="B40" s="302" t="s">
        <v>231</v>
      </c>
      <c r="C40" s="302" t="s">
        <v>232</v>
      </c>
      <c r="D40" s="303">
        <v>7714</v>
      </c>
      <c r="E40" s="303">
        <v>62526</v>
      </c>
      <c r="F40" s="303">
        <v>266</v>
      </c>
      <c r="G40" s="303">
        <v>65850</v>
      </c>
      <c r="H40" s="303">
        <v>3916</v>
      </c>
      <c r="I40" s="303">
        <v>6207</v>
      </c>
      <c r="J40" s="303">
        <v>15</v>
      </c>
      <c r="K40" s="303">
        <v>118</v>
      </c>
      <c r="L40" s="303">
        <v>178</v>
      </c>
      <c r="M40" s="303">
        <v>0</v>
      </c>
      <c r="N40" s="303">
        <v>990</v>
      </c>
      <c r="O40" s="303">
        <v>0</v>
      </c>
      <c r="P40" s="304">
        <v>147780</v>
      </c>
      <c r="Q40" s="303">
        <v>7714</v>
      </c>
      <c r="R40" s="303">
        <v>31262</v>
      </c>
      <c r="S40" s="303">
        <v>0</v>
      </c>
      <c r="T40" s="303">
        <v>56163</v>
      </c>
      <c r="U40" s="303">
        <v>0</v>
      </c>
      <c r="V40" s="303">
        <v>0</v>
      </c>
      <c r="W40" s="303">
        <v>15</v>
      </c>
      <c r="X40" s="303">
        <v>0</v>
      </c>
      <c r="Y40" s="303">
        <v>0</v>
      </c>
      <c r="Z40" s="303">
        <v>0</v>
      </c>
      <c r="AA40" s="303">
        <v>0</v>
      </c>
      <c r="AB40" s="303">
        <v>0</v>
      </c>
      <c r="AC40" s="304">
        <v>95154</v>
      </c>
      <c r="AD40" s="303">
        <v>0</v>
      </c>
      <c r="AE40" s="303">
        <v>31264</v>
      </c>
      <c r="AF40" s="303">
        <v>266</v>
      </c>
      <c r="AG40" s="303">
        <v>0</v>
      </c>
      <c r="AH40" s="303">
        <v>0</v>
      </c>
      <c r="AI40" s="303">
        <v>6207</v>
      </c>
      <c r="AJ40" s="303">
        <v>0</v>
      </c>
      <c r="AK40" s="303">
        <v>118</v>
      </c>
      <c r="AL40" s="303">
        <v>178</v>
      </c>
      <c r="AM40" s="303">
        <v>0</v>
      </c>
      <c r="AN40" s="303">
        <v>0</v>
      </c>
      <c r="AO40" s="303">
        <v>0</v>
      </c>
      <c r="AP40" s="304">
        <v>38033</v>
      </c>
      <c r="AQ40" s="303">
        <v>0</v>
      </c>
      <c r="AR40" s="303">
        <v>0</v>
      </c>
      <c r="AS40" s="303">
        <v>0</v>
      </c>
      <c r="AT40" s="303">
        <v>9687</v>
      </c>
      <c r="AU40" s="303">
        <v>3916</v>
      </c>
      <c r="AV40" s="303">
        <v>0</v>
      </c>
      <c r="AW40" s="303">
        <v>0</v>
      </c>
      <c r="AX40" s="303">
        <v>0</v>
      </c>
      <c r="AY40" s="303">
        <v>0</v>
      </c>
      <c r="AZ40" s="303">
        <v>0</v>
      </c>
      <c r="BA40" s="303">
        <v>0</v>
      </c>
      <c r="BB40" s="303">
        <v>0</v>
      </c>
      <c r="BC40" s="304">
        <v>13603</v>
      </c>
      <c r="BD40" s="303">
        <v>0</v>
      </c>
      <c r="BE40" s="303">
        <v>0</v>
      </c>
      <c r="BF40" s="303">
        <v>0</v>
      </c>
      <c r="BG40" s="303">
        <v>0</v>
      </c>
      <c r="BH40" s="303">
        <v>0</v>
      </c>
      <c r="BI40" s="303">
        <v>0</v>
      </c>
      <c r="BJ40" s="303">
        <v>0</v>
      </c>
      <c r="BK40" s="303">
        <v>0</v>
      </c>
      <c r="BL40" s="303">
        <v>0</v>
      </c>
      <c r="BM40" s="303">
        <v>0</v>
      </c>
      <c r="BN40" s="303">
        <v>990</v>
      </c>
      <c r="BO40" s="303">
        <v>0</v>
      </c>
      <c r="BP40" s="304">
        <v>990</v>
      </c>
      <c r="BQ40" s="303">
        <v>0</v>
      </c>
      <c r="BR40" s="303">
        <v>0</v>
      </c>
      <c r="BS40" s="303">
        <v>0</v>
      </c>
      <c r="BT40" s="303">
        <v>0</v>
      </c>
      <c r="BU40" s="303">
        <v>0</v>
      </c>
      <c r="BV40" s="303">
        <v>0</v>
      </c>
      <c r="BW40" s="303">
        <v>0</v>
      </c>
      <c r="BX40" s="303">
        <v>0</v>
      </c>
      <c r="BY40" s="303">
        <v>0</v>
      </c>
      <c r="BZ40" s="303">
        <v>0</v>
      </c>
      <c r="CA40" s="303">
        <v>0</v>
      </c>
      <c r="CB40" s="303">
        <v>0</v>
      </c>
      <c r="CC40" s="304">
        <v>0</v>
      </c>
    </row>
    <row r="41" spans="1:81" x14ac:dyDescent="0.25">
      <c r="A41" s="302" t="s">
        <v>63</v>
      </c>
      <c r="B41" s="302" t="s">
        <v>233</v>
      </c>
      <c r="C41" s="302" t="s">
        <v>234</v>
      </c>
      <c r="D41" s="303">
        <v>11095</v>
      </c>
      <c r="E41" s="303">
        <v>89941</v>
      </c>
      <c r="F41" s="303">
        <v>383</v>
      </c>
      <c r="G41" s="303">
        <v>95342</v>
      </c>
      <c r="H41" s="303">
        <v>5653</v>
      </c>
      <c r="I41" s="303">
        <v>8898</v>
      </c>
      <c r="J41" s="303">
        <v>22</v>
      </c>
      <c r="K41" s="303">
        <v>170</v>
      </c>
      <c r="L41" s="303">
        <v>257</v>
      </c>
      <c r="M41" s="303">
        <v>0</v>
      </c>
      <c r="N41" s="303">
        <v>1429</v>
      </c>
      <c r="O41" s="303">
        <v>0</v>
      </c>
      <c r="P41" s="304">
        <v>213190</v>
      </c>
      <c r="Q41" s="303">
        <v>11095</v>
      </c>
      <c r="R41" s="303">
        <v>44970</v>
      </c>
      <c r="S41" s="303">
        <v>0</v>
      </c>
      <c r="T41" s="303">
        <v>82325</v>
      </c>
      <c r="U41" s="303">
        <v>0</v>
      </c>
      <c r="V41" s="303">
        <v>0</v>
      </c>
      <c r="W41" s="303">
        <v>22</v>
      </c>
      <c r="X41" s="303">
        <v>0</v>
      </c>
      <c r="Y41" s="303">
        <v>0</v>
      </c>
      <c r="Z41" s="303">
        <v>0</v>
      </c>
      <c r="AA41" s="303">
        <v>0</v>
      </c>
      <c r="AB41" s="303">
        <v>0</v>
      </c>
      <c r="AC41" s="304">
        <v>138412</v>
      </c>
      <c r="AD41" s="303">
        <v>0</v>
      </c>
      <c r="AE41" s="303">
        <v>44943</v>
      </c>
      <c r="AF41" s="303">
        <v>383</v>
      </c>
      <c r="AG41" s="303">
        <v>0</v>
      </c>
      <c r="AH41" s="303">
        <v>0</v>
      </c>
      <c r="AI41" s="303">
        <v>8897</v>
      </c>
      <c r="AJ41" s="303">
        <v>0</v>
      </c>
      <c r="AK41" s="303">
        <v>170</v>
      </c>
      <c r="AL41" s="303">
        <v>257</v>
      </c>
      <c r="AM41" s="303">
        <v>0</v>
      </c>
      <c r="AN41" s="303">
        <v>4</v>
      </c>
      <c r="AO41" s="303">
        <v>0</v>
      </c>
      <c r="AP41" s="304">
        <v>54654</v>
      </c>
      <c r="AQ41" s="303">
        <v>0</v>
      </c>
      <c r="AR41" s="303">
        <v>0</v>
      </c>
      <c r="AS41" s="303">
        <v>0</v>
      </c>
      <c r="AT41" s="303">
        <v>13017</v>
      </c>
      <c r="AU41" s="303">
        <v>5653</v>
      </c>
      <c r="AV41" s="303">
        <v>0</v>
      </c>
      <c r="AW41" s="303">
        <v>0</v>
      </c>
      <c r="AX41" s="303">
        <v>0</v>
      </c>
      <c r="AY41" s="303">
        <v>0</v>
      </c>
      <c r="AZ41" s="303">
        <v>0</v>
      </c>
      <c r="BA41" s="303">
        <v>0</v>
      </c>
      <c r="BB41" s="303">
        <v>0</v>
      </c>
      <c r="BC41" s="304">
        <v>18670</v>
      </c>
      <c r="BD41" s="303">
        <v>0</v>
      </c>
      <c r="BE41" s="303">
        <v>28</v>
      </c>
      <c r="BF41" s="303">
        <v>0</v>
      </c>
      <c r="BG41" s="303">
        <v>0</v>
      </c>
      <c r="BH41" s="303">
        <v>0</v>
      </c>
      <c r="BI41" s="303">
        <v>1</v>
      </c>
      <c r="BJ41" s="303">
        <v>0</v>
      </c>
      <c r="BK41" s="303">
        <v>0</v>
      </c>
      <c r="BL41" s="303">
        <v>0</v>
      </c>
      <c r="BM41" s="303">
        <v>0</v>
      </c>
      <c r="BN41" s="303">
        <v>1425</v>
      </c>
      <c r="BO41" s="303">
        <v>0</v>
      </c>
      <c r="BP41" s="304">
        <v>1454</v>
      </c>
      <c r="BQ41" s="303">
        <v>0</v>
      </c>
      <c r="BR41" s="303">
        <v>0</v>
      </c>
      <c r="BS41" s="303">
        <v>0</v>
      </c>
      <c r="BT41" s="303">
        <v>0</v>
      </c>
      <c r="BU41" s="303">
        <v>0</v>
      </c>
      <c r="BV41" s="303">
        <v>0</v>
      </c>
      <c r="BW41" s="303">
        <v>0</v>
      </c>
      <c r="BX41" s="303">
        <v>0</v>
      </c>
      <c r="BY41" s="303">
        <v>0</v>
      </c>
      <c r="BZ41" s="303">
        <v>0</v>
      </c>
      <c r="CA41" s="303">
        <v>0</v>
      </c>
      <c r="CB41" s="303">
        <v>0</v>
      </c>
      <c r="CC41" s="304">
        <v>0</v>
      </c>
    </row>
    <row r="42" spans="1:81" x14ac:dyDescent="0.25">
      <c r="A42" s="302" t="s">
        <v>63</v>
      </c>
      <c r="B42" s="302" t="s">
        <v>235</v>
      </c>
      <c r="C42" s="302" t="s">
        <v>236</v>
      </c>
      <c r="D42" s="303">
        <v>17972</v>
      </c>
      <c r="E42" s="303">
        <v>145673</v>
      </c>
      <c r="F42" s="303">
        <v>619</v>
      </c>
      <c r="G42" s="303">
        <v>153420</v>
      </c>
      <c r="H42" s="303">
        <v>9124</v>
      </c>
      <c r="I42" s="303">
        <v>14461</v>
      </c>
      <c r="J42" s="303">
        <v>35</v>
      </c>
      <c r="K42" s="303">
        <v>275</v>
      </c>
      <c r="L42" s="303">
        <v>414</v>
      </c>
      <c r="M42" s="303">
        <v>0</v>
      </c>
      <c r="N42" s="303">
        <v>2307</v>
      </c>
      <c r="O42" s="303">
        <v>0</v>
      </c>
      <c r="P42" s="304">
        <v>344300</v>
      </c>
      <c r="Q42" s="303">
        <v>17972</v>
      </c>
      <c r="R42" s="303">
        <v>72836</v>
      </c>
      <c r="S42" s="303">
        <v>0</v>
      </c>
      <c r="T42" s="303">
        <v>133641</v>
      </c>
      <c r="U42" s="303">
        <v>0</v>
      </c>
      <c r="V42" s="303">
        <v>0</v>
      </c>
      <c r="W42" s="303">
        <v>35</v>
      </c>
      <c r="X42" s="303">
        <v>0</v>
      </c>
      <c r="Y42" s="303">
        <v>0</v>
      </c>
      <c r="Z42" s="303">
        <v>0</v>
      </c>
      <c r="AA42" s="303">
        <v>0</v>
      </c>
      <c r="AB42" s="303">
        <v>0</v>
      </c>
      <c r="AC42" s="304">
        <v>224484</v>
      </c>
      <c r="AD42" s="303">
        <v>0</v>
      </c>
      <c r="AE42" s="303">
        <v>72837</v>
      </c>
      <c r="AF42" s="303">
        <v>619</v>
      </c>
      <c r="AG42" s="303">
        <v>0</v>
      </c>
      <c r="AH42" s="303">
        <v>0</v>
      </c>
      <c r="AI42" s="303">
        <v>14461</v>
      </c>
      <c r="AJ42" s="303">
        <v>0</v>
      </c>
      <c r="AK42" s="303">
        <v>275</v>
      </c>
      <c r="AL42" s="303">
        <v>414</v>
      </c>
      <c r="AM42" s="303">
        <v>0</v>
      </c>
      <c r="AN42" s="303">
        <v>0</v>
      </c>
      <c r="AO42" s="303">
        <v>0</v>
      </c>
      <c r="AP42" s="304">
        <v>88606</v>
      </c>
      <c r="AQ42" s="303">
        <v>0</v>
      </c>
      <c r="AR42" s="303">
        <v>0</v>
      </c>
      <c r="AS42" s="303">
        <v>0</v>
      </c>
      <c r="AT42" s="303">
        <v>19779</v>
      </c>
      <c r="AU42" s="303">
        <v>9124</v>
      </c>
      <c r="AV42" s="303">
        <v>0</v>
      </c>
      <c r="AW42" s="303">
        <v>0</v>
      </c>
      <c r="AX42" s="303">
        <v>0</v>
      </c>
      <c r="AY42" s="303">
        <v>0</v>
      </c>
      <c r="AZ42" s="303">
        <v>0</v>
      </c>
      <c r="BA42" s="303">
        <v>0</v>
      </c>
      <c r="BB42" s="303">
        <v>0</v>
      </c>
      <c r="BC42" s="304">
        <v>28903</v>
      </c>
      <c r="BD42" s="303">
        <v>0</v>
      </c>
      <c r="BE42" s="303">
        <v>0</v>
      </c>
      <c r="BF42" s="303">
        <v>0</v>
      </c>
      <c r="BG42" s="303">
        <v>0</v>
      </c>
      <c r="BH42" s="303">
        <v>0</v>
      </c>
      <c r="BI42" s="303">
        <v>0</v>
      </c>
      <c r="BJ42" s="303">
        <v>0</v>
      </c>
      <c r="BK42" s="303">
        <v>0</v>
      </c>
      <c r="BL42" s="303">
        <v>0</v>
      </c>
      <c r="BM42" s="303">
        <v>0</v>
      </c>
      <c r="BN42" s="303">
        <v>2307</v>
      </c>
      <c r="BO42" s="303">
        <v>0</v>
      </c>
      <c r="BP42" s="304">
        <v>2307</v>
      </c>
      <c r="BQ42" s="303">
        <v>0</v>
      </c>
      <c r="BR42" s="303">
        <v>0</v>
      </c>
      <c r="BS42" s="303">
        <v>0</v>
      </c>
      <c r="BT42" s="303">
        <v>0</v>
      </c>
      <c r="BU42" s="303">
        <v>0</v>
      </c>
      <c r="BV42" s="303">
        <v>0</v>
      </c>
      <c r="BW42" s="303">
        <v>0</v>
      </c>
      <c r="BX42" s="303">
        <v>0</v>
      </c>
      <c r="BY42" s="303">
        <v>0</v>
      </c>
      <c r="BZ42" s="303">
        <v>0</v>
      </c>
      <c r="CA42" s="303">
        <v>0</v>
      </c>
      <c r="CB42" s="303">
        <v>0</v>
      </c>
      <c r="CC42" s="304">
        <v>0</v>
      </c>
    </row>
    <row r="43" spans="1:81" x14ac:dyDescent="0.25">
      <c r="A43" s="302" t="s">
        <v>65</v>
      </c>
      <c r="B43" s="302" t="s">
        <v>231</v>
      </c>
      <c r="C43" s="302" t="s">
        <v>232</v>
      </c>
      <c r="D43" s="303">
        <v>792066</v>
      </c>
      <c r="E43" s="303">
        <v>5158469</v>
      </c>
      <c r="F43" s="303">
        <v>31716</v>
      </c>
      <c r="G43" s="303">
        <v>11297062</v>
      </c>
      <c r="H43" s="303">
        <v>503185</v>
      </c>
      <c r="I43" s="303">
        <v>249677</v>
      </c>
      <c r="J43" s="303">
        <v>1762</v>
      </c>
      <c r="K43" s="303">
        <v>14096</v>
      </c>
      <c r="L43" s="303">
        <v>21143</v>
      </c>
      <c r="M43" s="303">
        <v>0</v>
      </c>
      <c r="N43" s="303">
        <v>120497</v>
      </c>
      <c r="O43" s="303">
        <v>31854</v>
      </c>
      <c r="P43" s="304">
        <v>18221527</v>
      </c>
      <c r="Q43" s="303">
        <v>792066</v>
      </c>
      <c r="R43" s="303">
        <v>2579234</v>
      </c>
      <c r="S43" s="303">
        <v>0</v>
      </c>
      <c r="T43" s="303">
        <v>6686024</v>
      </c>
      <c r="U43" s="303">
        <v>0</v>
      </c>
      <c r="V43" s="303">
        <v>0</v>
      </c>
      <c r="W43" s="303">
        <v>1762</v>
      </c>
      <c r="X43" s="303">
        <v>0</v>
      </c>
      <c r="Y43" s="303">
        <v>0</v>
      </c>
      <c r="Z43" s="303">
        <v>0</v>
      </c>
      <c r="AA43" s="303">
        <v>0</v>
      </c>
      <c r="AB43" s="303">
        <v>0</v>
      </c>
      <c r="AC43" s="304">
        <v>10059086</v>
      </c>
      <c r="AD43" s="303">
        <v>0</v>
      </c>
      <c r="AE43" s="303">
        <v>2322719</v>
      </c>
      <c r="AF43" s="303">
        <v>31716</v>
      </c>
      <c r="AG43" s="303">
        <v>0</v>
      </c>
      <c r="AH43" s="303">
        <v>0</v>
      </c>
      <c r="AI43" s="303">
        <v>245534</v>
      </c>
      <c r="AJ43" s="303">
        <v>0</v>
      </c>
      <c r="AK43" s="303">
        <v>14096</v>
      </c>
      <c r="AL43" s="303">
        <v>21143</v>
      </c>
      <c r="AM43" s="303">
        <v>0</v>
      </c>
      <c r="AN43" s="303">
        <v>34227</v>
      </c>
      <c r="AO43" s="303">
        <v>0</v>
      </c>
      <c r="AP43" s="304">
        <v>2669435</v>
      </c>
      <c r="AQ43" s="303">
        <v>0</v>
      </c>
      <c r="AR43" s="303">
        <v>0</v>
      </c>
      <c r="AS43" s="303">
        <v>0</v>
      </c>
      <c r="AT43" s="303">
        <v>4611038</v>
      </c>
      <c r="AU43" s="303">
        <v>503185</v>
      </c>
      <c r="AV43" s="303">
        <v>0</v>
      </c>
      <c r="AW43" s="303">
        <v>0</v>
      </c>
      <c r="AX43" s="303">
        <v>0</v>
      </c>
      <c r="AY43" s="303">
        <v>0</v>
      </c>
      <c r="AZ43" s="303">
        <v>0</v>
      </c>
      <c r="BA43" s="303">
        <v>0</v>
      </c>
      <c r="BB43" s="303">
        <v>0</v>
      </c>
      <c r="BC43" s="304">
        <v>5114223</v>
      </c>
      <c r="BD43" s="303">
        <v>0</v>
      </c>
      <c r="BE43" s="303">
        <v>256516</v>
      </c>
      <c r="BF43" s="303">
        <v>0</v>
      </c>
      <c r="BG43" s="303">
        <v>0</v>
      </c>
      <c r="BH43" s="303">
        <v>0</v>
      </c>
      <c r="BI43" s="303">
        <v>4143</v>
      </c>
      <c r="BJ43" s="303">
        <v>0</v>
      </c>
      <c r="BK43" s="303">
        <v>0</v>
      </c>
      <c r="BL43" s="303">
        <v>0</v>
      </c>
      <c r="BM43" s="303">
        <v>0</v>
      </c>
      <c r="BN43" s="306">
        <v>86270</v>
      </c>
      <c r="BO43" s="303">
        <v>0</v>
      </c>
      <c r="BP43" s="304">
        <v>346929</v>
      </c>
      <c r="BQ43" s="303">
        <v>0</v>
      </c>
      <c r="BR43" s="303">
        <v>0</v>
      </c>
      <c r="BS43" s="303">
        <v>0</v>
      </c>
      <c r="BT43" s="303">
        <v>0</v>
      </c>
      <c r="BU43" s="303">
        <v>0</v>
      </c>
      <c r="BV43" s="303">
        <v>0</v>
      </c>
      <c r="BW43" s="303">
        <v>0</v>
      </c>
      <c r="BX43" s="303">
        <v>0</v>
      </c>
      <c r="BY43" s="303">
        <v>0</v>
      </c>
      <c r="BZ43" s="303">
        <v>0</v>
      </c>
      <c r="CA43" s="303">
        <v>0</v>
      </c>
      <c r="CB43" s="303">
        <v>31854</v>
      </c>
      <c r="CC43" s="304">
        <v>31854</v>
      </c>
    </row>
    <row r="44" spans="1:81" x14ac:dyDescent="0.25">
      <c r="A44" s="302" t="s">
        <v>65</v>
      </c>
      <c r="B44" s="302" t="s">
        <v>233</v>
      </c>
      <c r="C44" s="302" t="s">
        <v>241</v>
      </c>
      <c r="D44" s="303">
        <v>-297</v>
      </c>
      <c r="E44" s="303">
        <v>-2454</v>
      </c>
      <c r="F44" s="303">
        <v>-19</v>
      </c>
      <c r="G44" s="303">
        <v>3185</v>
      </c>
      <c r="H44" s="303">
        <v>-301</v>
      </c>
      <c r="I44" s="303">
        <v>-20</v>
      </c>
      <c r="J44" s="303">
        <v>-1</v>
      </c>
      <c r="K44" s="303">
        <v>-8</v>
      </c>
      <c r="L44" s="303">
        <v>-13</v>
      </c>
      <c r="M44" s="303">
        <v>0</v>
      </c>
      <c r="N44" s="303">
        <v>-72</v>
      </c>
      <c r="O44" s="303">
        <v>0</v>
      </c>
      <c r="P44" s="304">
        <v>0</v>
      </c>
      <c r="Q44" s="303">
        <v>-297</v>
      </c>
      <c r="R44" s="303">
        <v>-1227</v>
      </c>
      <c r="S44" s="303">
        <v>0</v>
      </c>
      <c r="T44" s="303">
        <v>4200</v>
      </c>
      <c r="U44" s="303">
        <v>0</v>
      </c>
      <c r="V44" s="303">
        <v>0</v>
      </c>
      <c r="W44" s="303">
        <v>-1</v>
      </c>
      <c r="X44" s="303">
        <v>0</v>
      </c>
      <c r="Y44" s="303">
        <v>0</v>
      </c>
      <c r="Z44" s="303">
        <v>0</v>
      </c>
      <c r="AA44" s="303">
        <v>0</v>
      </c>
      <c r="AB44" s="303">
        <v>0</v>
      </c>
      <c r="AC44" s="304">
        <v>2675</v>
      </c>
      <c r="AD44" s="303">
        <v>0</v>
      </c>
      <c r="AE44" s="303">
        <v>-1009</v>
      </c>
      <c r="AF44" s="303">
        <v>-19</v>
      </c>
      <c r="AG44" s="303">
        <v>0</v>
      </c>
      <c r="AH44" s="303">
        <v>0</v>
      </c>
      <c r="AI44" s="303">
        <v>-16</v>
      </c>
      <c r="AJ44" s="303">
        <v>0</v>
      </c>
      <c r="AK44" s="303">
        <v>-8</v>
      </c>
      <c r="AL44" s="303">
        <v>-13</v>
      </c>
      <c r="AM44" s="303">
        <v>0</v>
      </c>
      <c r="AN44" s="303">
        <v>-29</v>
      </c>
      <c r="AO44" s="303">
        <v>0</v>
      </c>
      <c r="AP44" s="304">
        <v>-1094</v>
      </c>
      <c r="AQ44" s="303">
        <v>0</v>
      </c>
      <c r="AR44" s="303">
        <v>0</v>
      </c>
      <c r="AS44" s="303">
        <v>0</v>
      </c>
      <c r="AT44" s="303">
        <v>-1015</v>
      </c>
      <c r="AU44" s="303">
        <v>-301</v>
      </c>
      <c r="AV44" s="303">
        <v>0</v>
      </c>
      <c r="AW44" s="303">
        <v>0</v>
      </c>
      <c r="AX44" s="303">
        <v>0</v>
      </c>
      <c r="AY44" s="303">
        <v>0</v>
      </c>
      <c r="AZ44" s="303">
        <v>0</v>
      </c>
      <c r="BA44" s="303">
        <v>0</v>
      </c>
      <c r="BB44" s="303">
        <v>0</v>
      </c>
      <c r="BC44" s="304">
        <v>-1316</v>
      </c>
      <c r="BD44" s="303">
        <v>0</v>
      </c>
      <c r="BE44" s="303">
        <v>-218</v>
      </c>
      <c r="BF44" s="303">
        <v>0</v>
      </c>
      <c r="BG44" s="303">
        <v>0</v>
      </c>
      <c r="BH44" s="303">
        <v>0</v>
      </c>
      <c r="BI44" s="303">
        <v>-4</v>
      </c>
      <c r="BJ44" s="303">
        <v>0</v>
      </c>
      <c r="BK44" s="303">
        <v>0</v>
      </c>
      <c r="BL44" s="303">
        <v>0</v>
      </c>
      <c r="BM44" s="303">
        <v>0</v>
      </c>
      <c r="BN44" s="306">
        <v>-43</v>
      </c>
      <c r="BO44" s="303">
        <v>0</v>
      </c>
      <c r="BP44" s="304">
        <v>-265</v>
      </c>
      <c r="BQ44" s="303">
        <v>0</v>
      </c>
      <c r="BR44" s="303">
        <v>0</v>
      </c>
      <c r="BS44" s="303">
        <v>0</v>
      </c>
      <c r="BT44" s="303">
        <v>0</v>
      </c>
      <c r="BU44" s="303">
        <v>0</v>
      </c>
      <c r="BV44" s="303">
        <v>0</v>
      </c>
      <c r="BW44" s="303">
        <v>0</v>
      </c>
      <c r="BX44" s="303">
        <v>0</v>
      </c>
      <c r="BY44" s="303">
        <v>0</v>
      </c>
      <c r="BZ44" s="303">
        <v>0</v>
      </c>
      <c r="CA44" s="303">
        <v>0</v>
      </c>
      <c r="CB44" s="303">
        <v>0</v>
      </c>
      <c r="CC44" s="304">
        <v>0</v>
      </c>
    </row>
    <row r="45" spans="1:81" x14ac:dyDescent="0.25">
      <c r="A45" s="302" t="s">
        <v>65</v>
      </c>
      <c r="B45" s="302" t="s">
        <v>233</v>
      </c>
      <c r="C45" s="302" t="s">
        <v>234</v>
      </c>
      <c r="D45" s="303">
        <v>881716</v>
      </c>
      <c r="E45" s="303">
        <v>6001080</v>
      </c>
      <c r="F45" s="303">
        <v>38612</v>
      </c>
      <c r="G45" s="303">
        <v>14058925</v>
      </c>
      <c r="H45" s="303">
        <v>616865</v>
      </c>
      <c r="I45" s="303">
        <v>244378</v>
      </c>
      <c r="J45" s="303">
        <v>2144</v>
      </c>
      <c r="K45" s="303">
        <v>17161</v>
      </c>
      <c r="L45" s="303">
        <v>25741</v>
      </c>
      <c r="M45" s="303">
        <v>0</v>
      </c>
      <c r="N45" s="303">
        <v>146997</v>
      </c>
      <c r="O45" s="303">
        <v>42005</v>
      </c>
      <c r="P45" s="304">
        <v>22075624</v>
      </c>
      <c r="Q45" s="303">
        <v>881716</v>
      </c>
      <c r="R45" s="303">
        <v>3000539</v>
      </c>
      <c r="S45" s="303">
        <v>0</v>
      </c>
      <c r="T45" s="303">
        <v>7927196</v>
      </c>
      <c r="U45" s="303">
        <v>0</v>
      </c>
      <c r="V45" s="303">
        <v>0</v>
      </c>
      <c r="W45" s="303">
        <v>2144</v>
      </c>
      <c r="X45" s="303">
        <v>0</v>
      </c>
      <c r="Y45" s="303">
        <v>0</v>
      </c>
      <c r="Z45" s="303">
        <v>0</v>
      </c>
      <c r="AA45" s="303">
        <v>0</v>
      </c>
      <c r="AB45" s="303">
        <v>0</v>
      </c>
      <c r="AC45" s="304">
        <v>11811595</v>
      </c>
      <c r="AD45" s="303">
        <v>0</v>
      </c>
      <c r="AE45" s="303">
        <v>2657073</v>
      </c>
      <c r="AF45" s="303">
        <v>38612</v>
      </c>
      <c r="AG45" s="303">
        <v>0</v>
      </c>
      <c r="AH45" s="303">
        <v>0</v>
      </c>
      <c r="AI45" s="303">
        <v>238831</v>
      </c>
      <c r="AJ45" s="303">
        <v>0</v>
      </c>
      <c r="AK45" s="303">
        <v>17161</v>
      </c>
      <c r="AL45" s="303">
        <v>25741</v>
      </c>
      <c r="AM45" s="303">
        <v>0</v>
      </c>
      <c r="AN45" s="303">
        <v>45830</v>
      </c>
      <c r="AO45" s="303">
        <v>0</v>
      </c>
      <c r="AP45" s="304">
        <v>3023248</v>
      </c>
      <c r="AQ45" s="303">
        <v>0</v>
      </c>
      <c r="AR45" s="303">
        <v>0</v>
      </c>
      <c r="AS45" s="303">
        <v>0</v>
      </c>
      <c r="AT45" s="303">
        <v>6131729</v>
      </c>
      <c r="AU45" s="303">
        <v>616865</v>
      </c>
      <c r="AV45" s="303">
        <v>0</v>
      </c>
      <c r="AW45" s="303">
        <v>0</v>
      </c>
      <c r="AX45" s="303">
        <v>0</v>
      </c>
      <c r="AY45" s="303">
        <v>0</v>
      </c>
      <c r="AZ45" s="303">
        <v>0</v>
      </c>
      <c r="BA45" s="303">
        <v>0</v>
      </c>
      <c r="BB45" s="303">
        <v>0</v>
      </c>
      <c r="BC45" s="304">
        <v>6748594</v>
      </c>
      <c r="BD45" s="303">
        <v>0</v>
      </c>
      <c r="BE45" s="303">
        <v>343468</v>
      </c>
      <c r="BF45" s="303">
        <v>0</v>
      </c>
      <c r="BG45" s="303">
        <v>0</v>
      </c>
      <c r="BH45" s="303">
        <v>0</v>
      </c>
      <c r="BI45" s="303">
        <v>5547</v>
      </c>
      <c r="BJ45" s="303">
        <v>0</v>
      </c>
      <c r="BK45" s="303">
        <v>0</v>
      </c>
      <c r="BL45" s="303">
        <v>0</v>
      </c>
      <c r="BM45" s="303">
        <v>0</v>
      </c>
      <c r="BN45" s="306">
        <v>101167</v>
      </c>
      <c r="BO45" s="303">
        <v>0</v>
      </c>
      <c r="BP45" s="304">
        <v>450182</v>
      </c>
      <c r="BQ45" s="303">
        <v>0</v>
      </c>
      <c r="BR45" s="303">
        <v>0</v>
      </c>
      <c r="BS45" s="303">
        <v>0</v>
      </c>
      <c r="BT45" s="303">
        <v>0</v>
      </c>
      <c r="BU45" s="303">
        <v>0</v>
      </c>
      <c r="BV45" s="303">
        <v>0</v>
      </c>
      <c r="BW45" s="303">
        <v>0</v>
      </c>
      <c r="BX45" s="303">
        <v>0</v>
      </c>
      <c r="BY45" s="303">
        <v>0</v>
      </c>
      <c r="BZ45" s="303">
        <v>0</v>
      </c>
      <c r="CA45" s="303">
        <v>0</v>
      </c>
      <c r="CB45" s="303">
        <v>42005</v>
      </c>
      <c r="CC45" s="304">
        <v>42005</v>
      </c>
    </row>
    <row r="46" spans="1:81" x14ac:dyDescent="0.25">
      <c r="A46" s="302" t="s">
        <v>65</v>
      </c>
      <c r="B46" s="302" t="s">
        <v>235</v>
      </c>
      <c r="C46" s="302" t="s">
        <v>236</v>
      </c>
      <c r="D46" s="303">
        <v>1132532</v>
      </c>
      <c r="E46" s="303">
        <v>8067455</v>
      </c>
      <c r="F46" s="303">
        <v>53699</v>
      </c>
      <c r="G46" s="303">
        <v>19761810</v>
      </c>
      <c r="H46" s="303">
        <v>857411</v>
      </c>
      <c r="I46" s="303">
        <v>280429</v>
      </c>
      <c r="J46" s="303">
        <v>2983</v>
      </c>
      <c r="K46" s="303">
        <v>23866</v>
      </c>
      <c r="L46" s="303">
        <v>35799</v>
      </c>
      <c r="M46" s="303">
        <v>0</v>
      </c>
      <c r="N46" s="303">
        <v>204729</v>
      </c>
      <c r="O46" s="303">
        <v>39842</v>
      </c>
      <c r="P46" s="304">
        <v>30460555</v>
      </c>
      <c r="Q46" s="303">
        <v>1132532</v>
      </c>
      <c r="R46" s="303">
        <v>4033727</v>
      </c>
      <c r="S46" s="303">
        <v>0</v>
      </c>
      <c r="T46" s="303">
        <v>10865219</v>
      </c>
      <c r="U46" s="303">
        <v>0</v>
      </c>
      <c r="V46" s="303">
        <v>0</v>
      </c>
      <c r="W46" s="303">
        <v>2983</v>
      </c>
      <c r="X46" s="303">
        <v>0</v>
      </c>
      <c r="Y46" s="303">
        <v>0</v>
      </c>
      <c r="Z46" s="303">
        <v>0</v>
      </c>
      <c r="AA46" s="303">
        <v>0</v>
      </c>
      <c r="AB46" s="303">
        <v>0</v>
      </c>
      <c r="AC46" s="304">
        <v>16034461</v>
      </c>
      <c r="AD46" s="303">
        <v>0</v>
      </c>
      <c r="AE46" s="303">
        <v>3524973</v>
      </c>
      <c r="AF46" s="303">
        <v>53699</v>
      </c>
      <c r="AG46" s="303">
        <v>0</v>
      </c>
      <c r="AH46" s="303">
        <v>0</v>
      </c>
      <c r="AI46" s="303">
        <v>272213</v>
      </c>
      <c r="AJ46" s="303">
        <v>0</v>
      </c>
      <c r="AK46" s="303">
        <v>23866</v>
      </c>
      <c r="AL46" s="303">
        <v>35799</v>
      </c>
      <c r="AM46" s="303">
        <v>0</v>
      </c>
      <c r="AN46" s="303">
        <v>67885</v>
      </c>
      <c r="AO46" s="303">
        <v>0</v>
      </c>
      <c r="AP46" s="304">
        <v>3978435</v>
      </c>
      <c r="AQ46" s="303">
        <v>0</v>
      </c>
      <c r="AR46" s="303">
        <v>0</v>
      </c>
      <c r="AS46" s="303">
        <v>0</v>
      </c>
      <c r="AT46" s="303">
        <v>8896591</v>
      </c>
      <c r="AU46" s="303">
        <v>857411</v>
      </c>
      <c r="AV46" s="303">
        <v>0</v>
      </c>
      <c r="AW46" s="303">
        <v>0</v>
      </c>
      <c r="AX46" s="303">
        <v>0</v>
      </c>
      <c r="AY46" s="303">
        <v>0</v>
      </c>
      <c r="AZ46" s="303">
        <v>0</v>
      </c>
      <c r="BA46" s="303">
        <v>0</v>
      </c>
      <c r="BB46" s="303">
        <v>0</v>
      </c>
      <c r="BC46" s="304">
        <v>9754002</v>
      </c>
      <c r="BD46" s="303">
        <v>0</v>
      </c>
      <c r="BE46" s="303">
        <v>508755</v>
      </c>
      <c r="BF46" s="303">
        <v>0</v>
      </c>
      <c r="BG46" s="303">
        <v>0</v>
      </c>
      <c r="BH46" s="303">
        <v>0</v>
      </c>
      <c r="BI46" s="303">
        <v>8216</v>
      </c>
      <c r="BJ46" s="303">
        <v>0</v>
      </c>
      <c r="BK46" s="303">
        <v>0</v>
      </c>
      <c r="BL46" s="303">
        <v>0</v>
      </c>
      <c r="BM46" s="303">
        <v>0</v>
      </c>
      <c r="BN46" s="306">
        <v>136844</v>
      </c>
      <c r="BO46" s="303">
        <v>0</v>
      </c>
      <c r="BP46" s="304">
        <v>653815</v>
      </c>
      <c r="BQ46" s="303">
        <v>0</v>
      </c>
      <c r="BR46" s="303">
        <v>0</v>
      </c>
      <c r="BS46" s="303">
        <v>0</v>
      </c>
      <c r="BT46" s="303">
        <v>0</v>
      </c>
      <c r="BU46" s="303">
        <v>0</v>
      </c>
      <c r="BV46" s="303">
        <v>0</v>
      </c>
      <c r="BW46" s="303">
        <v>0</v>
      </c>
      <c r="BX46" s="303">
        <v>0</v>
      </c>
      <c r="BY46" s="303">
        <v>0</v>
      </c>
      <c r="BZ46" s="303">
        <v>0</v>
      </c>
      <c r="CA46" s="303">
        <v>0</v>
      </c>
      <c r="CB46" s="303">
        <v>39842</v>
      </c>
      <c r="CC46" s="304">
        <v>39842</v>
      </c>
    </row>
    <row r="47" spans="1:81" x14ac:dyDescent="0.25">
      <c r="A47" s="302" t="s">
        <v>66</v>
      </c>
      <c r="B47" s="302" t="s">
        <v>231</v>
      </c>
      <c r="C47" s="302" t="s">
        <v>232</v>
      </c>
      <c r="D47" s="303">
        <v>9157</v>
      </c>
      <c r="E47" s="303">
        <v>74221</v>
      </c>
      <c r="F47" s="303">
        <v>316</v>
      </c>
      <c r="G47" s="303">
        <v>78168</v>
      </c>
      <c r="H47" s="303">
        <v>4649</v>
      </c>
      <c r="I47" s="303">
        <v>7368</v>
      </c>
      <c r="J47" s="303">
        <v>18</v>
      </c>
      <c r="K47" s="303">
        <v>140</v>
      </c>
      <c r="L47" s="303">
        <v>211</v>
      </c>
      <c r="M47" s="303">
        <v>0</v>
      </c>
      <c r="N47" s="303">
        <v>1175</v>
      </c>
      <c r="O47" s="303">
        <v>0</v>
      </c>
      <c r="P47" s="304">
        <v>175423</v>
      </c>
      <c r="Q47" s="303">
        <v>9157</v>
      </c>
      <c r="R47" s="303">
        <v>37110</v>
      </c>
      <c r="S47" s="303">
        <v>0</v>
      </c>
      <c r="T47" s="303">
        <v>70351</v>
      </c>
      <c r="U47" s="303">
        <v>0</v>
      </c>
      <c r="V47" s="303">
        <v>0</v>
      </c>
      <c r="W47" s="303">
        <v>18</v>
      </c>
      <c r="X47" s="303">
        <v>0</v>
      </c>
      <c r="Y47" s="303">
        <v>0</v>
      </c>
      <c r="Z47" s="303">
        <v>0</v>
      </c>
      <c r="AA47" s="303">
        <v>0</v>
      </c>
      <c r="AB47" s="303">
        <v>0</v>
      </c>
      <c r="AC47" s="304">
        <v>116636</v>
      </c>
      <c r="AD47" s="303">
        <v>0</v>
      </c>
      <c r="AE47" s="303">
        <v>37111</v>
      </c>
      <c r="AF47" s="303">
        <v>316</v>
      </c>
      <c r="AG47" s="303">
        <v>0</v>
      </c>
      <c r="AH47" s="303">
        <v>0</v>
      </c>
      <c r="AI47" s="303">
        <v>7368</v>
      </c>
      <c r="AJ47" s="303">
        <v>0</v>
      </c>
      <c r="AK47" s="303">
        <v>140</v>
      </c>
      <c r="AL47" s="303">
        <v>211</v>
      </c>
      <c r="AM47" s="303">
        <v>0</v>
      </c>
      <c r="AN47" s="303">
        <v>0</v>
      </c>
      <c r="AO47" s="303">
        <v>0</v>
      </c>
      <c r="AP47" s="304">
        <v>45146</v>
      </c>
      <c r="AQ47" s="303">
        <v>0</v>
      </c>
      <c r="AR47" s="303">
        <v>0</v>
      </c>
      <c r="AS47" s="303">
        <v>0</v>
      </c>
      <c r="AT47" s="303">
        <v>7817</v>
      </c>
      <c r="AU47" s="303">
        <v>4649</v>
      </c>
      <c r="AV47" s="303">
        <v>0</v>
      </c>
      <c r="AW47" s="303">
        <v>0</v>
      </c>
      <c r="AX47" s="303">
        <v>0</v>
      </c>
      <c r="AY47" s="303">
        <v>0</v>
      </c>
      <c r="AZ47" s="303">
        <v>0</v>
      </c>
      <c r="BA47" s="303">
        <v>0</v>
      </c>
      <c r="BB47" s="303">
        <v>0</v>
      </c>
      <c r="BC47" s="304">
        <v>12466</v>
      </c>
      <c r="BD47" s="303">
        <v>0</v>
      </c>
      <c r="BE47" s="303">
        <v>0</v>
      </c>
      <c r="BF47" s="303">
        <v>0</v>
      </c>
      <c r="BG47" s="303">
        <v>0</v>
      </c>
      <c r="BH47" s="303">
        <v>0</v>
      </c>
      <c r="BI47" s="303">
        <v>0</v>
      </c>
      <c r="BJ47" s="303">
        <v>0</v>
      </c>
      <c r="BK47" s="303">
        <v>0</v>
      </c>
      <c r="BL47" s="303">
        <v>0</v>
      </c>
      <c r="BM47" s="303">
        <v>0</v>
      </c>
      <c r="BN47" s="306">
        <v>1175</v>
      </c>
      <c r="BO47" s="303">
        <v>0</v>
      </c>
      <c r="BP47" s="304">
        <v>1175</v>
      </c>
      <c r="BQ47" s="303">
        <v>0</v>
      </c>
      <c r="BR47" s="303">
        <v>0</v>
      </c>
      <c r="BS47" s="303">
        <v>0</v>
      </c>
      <c r="BT47" s="303">
        <v>0</v>
      </c>
      <c r="BU47" s="303">
        <v>0</v>
      </c>
      <c r="BV47" s="303">
        <v>0</v>
      </c>
      <c r="BW47" s="303">
        <v>0</v>
      </c>
      <c r="BX47" s="303">
        <v>0</v>
      </c>
      <c r="BY47" s="303">
        <v>0</v>
      </c>
      <c r="BZ47" s="303">
        <v>0</v>
      </c>
      <c r="CA47" s="303">
        <v>0</v>
      </c>
      <c r="CB47" s="303">
        <v>0</v>
      </c>
      <c r="CC47" s="304">
        <v>0</v>
      </c>
    </row>
    <row r="48" spans="1:81" x14ac:dyDescent="0.25">
      <c r="A48" s="302" t="s">
        <v>66</v>
      </c>
      <c r="B48" s="302" t="s">
        <v>233</v>
      </c>
      <c r="C48" s="302" t="s">
        <v>234</v>
      </c>
      <c r="D48" s="303">
        <v>10369</v>
      </c>
      <c r="E48" s="303">
        <v>84045</v>
      </c>
      <c r="F48" s="303">
        <v>358</v>
      </c>
      <c r="G48" s="303">
        <v>88514</v>
      </c>
      <c r="H48" s="303">
        <v>5264</v>
      </c>
      <c r="I48" s="303">
        <v>8343</v>
      </c>
      <c r="J48" s="303">
        <v>20</v>
      </c>
      <c r="K48" s="303">
        <v>159</v>
      </c>
      <c r="L48" s="303">
        <v>238</v>
      </c>
      <c r="M48" s="303">
        <v>0</v>
      </c>
      <c r="N48" s="303">
        <v>1331</v>
      </c>
      <c r="O48" s="303">
        <v>0</v>
      </c>
      <c r="P48" s="304">
        <v>198641</v>
      </c>
      <c r="Q48" s="303">
        <v>10369</v>
      </c>
      <c r="R48" s="303">
        <v>42022</v>
      </c>
      <c r="S48" s="303">
        <v>0</v>
      </c>
      <c r="T48" s="303">
        <v>79662</v>
      </c>
      <c r="U48" s="303">
        <v>0</v>
      </c>
      <c r="V48" s="303">
        <v>0</v>
      </c>
      <c r="W48" s="303">
        <v>20</v>
      </c>
      <c r="X48" s="303">
        <v>0</v>
      </c>
      <c r="Y48" s="303">
        <v>0</v>
      </c>
      <c r="Z48" s="303">
        <v>0</v>
      </c>
      <c r="AA48" s="303">
        <v>0</v>
      </c>
      <c r="AB48" s="303">
        <v>0</v>
      </c>
      <c r="AC48" s="304">
        <v>132073</v>
      </c>
      <c r="AD48" s="303">
        <v>0</v>
      </c>
      <c r="AE48" s="303">
        <v>42023</v>
      </c>
      <c r="AF48" s="303">
        <v>358</v>
      </c>
      <c r="AG48" s="303">
        <v>0</v>
      </c>
      <c r="AH48" s="303">
        <v>0</v>
      </c>
      <c r="AI48" s="303">
        <v>8343</v>
      </c>
      <c r="AJ48" s="303">
        <v>0</v>
      </c>
      <c r="AK48" s="303">
        <v>159</v>
      </c>
      <c r="AL48" s="303">
        <v>238</v>
      </c>
      <c r="AM48" s="303">
        <v>0</v>
      </c>
      <c r="AN48" s="303">
        <v>0</v>
      </c>
      <c r="AO48" s="303">
        <v>0</v>
      </c>
      <c r="AP48" s="304">
        <v>51121</v>
      </c>
      <c r="AQ48" s="303">
        <v>0</v>
      </c>
      <c r="AR48" s="303">
        <v>0</v>
      </c>
      <c r="AS48" s="303">
        <v>0</v>
      </c>
      <c r="AT48" s="303">
        <v>8852</v>
      </c>
      <c r="AU48" s="303">
        <v>5264</v>
      </c>
      <c r="AV48" s="303">
        <v>0</v>
      </c>
      <c r="AW48" s="303">
        <v>0</v>
      </c>
      <c r="AX48" s="303">
        <v>0</v>
      </c>
      <c r="AY48" s="303">
        <v>0</v>
      </c>
      <c r="AZ48" s="303">
        <v>0</v>
      </c>
      <c r="BA48" s="303">
        <v>0</v>
      </c>
      <c r="BB48" s="303">
        <v>0</v>
      </c>
      <c r="BC48" s="304">
        <v>14116</v>
      </c>
      <c r="BD48" s="303">
        <v>0</v>
      </c>
      <c r="BE48" s="303">
        <v>0</v>
      </c>
      <c r="BF48" s="303">
        <v>0</v>
      </c>
      <c r="BG48" s="303">
        <v>0</v>
      </c>
      <c r="BH48" s="303">
        <v>0</v>
      </c>
      <c r="BI48" s="303">
        <v>0</v>
      </c>
      <c r="BJ48" s="303">
        <v>0</v>
      </c>
      <c r="BK48" s="303">
        <v>0</v>
      </c>
      <c r="BL48" s="303">
        <v>0</v>
      </c>
      <c r="BM48" s="303">
        <v>0</v>
      </c>
      <c r="BN48" s="303">
        <v>1331</v>
      </c>
      <c r="BO48" s="303">
        <v>0</v>
      </c>
      <c r="BP48" s="304">
        <v>1331</v>
      </c>
      <c r="BQ48" s="303">
        <v>0</v>
      </c>
      <c r="BR48" s="303">
        <v>0</v>
      </c>
      <c r="BS48" s="303">
        <v>0</v>
      </c>
      <c r="BT48" s="303">
        <v>0</v>
      </c>
      <c r="BU48" s="303">
        <v>0</v>
      </c>
      <c r="BV48" s="303">
        <v>0</v>
      </c>
      <c r="BW48" s="303">
        <v>0</v>
      </c>
      <c r="BX48" s="303">
        <v>0</v>
      </c>
      <c r="BY48" s="303">
        <v>0</v>
      </c>
      <c r="BZ48" s="303">
        <v>0</v>
      </c>
      <c r="CA48" s="303">
        <v>0</v>
      </c>
      <c r="CB48" s="303">
        <v>0</v>
      </c>
      <c r="CC48" s="304">
        <v>0</v>
      </c>
    </row>
    <row r="49" spans="1:81" x14ac:dyDescent="0.25">
      <c r="A49" s="302" t="s">
        <v>66</v>
      </c>
      <c r="B49" s="302" t="s">
        <v>235</v>
      </c>
      <c r="C49" s="302" t="s">
        <v>236</v>
      </c>
      <c r="D49" s="303">
        <v>15801</v>
      </c>
      <c r="E49" s="303">
        <v>128075</v>
      </c>
      <c r="F49" s="303">
        <v>545</v>
      </c>
      <c r="G49" s="303">
        <v>134887</v>
      </c>
      <c r="H49" s="303">
        <v>8022</v>
      </c>
      <c r="I49" s="303">
        <v>12714</v>
      </c>
      <c r="J49" s="303">
        <v>30</v>
      </c>
      <c r="K49" s="303">
        <v>242</v>
      </c>
      <c r="L49" s="303">
        <v>363</v>
      </c>
      <c r="M49" s="303">
        <v>0</v>
      </c>
      <c r="N49" s="303">
        <v>2028</v>
      </c>
      <c r="O49" s="303">
        <v>0</v>
      </c>
      <c r="P49" s="304">
        <v>302707</v>
      </c>
      <c r="Q49" s="303">
        <v>15801</v>
      </c>
      <c r="R49" s="303">
        <v>64037</v>
      </c>
      <c r="S49" s="303">
        <v>0</v>
      </c>
      <c r="T49" s="303">
        <v>121398</v>
      </c>
      <c r="U49" s="303">
        <v>0</v>
      </c>
      <c r="V49" s="303">
        <v>0</v>
      </c>
      <c r="W49" s="303">
        <v>30</v>
      </c>
      <c r="X49" s="303">
        <v>0</v>
      </c>
      <c r="Y49" s="303">
        <v>0</v>
      </c>
      <c r="Z49" s="303">
        <v>0</v>
      </c>
      <c r="AA49" s="303">
        <v>0</v>
      </c>
      <c r="AB49" s="303">
        <v>0</v>
      </c>
      <c r="AC49" s="304">
        <v>201266</v>
      </c>
      <c r="AD49" s="303">
        <v>0</v>
      </c>
      <c r="AE49" s="303">
        <v>64038</v>
      </c>
      <c r="AF49" s="303">
        <v>545</v>
      </c>
      <c r="AG49" s="303">
        <v>0</v>
      </c>
      <c r="AH49" s="303">
        <v>0</v>
      </c>
      <c r="AI49" s="303">
        <v>12714</v>
      </c>
      <c r="AJ49" s="303">
        <v>0</v>
      </c>
      <c r="AK49" s="303">
        <v>242</v>
      </c>
      <c r="AL49" s="303">
        <v>363</v>
      </c>
      <c r="AM49" s="303">
        <v>0</v>
      </c>
      <c r="AN49" s="303">
        <v>0</v>
      </c>
      <c r="AO49" s="303">
        <v>0</v>
      </c>
      <c r="AP49" s="304">
        <v>77902</v>
      </c>
      <c r="AQ49" s="303">
        <v>0</v>
      </c>
      <c r="AR49" s="303">
        <v>0</v>
      </c>
      <c r="AS49" s="303">
        <v>0</v>
      </c>
      <c r="AT49" s="303">
        <v>13489</v>
      </c>
      <c r="AU49" s="303">
        <v>8022</v>
      </c>
      <c r="AV49" s="303">
        <v>0</v>
      </c>
      <c r="AW49" s="303">
        <v>0</v>
      </c>
      <c r="AX49" s="303">
        <v>0</v>
      </c>
      <c r="AY49" s="303">
        <v>0</v>
      </c>
      <c r="AZ49" s="303">
        <v>0</v>
      </c>
      <c r="BA49" s="303">
        <v>0</v>
      </c>
      <c r="BB49" s="303">
        <v>0</v>
      </c>
      <c r="BC49" s="304">
        <v>21511</v>
      </c>
      <c r="BD49" s="303">
        <v>0</v>
      </c>
      <c r="BE49" s="303">
        <v>0</v>
      </c>
      <c r="BF49" s="303">
        <v>0</v>
      </c>
      <c r="BG49" s="303">
        <v>0</v>
      </c>
      <c r="BH49" s="303">
        <v>0</v>
      </c>
      <c r="BI49" s="303">
        <v>0</v>
      </c>
      <c r="BJ49" s="303">
        <v>0</v>
      </c>
      <c r="BK49" s="303">
        <v>0</v>
      </c>
      <c r="BL49" s="303">
        <v>0</v>
      </c>
      <c r="BM49" s="303">
        <v>0</v>
      </c>
      <c r="BN49" s="303">
        <v>2028</v>
      </c>
      <c r="BO49" s="303">
        <v>0</v>
      </c>
      <c r="BP49" s="304">
        <v>2028</v>
      </c>
      <c r="BQ49" s="303">
        <v>0</v>
      </c>
      <c r="BR49" s="303">
        <v>0</v>
      </c>
      <c r="BS49" s="303">
        <v>0</v>
      </c>
      <c r="BT49" s="303">
        <v>0</v>
      </c>
      <c r="BU49" s="303">
        <v>0</v>
      </c>
      <c r="BV49" s="303">
        <v>0</v>
      </c>
      <c r="BW49" s="303">
        <v>0</v>
      </c>
      <c r="BX49" s="303">
        <v>0</v>
      </c>
      <c r="BY49" s="303">
        <v>0</v>
      </c>
      <c r="BZ49" s="303">
        <v>0</v>
      </c>
      <c r="CA49" s="303">
        <v>0</v>
      </c>
      <c r="CB49" s="303">
        <v>0</v>
      </c>
      <c r="CC49" s="304">
        <v>0</v>
      </c>
    </row>
    <row r="50" spans="1:81" x14ac:dyDescent="0.25">
      <c r="A50" s="302" t="s">
        <v>67</v>
      </c>
      <c r="B50" s="302" t="s">
        <v>231</v>
      </c>
      <c r="C50" s="302" t="s">
        <v>232</v>
      </c>
      <c r="D50" s="303">
        <v>3101</v>
      </c>
      <c r="E50" s="303">
        <v>25137</v>
      </c>
      <c r="F50" s="303">
        <v>107</v>
      </c>
      <c r="G50" s="303">
        <v>26474</v>
      </c>
      <c r="H50" s="303">
        <v>1574</v>
      </c>
      <c r="I50" s="303">
        <v>2495</v>
      </c>
      <c r="J50" s="303">
        <v>6</v>
      </c>
      <c r="K50" s="303">
        <v>48</v>
      </c>
      <c r="L50" s="303">
        <v>71</v>
      </c>
      <c r="M50" s="303">
        <v>0</v>
      </c>
      <c r="N50" s="303">
        <v>398</v>
      </c>
      <c r="O50" s="303">
        <v>0</v>
      </c>
      <c r="P50" s="304">
        <v>59411</v>
      </c>
      <c r="Q50" s="303">
        <v>3101</v>
      </c>
      <c r="R50" s="303">
        <v>12568</v>
      </c>
      <c r="S50" s="303">
        <v>0</v>
      </c>
      <c r="T50" s="303">
        <v>23826</v>
      </c>
      <c r="U50" s="303">
        <v>0</v>
      </c>
      <c r="V50" s="303">
        <v>0</v>
      </c>
      <c r="W50" s="303">
        <v>6</v>
      </c>
      <c r="X50" s="303">
        <v>0</v>
      </c>
      <c r="Y50" s="303">
        <v>0</v>
      </c>
      <c r="Z50" s="303">
        <v>0</v>
      </c>
      <c r="AA50" s="303">
        <v>0</v>
      </c>
      <c r="AB50" s="303">
        <v>0</v>
      </c>
      <c r="AC50" s="304">
        <v>39501</v>
      </c>
      <c r="AD50" s="303">
        <v>0</v>
      </c>
      <c r="AE50" s="303">
        <v>12569</v>
      </c>
      <c r="AF50" s="303">
        <v>107</v>
      </c>
      <c r="AG50" s="303">
        <v>0</v>
      </c>
      <c r="AH50" s="303">
        <v>0</v>
      </c>
      <c r="AI50" s="303">
        <v>2495</v>
      </c>
      <c r="AJ50" s="303">
        <v>0</v>
      </c>
      <c r="AK50" s="303">
        <v>48</v>
      </c>
      <c r="AL50" s="303">
        <v>71</v>
      </c>
      <c r="AM50" s="303">
        <v>0</v>
      </c>
      <c r="AN50" s="303">
        <v>0</v>
      </c>
      <c r="AO50" s="303">
        <v>0</v>
      </c>
      <c r="AP50" s="304">
        <v>15290</v>
      </c>
      <c r="AQ50" s="303">
        <v>0</v>
      </c>
      <c r="AR50" s="303">
        <v>0</v>
      </c>
      <c r="AS50" s="303">
        <v>0</v>
      </c>
      <c r="AT50" s="303">
        <v>2648</v>
      </c>
      <c r="AU50" s="303">
        <v>1574</v>
      </c>
      <c r="AV50" s="303">
        <v>0</v>
      </c>
      <c r="AW50" s="303">
        <v>0</v>
      </c>
      <c r="AX50" s="303">
        <v>0</v>
      </c>
      <c r="AY50" s="303">
        <v>0</v>
      </c>
      <c r="AZ50" s="303">
        <v>0</v>
      </c>
      <c r="BA50" s="303">
        <v>0</v>
      </c>
      <c r="BB50" s="303">
        <v>0</v>
      </c>
      <c r="BC50" s="304">
        <v>4222</v>
      </c>
      <c r="BD50" s="303">
        <v>0</v>
      </c>
      <c r="BE50" s="303">
        <v>0</v>
      </c>
      <c r="BF50" s="303">
        <v>0</v>
      </c>
      <c r="BG50" s="303">
        <v>0</v>
      </c>
      <c r="BH50" s="303">
        <v>0</v>
      </c>
      <c r="BI50" s="303">
        <v>0</v>
      </c>
      <c r="BJ50" s="303">
        <v>0</v>
      </c>
      <c r="BK50" s="303">
        <v>0</v>
      </c>
      <c r="BL50" s="303">
        <v>0</v>
      </c>
      <c r="BM50" s="303">
        <v>0</v>
      </c>
      <c r="BN50" s="303">
        <v>398</v>
      </c>
      <c r="BO50" s="303">
        <v>0</v>
      </c>
      <c r="BP50" s="304">
        <v>398</v>
      </c>
      <c r="BQ50" s="303">
        <v>0</v>
      </c>
      <c r="BR50" s="303">
        <v>0</v>
      </c>
      <c r="BS50" s="303">
        <v>0</v>
      </c>
      <c r="BT50" s="303">
        <v>0</v>
      </c>
      <c r="BU50" s="303">
        <v>0</v>
      </c>
      <c r="BV50" s="303">
        <v>0</v>
      </c>
      <c r="BW50" s="303">
        <v>0</v>
      </c>
      <c r="BX50" s="303">
        <v>0</v>
      </c>
      <c r="BY50" s="303">
        <v>0</v>
      </c>
      <c r="BZ50" s="303">
        <v>0</v>
      </c>
      <c r="CA50" s="303">
        <v>0</v>
      </c>
      <c r="CB50" s="303">
        <v>0</v>
      </c>
      <c r="CC50" s="304">
        <v>0</v>
      </c>
    </row>
    <row r="51" spans="1:81" x14ac:dyDescent="0.25">
      <c r="A51" s="302" t="s">
        <v>67</v>
      </c>
      <c r="B51" s="302" t="s">
        <v>233</v>
      </c>
      <c r="C51" s="302" t="s">
        <v>234</v>
      </c>
      <c r="D51" s="303">
        <v>2377</v>
      </c>
      <c r="E51" s="303">
        <v>19263</v>
      </c>
      <c r="F51" s="303">
        <v>82</v>
      </c>
      <c r="G51" s="303">
        <v>20287</v>
      </c>
      <c r="H51" s="303">
        <v>1207</v>
      </c>
      <c r="I51" s="303">
        <v>1912</v>
      </c>
      <c r="J51" s="303">
        <v>5</v>
      </c>
      <c r="K51" s="303">
        <v>36</v>
      </c>
      <c r="L51" s="303">
        <v>55</v>
      </c>
      <c r="M51" s="303">
        <v>0</v>
      </c>
      <c r="N51" s="303">
        <v>305</v>
      </c>
      <c r="O51" s="303">
        <v>0</v>
      </c>
      <c r="P51" s="304">
        <v>45529</v>
      </c>
      <c r="Q51" s="303">
        <v>2377</v>
      </c>
      <c r="R51" s="303">
        <v>9631</v>
      </c>
      <c r="S51" s="303">
        <v>0</v>
      </c>
      <c r="T51" s="303">
        <v>18258</v>
      </c>
      <c r="U51" s="303">
        <v>0</v>
      </c>
      <c r="V51" s="303">
        <v>0</v>
      </c>
      <c r="W51" s="303">
        <v>5</v>
      </c>
      <c r="X51" s="303">
        <v>0</v>
      </c>
      <c r="Y51" s="303">
        <v>0</v>
      </c>
      <c r="Z51" s="303">
        <v>0</v>
      </c>
      <c r="AA51" s="303">
        <v>0</v>
      </c>
      <c r="AB51" s="303">
        <v>0</v>
      </c>
      <c r="AC51" s="304">
        <v>30271</v>
      </c>
      <c r="AD51" s="303">
        <v>0</v>
      </c>
      <c r="AE51" s="303">
        <v>9632</v>
      </c>
      <c r="AF51" s="303">
        <v>82</v>
      </c>
      <c r="AG51" s="303">
        <v>0</v>
      </c>
      <c r="AH51" s="303">
        <v>0</v>
      </c>
      <c r="AI51" s="303">
        <v>1912</v>
      </c>
      <c r="AJ51" s="303">
        <v>0</v>
      </c>
      <c r="AK51" s="303">
        <v>36</v>
      </c>
      <c r="AL51" s="303">
        <v>55</v>
      </c>
      <c r="AM51" s="303">
        <v>0</v>
      </c>
      <c r="AN51" s="303">
        <v>0</v>
      </c>
      <c r="AO51" s="303">
        <v>0</v>
      </c>
      <c r="AP51" s="304">
        <v>11717</v>
      </c>
      <c r="AQ51" s="303">
        <v>0</v>
      </c>
      <c r="AR51" s="303">
        <v>0</v>
      </c>
      <c r="AS51" s="303">
        <v>0</v>
      </c>
      <c r="AT51" s="303">
        <v>2029</v>
      </c>
      <c r="AU51" s="303">
        <v>1207</v>
      </c>
      <c r="AV51" s="303">
        <v>0</v>
      </c>
      <c r="AW51" s="303">
        <v>0</v>
      </c>
      <c r="AX51" s="303">
        <v>0</v>
      </c>
      <c r="AY51" s="303">
        <v>0</v>
      </c>
      <c r="AZ51" s="303">
        <v>0</v>
      </c>
      <c r="BA51" s="303">
        <v>0</v>
      </c>
      <c r="BB51" s="303">
        <v>0</v>
      </c>
      <c r="BC51" s="304">
        <v>3236</v>
      </c>
      <c r="BD51" s="303">
        <v>0</v>
      </c>
      <c r="BE51" s="303">
        <v>0</v>
      </c>
      <c r="BF51" s="303">
        <v>0</v>
      </c>
      <c r="BG51" s="303">
        <v>0</v>
      </c>
      <c r="BH51" s="303">
        <v>0</v>
      </c>
      <c r="BI51" s="303">
        <v>0</v>
      </c>
      <c r="BJ51" s="303">
        <v>0</v>
      </c>
      <c r="BK51" s="303">
        <v>0</v>
      </c>
      <c r="BL51" s="303">
        <v>0</v>
      </c>
      <c r="BM51" s="303">
        <v>0</v>
      </c>
      <c r="BN51" s="303">
        <v>305</v>
      </c>
      <c r="BO51" s="303">
        <v>0</v>
      </c>
      <c r="BP51" s="304">
        <v>305</v>
      </c>
      <c r="BQ51" s="303">
        <v>0</v>
      </c>
      <c r="BR51" s="303">
        <v>0</v>
      </c>
      <c r="BS51" s="303">
        <v>0</v>
      </c>
      <c r="BT51" s="303">
        <v>0</v>
      </c>
      <c r="BU51" s="303">
        <v>0</v>
      </c>
      <c r="BV51" s="303">
        <v>0</v>
      </c>
      <c r="BW51" s="303">
        <v>0</v>
      </c>
      <c r="BX51" s="303">
        <v>0</v>
      </c>
      <c r="BY51" s="303">
        <v>0</v>
      </c>
      <c r="BZ51" s="303">
        <v>0</v>
      </c>
      <c r="CA51" s="303">
        <v>0</v>
      </c>
      <c r="CB51" s="303">
        <v>0</v>
      </c>
      <c r="CC51" s="304">
        <v>0</v>
      </c>
    </row>
    <row r="52" spans="1:81" x14ac:dyDescent="0.25">
      <c r="A52" s="302" t="s">
        <v>67</v>
      </c>
      <c r="B52" s="302" t="s">
        <v>235</v>
      </c>
      <c r="C52" s="302" t="s">
        <v>236</v>
      </c>
      <c r="D52" s="303">
        <v>2521</v>
      </c>
      <c r="E52" s="303">
        <v>20434</v>
      </c>
      <c r="F52" s="303">
        <v>87</v>
      </c>
      <c r="G52" s="303">
        <v>21521</v>
      </c>
      <c r="H52" s="303">
        <v>1280</v>
      </c>
      <c r="I52" s="303">
        <v>2028</v>
      </c>
      <c r="J52" s="303">
        <v>5</v>
      </c>
      <c r="K52" s="303">
        <v>39</v>
      </c>
      <c r="L52" s="303">
        <v>58</v>
      </c>
      <c r="M52" s="303">
        <v>0</v>
      </c>
      <c r="N52" s="303">
        <v>324</v>
      </c>
      <c r="O52" s="303">
        <v>0</v>
      </c>
      <c r="P52" s="304">
        <v>48297</v>
      </c>
      <c r="Q52" s="303">
        <v>2521</v>
      </c>
      <c r="R52" s="303">
        <v>10217</v>
      </c>
      <c r="S52" s="303">
        <v>0</v>
      </c>
      <c r="T52" s="303">
        <v>19368</v>
      </c>
      <c r="U52" s="303">
        <v>0</v>
      </c>
      <c r="V52" s="303">
        <v>0</v>
      </c>
      <c r="W52" s="303">
        <v>5</v>
      </c>
      <c r="X52" s="303">
        <v>0</v>
      </c>
      <c r="Y52" s="303">
        <v>0</v>
      </c>
      <c r="Z52" s="303">
        <v>0</v>
      </c>
      <c r="AA52" s="303">
        <v>0</v>
      </c>
      <c r="AB52" s="303">
        <v>0</v>
      </c>
      <c r="AC52" s="304">
        <v>32111</v>
      </c>
      <c r="AD52" s="303">
        <v>0</v>
      </c>
      <c r="AE52" s="303">
        <v>10217</v>
      </c>
      <c r="AF52" s="303">
        <v>87</v>
      </c>
      <c r="AG52" s="303">
        <v>0</v>
      </c>
      <c r="AH52" s="303">
        <v>0</v>
      </c>
      <c r="AI52" s="303">
        <v>2028</v>
      </c>
      <c r="AJ52" s="303">
        <v>0</v>
      </c>
      <c r="AK52" s="303">
        <v>39</v>
      </c>
      <c r="AL52" s="303">
        <v>58</v>
      </c>
      <c r="AM52" s="303">
        <v>0</v>
      </c>
      <c r="AN52" s="303">
        <v>0</v>
      </c>
      <c r="AO52" s="303">
        <v>0</v>
      </c>
      <c r="AP52" s="304">
        <v>12429</v>
      </c>
      <c r="AQ52" s="303">
        <v>0</v>
      </c>
      <c r="AR52" s="303">
        <v>0</v>
      </c>
      <c r="AS52" s="303">
        <v>0</v>
      </c>
      <c r="AT52" s="303">
        <v>2153</v>
      </c>
      <c r="AU52" s="303">
        <v>1280</v>
      </c>
      <c r="AV52" s="303">
        <v>0</v>
      </c>
      <c r="AW52" s="303">
        <v>0</v>
      </c>
      <c r="AX52" s="303">
        <v>0</v>
      </c>
      <c r="AY52" s="303">
        <v>0</v>
      </c>
      <c r="AZ52" s="303">
        <v>0</v>
      </c>
      <c r="BA52" s="303">
        <v>0</v>
      </c>
      <c r="BB52" s="303">
        <v>0</v>
      </c>
      <c r="BC52" s="304">
        <v>3433</v>
      </c>
      <c r="BD52" s="303">
        <v>0</v>
      </c>
      <c r="BE52" s="303">
        <v>0</v>
      </c>
      <c r="BF52" s="303">
        <v>0</v>
      </c>
      <c r="BG52" s="303">
        <v>0</v>
      </c>
      <c r="BH52" s="303">
        <v>0</v>
      </c>
      <c r="BI52" s="303">
        <v>0</v>
      </c>
      <c r="BJ52" s="303">
        <v>0</v>
      </c>
      <c r="BK52" s="303">
        <v>0</v>
      </c>
      <c r="BL52" s="303">
        <v>0</v>
      </c>
      <c r="BM52" s="303">
        <v>0</v>
      </c>
      <c r="BN52" s="303">
        <v>324</v>
      </c>
      <c r="BO52" s="303">
        <v>0</v>
      </c>
      <c r="BP52" s="304">
        <v>324</v>
      </c>
      <c r="BQ52" s="303">
        <v>0</v>
      </c>
      <c r="BR52" s="303">
        <v>0</v>
      </c>
      <c r="BS52" s="303">
        <v>0</v>
      </c>
      <c r="BT52" s="303">
        <v>0</v>
      </c>
      <c r="BU52" s="303">
        <v>0</v>
      </c>
      <c r="BV52" s="303">
        <v>0</v>
      </c>
      <c r="BW52" s="303">
        <v>0</v>
      </c>
      <c r="BX52" s="303">
        <v>0</v>
      </c>
      <c r="BY52" s="303">
        <v>0</v>
      </c>
      <c r="BZ52" s="303">
        <v>0</v>
      </c>
      <c r="CA52" s="303">
        <v>0</v>
      </c>
      <c r="CB52" s="303">
        <v>0</v>
      </c>
      <c r="CC52" s="304">
        <v>0</v>
      </c>
    </row>
    <row r="53" spans="1:81" x14ac:dyDescent="0.25">
      <c r="A53" s="302" t="s">
        <v>69</v>
      </c>
      <c r="B53" s="302" t="s">
        <v>231</v>
      </c>
      <c r="C53" s="302" t="s">
        <v>232</v>
      </c>
      <c r="D53" s="303">
        <v>1340</v>
      </c>
      <c r="E53" s="303">
        <v>10863</v>
      </c>
      <c r="F53" s="303">
        <v>46</v>
      </c>
      <c r="G53" s="303">
        <v>11440</v>
      </c>
      <c r="H53" s="303">
        <v>680</v>
      </c>
      <c r="I53" s="303">
        <v>1078</v>
      </c>
      <c r="J53" s="303">
        <v>3</v>
      </c>
      <c r="K53" s="303">
        <v>21</v>
      </c>
      <c r="L53" s="303">
        <v>31</v>
      </c>
      <c r="M53" s="303">
        <v>0</v>
      </c>
      <c r="N53" s="303">
        <v>172</v>
      </c>
      <c r="O53" s="303">
        <v>0</v>
      </c>
      <c r="P53" s="304">
        <v>25674</v>
      </c>
      <c r="Q53" s="303">
        <v>1340</v>
      </c>
      <c r="R53" s="303">
        <v>5431</v>
      </c>
      <c r="S53" s="303">
        <v>0</v>
      </c>
      <c r="T53" s="303">
        <v>10296</v>
      </c>
      <c r="U53" s="303">
        <v>0</v>
      </c>
      <c r="V53" s="303">
        <v>0</v>
      </c>
      <c r="W53" s="303">
        <v>3</v>
      </c>
      <c r="X53" s="303">
        <v>0</v>
      </c>
      <c r="Y53" s="303">
        <v>0</v>
      </c>
      <c r="Z53" s="303">
        <v>0</v>
      </c>
      <c r="AA53" s="303">
        <v>0</v>
      </c>
      <c r="AB53" s="303">
        <v>0</v>
      </c>
      <c r="AC53" s="304">
        <v>17070</v>
      </c>
      <c r="AD53" s="303">
        <v>0</v>
      </c>
      <c r="AE53" s="303">
        <v>5432</v>
      </c>
      <c r="AF53" s="303">
        <v>46</v>
      </c>
      <c r="AG53" s="303">
        <v>0</v>
      </c>
      <c r="AH53" s="303">
        <v>0</v>
      </c>
      <c r="AI53" s="303">
        <v>1078</v>
      </c>
      <c r="AJ53" s="303">
        <v>0</v>
      </c>
      <c r="AK53" s="303">
        <v>21</v>
      </c>
      <c r="AL53" s="303">
        <v>31</v>
      </c>
      <c r="AM53" s="303">
        <v>0</v>
      </c>
      <c r="AN53" s="303">
        <v>0</v>
      </c>
      <c r="AO53" s="303">
        <v>0</v>
      </c>
      <c r="AP53" s="304">
        <v>6608</v>
      </c>
      <c r="AQ53" s="303">
        <v>0</v>
      </c>
      <c r="AR53" s="303">
        <v>0</v>
      </c>
      <c r="AS53" s="303">
        <v>0</v>
      </c>
      <c r="AT53" s="303">
        <v>1144</v>
      </c>
      <c r="AU53" s="303">
        <v>680</v>
      </c>
      <c r="AV53" s="303">
        <v>0</v>
      </c>
      <c r="AW53" s="303">
        <v>0</v>
      </c>
      <c r="AX53" s="303">
        <v>0</v>
      </c>
      <c r="AY53" s="303">
        <v>0</v>
      </c>
      <c r="AZ53" s="303">
        <v>0</v>
      </c>
      <c r="BA53" s="303">
        <v>0</v>
      </c>
      <c r="BB53" s="303">
        <v>0</v>
      </c>
      <c r="BC53" s="304">
        <v>1824</v>
      </c>
      <c r="BD53" s="303">
        <v>0</v>
      </c>
      <c r="BE53" s="303">
        <v>0</v>
      </c>
      <c r="BF53" s="303">
        <v>0</v>
      </c>
      <c r="BG53" s="303">
        <v>0</v>
      </c>
      <c r="BH53" s="303">
        <v>0</v>
      </c>
      <c r="BI53" s="303">
        <v>0</v>
      </c>
      <c r="BJ53" s="303">
        <v>0</v>
      </c>
      <c r="BK53" s="303">
        <v>0</v>
      </c>
      <c r="BL53" s="303">
        <v>0</v>
      </c>
      <c r="BM53" s="303">
        <v>0</v>
      </c>
      <c r="BN53" s="303">
        <v>172</v>
      </c>
      <c r="BO53" s="303">
        <v>0</v>
      </c>
      <c r="BP53" s="304">
        <v>172</v>
      </c>
      <c r="BQ53" s="303">
        <v>0</v>
      </c>
      <c r="BR53" s="303">
        <v>0</v>
      </c>
      <c r="BS53" s="303">
        <v>0</v>
      </c>
      <c r="BT53" s="303">
        <v>0</v>
      </c>
      <c r="BU53" s="303">
        <v>0</v>
      </c>
      <c r="BV53" s="303">
        <v>0</v>
      </c>
      <c r="BW53" s="303">
        <v>0</v>
      </c>
      <c r="BX53" s="303">
        <v>0</v>
      </c>
      <c r="BY53" s="303">
        <v>0</v>
      </c>
      <c r="BZ53" s="303">
        <v>0</v>
      </c>
      <c r="CA53" s="303">
        <v>0</v>
      </c>
      <c r="CB53" s="303">
        <v>0</v>
      </c>
      <c r="CC53" s="304">
        <v>0</v>
      </c>
    </row>
    <row r="54" spans="1:81" x14ac:dyDescent="0.25">
      <c r="A54" s="302" t="s">
        <v>69</v>
      </c>
      <c r="B54" s="302" t="s">
        <v>233</v>
      </c>
      <c r="C54" s="302" t="s">
        <v>234</v>
      </c>
      <c r="D54" s="303">
        <v>1423</v>
      </c>
      <c r="E54" s="303">
        <v>11534</v>
      </c>
      <c r="F54" s="303">
        <v>49</v>
      </c>
      <c r="G54" s="303">
        <v>12146</v>
      </c>
      <c r="H54" s="303">
        <v>722</v>
      </c>
      <c r="I54" s="303">
        <v>1145</v>
      </c>
      <c r="J54" s="303">
        <v>3</v>
      </c>
      <c r="K54" s="303">
        <v>22</v>
      </c>
      <c r="L54" s="303">
        <v>33</v>
      </c>
      <c r="M54" s="303">
        <v>0</v>
      </c>
      <c r="N54" s="303">
        <v>183</v>
      </c>
      <c r="O54" s="303">
        <v>0</v>
      </c>
      <c r="P54" s="304">
        <v>27260</v>
      </c>
      <c r="Q54" s="303">
        <v>1423</v>
      </c>
      <c r="R54" s="303">
        <v>5767</v>
      </c>
      <c r="S54" s="303">
        <v>0</v>
      </c>
      <c r="T54" s="303">
        <v>10931</v>
      </c>
      <c r="U54" s="303">
        <v>0</v>
      </c>
      <c r="V54" s="303">
        <v>0</v>
      </c>
      <c r="W54" s="303">
        <v>3</v>
      </c>
      <c r="X54" s="303">
        <v>0</v>
      </c>
      <c r="Y54" s="303">
        <v>0</v>
      </c>
      <c r="Z54" s="303">
        <v>0</v>
      </c>
      <c r="AA54" s="303">
        <v>0</v>
      </c>
      <c r="AB54" s="303">
        <v>0</v>
      </c>
      <c r="AC54" s="304">
        <v>18124</v>
      </c>
      <c r="AD54" s="303">
        <v>0</v>
      </c>
      <c r="AE54" s="303">
        <v>5767</v>
      </c>
      <c r="AF54" s="303">
        <v>49</v>
      </c>
      <c r="AG54" s="303">
        <v>0</v>
      </c>
      <c r="AH54" s="303">
        <v>0</v>
      </c>
      <c r="AI54" s="303">
        <v>1145</v>
      </c>
      <c r="AJ54" s="303">
        <v>0</v>
      </c>
      <c r="AK54" s="303">
        <v>22</v>
      </c>
      <c r="AL54" s="303">
        <v>33</v>
      </c>
      <c r="AM54" s="303">
        <v>0</v>
      </c>
      <c r="AN54" s="303">
        <v>0</v>
      </c>
      <c r="AO54" s="303">
        <v>0</v>
      </c>
      <c r="AP54" s="304">
        <v>7016</v>
      </c>
      <c r="AQ54" s="303">
        <v>0</v>
      </c>
      <c r="AR54" s="303">
        <v>0</v>
      </c>
      <c r="AS54" s="303">
        <v>0</v>
      </c>
      <c r="AT54" s="303">
        <v>1215</v>
      </c>
      <c r="AU54" s="303">
        <v>722</v>
      </c>
      <c r="AV54" s="303">
        <v>0</v>
      </c>
      <c r="AW54" s="303">
        <v>0</v>
      </c>
      <c r="AX54" s="303">
        <v>0</v>
      </c>
      <c r="AY54" s="303">
        <v>0</v>
      </c>
      <c r="AZ54" s="303">
        <v>0</v>
      </c>
      <c r="BA54" s="303">
        <v>0</v>
      </c>
      <c r="BB54" s="303">
        <v>0</v>
      </c>
      <c r="BC54" s="304">
        <v>1937</v>
      </c>
      <c r="BD54" s="303">
        <v>0</v>
      </c>
      <c r="BE54" s="303">
        <v>0</v>
      </c>
      <c r="BF54" s="303">
        <v>0</v>
      </c>
      <c r="BG54" s="303">
        <v>0</v>
      </c>
      <c r="BH54" s="303">
        <v>0</v>
      </c>
      <c r="BI54" s="303">
        <v>0</v>
      </c>
      <c r="BJ54" s="303">
        <v>0</v>
      </c>
      <c r="BK54" s="303">
        <v>0</v>
      </c>
      <c r="BL54" s="303">
        <v>0</v>
      </c>
      <c r="BM54" s="303">
        <v>0</v>
      </c>
      <c r="BN54" s="303">
        <v>183</v>
      </c>
      <c r="BO54" s="303">
        <v>0</v>
      </c>
      <c r="BP54" s="304">
        <v>183</v>
      </c>
      <c r="BQ54" s="303">
        <v>0</v>
      </c>
      <c r="BR54" s="303">
        <v>0</v>
      </c>
      <c r="BS54" s="303">
        <v>0</v>
      </c>
      <c r="BT54" s="303">
        <v>0</v>
      </c>
      <c r="BU54" s="303">
        <v>0</v>
      </c>
      <c r="BV54" s="303">
        <v>0</v>
      </c>
      <c r="BW54" s="303">
        <v>0</v>
      </c>
      <c r="BX54" s="303">
        <v>0</v>
      </c>
      <c r="BY54" s="303">
        <v>0</v>
      </c>
      <c r="BZ54" s="303">
        <v>0</v>
      </c>
      <c r="CA54" s="303">
        <v>0</v>
      </c>
      <c r="CB54" s="303">
        <v>0</v>
      </c>
      <c r="CC54" s="304">
        <v>0</v>
      </c>
    </row>
    <row r="55" spans="1:81" x14ac:dyDescent="0.25">
      <c r="A55" s="302" t="s">
        <v>69</v>
      </c>
      <c r="B55" s="302" t="s">
        <v>235</v>
      </c>
      <c r="C55" s="302" t="s">
        <v>236</v>
      </c>
      <c r="D55" s="303">
        <v>1436</v>
      </c>
      <c r="E55" s="303">
        <v>11637</v>
      </c>
      <c r="F55" s="303">
        <v>50</v>
      </c>
      <c r="G55" s="303">
        <v>12256</v>
      </c>
      <c r="H55" s="303">
        <v>729</v>
      </c>
      <c r="I55" s="303">
        <v>1155</v>
      </c>
      <c r="J55" s="303">
        <v>3</v>
      </c>
      <c r="K55" s="303">
        <v>22</v>
      </c>
      <c r="L55" s="303">
        <v>33</v>
      </c>
      <c r="M55" s="303">
        <v>0</v>
      </c>
      <c r="N55" s="303">
        <v>184</v>
      </c>
      <c r="O55" s="303">
        <v>0</v>
      </c>
      <c r="P55" s="304">
        <v>27505</v>
      </c>
      <c r="Q55" s="303">
        <v>1436</v>
      </c>
      <c r="R55" s="303">
        <v>5818</v>
      </c>
      <c r="S55" s="303">
        <v>0</v>
      </c>
      <c r="T55" s="303">
        <v>11030</v>
      </c>
      <c r="U55" s="303">
        <v>0</v>
      </c>
      <c r="V55" s="303">
        <v>0</v>
      </c>
      <c r="W55" s="303">
        <v>3</v>
      </c>
      <c r="X55" s="303">
        <v>0</v>
      </c>
      <c r="Y55" s="303">
        <v>0</v>
      </c>
      <c r="Z55" s="303">
        <v>0</v>
      </c>
      <c r="AA55" s="303">
        <v>0</v>
      </c>
      <c r="AB55" s="303">
        <v>0</v>
      </c>
      <c r="AC55" s="304">
        <v>18287</v>
      </c>
      <c r="AD55" s="303">
        <v>0</v>
      </c>
      <c r="AE55" s="303">
        <v>5819</v>
      </c>
      <c r="AF55" s="303">
        <v>50</v>
      </c>
      <c r="AG55" s="303">
        <v>0</v>
      </c>
      <c r="AH55" s="303">
        <v>0</v>
      </c>
      <c r="AI55" s="303">
        <v>1155</v>
      </c>
      <c r="AJ55" s="303">
        <v>0</v>
      </c>
      <c r="AK55" s="303">
        <v>22</v>
      </c>
      <c r="AL55" s="303">
        <v>33</v>
      </c>
      <c r="AM55" s="303">
        <v>0</v>
      </c>
      <c r="AN55" s="303">
        <v>0</v>
      </c>
      <c r="AO55" s="303">
        <v>0</v>
      </c>
      <c r="AP55" s="304">
        <v>7079</v>
      </c>
      <c r="AQ55" s="303">
        <v>0</v>
      </c>
      <c r="AR55" s="303">
        <v>0</v>
      </c>
      <c r="AS55" s="303">
        <v>0</v>
      </c>
      <c r="AT55" s="303">
        <v>1226</v>
      </c>
      <c r="AU55" s="303">
        <v>729</v>
      </c>
      <c r="AV55" s="303">
        <v>0</v>
      </c>
      <c r="AW55" s="303">
        <v>0</v>
      </c>
      <c r="AX55" s="303">
        <v>0</v>
      </c>
      <c r="AY55" s="303">
        <v>0</v>
      </c>
      <c r="AZ55" s="303">
        <v>0</v>
      </c>
      <c r="BA55" s="303">
        <v>0</v>
      </c>
      <c r="BB55" s="303">
        <v>0</v>
      </c>
      <c r="BC55" s="304">
        <v>1955</v>
      </c>
      <c r="BD55" s="303">
        <v>0</v>
      </c>
      <c r="BE55" s="303">
        <v>0</v>
      </c>
      <c r="BF55" s="303">
        <v>0</v>
      </c>
      <c r="BG55" s="303">
        <v>0</v>
      </c>
      <c r="BH55" s="303">
        <v>0</v>
      </c>
      <c r="BI55" s="303">
        <v>0</v>
      </c>
      <c r="BJ55" s="303">
        <v>0</v>
      </c>
      <c r="BK55" s="303">
        <v>0</v>
      </c>
      <c r="BL55" s="303">
        <v>0</v>
      </c>
      <c r="BM55" s="303">
        <v>0</v>
      </c>
      <c r="BN55" s="303">
        <v>184</v>
      </c>
      <c r="BO55" s="303">
        <v>0</v>
      </c>
      <c r="BP55" s="304">
        <v>184</v>
      </c>
      <c r="BQ55" s="303">
        <v>0</v>
      </c>
      <c r="BR55" s="303">
        <v>0</v>
      </c>
      <c r="BS55" s="303">
        <v>0</v>
      </c>
      <c r="BT55" s="303">
        <v>0</v>
      </c>
      <c r="BU55" s="303">
        <v>0</v>
      </c>
      <c r="BV55" s="303">
        <v>0</v>
      </c>
      <c r="BW55" s="303">
        <v>0</v>
      </c>
      <c r="BX55" s="303">
        <v>0</v>
      </c>
      <c r="BY55" s="303">
        <v>0</v>
      </c>
      <c r="BZ55" s="303">
        <v>0</v>
      </c>
      <c r="CA55" s="303">
        <v>0</v>
      </c>
      <c r="CB55" s="303">
        <v>0</v>
      </c>
      <c r="CC55" s="304">
        <v>0</v>
      </c>
    </row>
    <row r="56" spans="1:81" x14ac:dyDescent="0.25">
      <c r="A56" s="302" t="s">
        <v>70</v>
      </c>
      <c r="B56" s="302" t="s">
        <v>231</v>
      </c>
      <c r="C56" s="302" t="s">
        <v>232</v>
      </c>
      <c r="D56" s="303">
        <v>3608</v>
      </c>
      <c r="E56" s="303">
        <v>29250</v>
      </c>
      <c r="F56" s="303">
        <v>124</v>
      </c>
      <c r="G56" s="303">
        <v>30806</v>
      </c>
      <c r="H56" s="303">
        <v>1832</v>
      </c>
      <c r="I56" s="303">
        <v>2904</v>
      </c>
      <c r="J56" s="303">
        <v>7</v>
      </c>
      <c r="K56" s="303">
        <v>55</v>
      </c>
      <c r="L56" s="303">
        <v>83</v>
      </c>
      <c r="M56" s="303">
        <v>0</v>
      </c>
      <c r="N56" s="303">
        <v>463</v>
      </c>
      <c r="O56" s="303">
        <v>0</v>
      </c>
      <c r="P56" s="304">
        <v>69132</v>
      </c>
      <c r="Q56" s="303">
        <v>3608</v>
      </c>
      <c r="R56" s="303">
        <v>14624</v>
      </c>
      <c r="S56" s="303">
        <v>0</v>
      </c>
      <c r="T56" s="303">
        <v>27716</v>
      </c>
      <c r="U56" s="303">
        <v>0</v>
      </c>
      <c r="V56" s="303">
        <v>0</v>
      </c>
      <c r="W56" s="303">
        <v>7</v>
      </c>
      <c r="X56" s="303">
        <v>0</v>
      </c>
      <c r="Y56" s="303">
        <v>0</v>
      </c>
      <c r="Z56" s="303">
        <v>0</v>
      </c>
      <c r="AA56" s="303">
        <v>0</v>
      </c>
      <c r="AB56" s="303">
        <v>0</v>
      </c>
      <c r="AC56" s="304">
        <v>45955</v>
      </c>
      <c r="AD56" s="303">
        <v>0</v>
      </c>
      <c r="AE56" s="303">
        <v>14626</v>
      </c>
      <c r="AF56" s="303">
        <v>124</v>
      </c>
      <c r="AG56" s="303">
        <v>0</v>
      </c>
      <c r="AH56" s="303">
        <v>0</v>
      </c>
      <c r="AI56" s="303">
        <v>2904</v>
      </c>
      <c r="AJ56" s="303">
        <v>0</v>
      </c>
      <c r="AK56" s="303">
        <v>55</v>
      </c>
      <c r="AL56" s="303">
        <v>83</v>
      </c>
      <c r="AM56" s="303">
        <v>0</v>
      </c>
      <c r="AN56" s="303">
        <v>0</v>
      </c>
      <c r="AO56" s="303">
        <v>0</v>
      </c>
      <c r="AP56" s="304">
        <v>17792</v>
      </c>
      <c r="AQ56" s="303">
        <v>0</v>
      </c>
      <c r="AR56" s="303">
        <v>0</v>
      </c>
      <c r="AS56" s="303">
        <v>0</v>
      </c>
      <c r="AT56" s="303">
        <v>3090</v>
      </c>
      <c r="AU56" s="303">
        <v>1832</v>
      </c>
      <c r="AV56" s="303">
        <v>0</v>
      </c>
      <c r="AW56" s="303">
        <v>0</v>
      </c>
      <c r="AX56" s="303">
        <v>0</v>
      </c>
      <c r="AY56" s="303">
        <v>0</v>
      </c>
      <c r="AZ56" s="303">
        <v>0</v>
      </c>
      <c r="BA56" s="303">
        <v>0</v>
      </c>
      <c r="BB56" s="303">
        <v>0</v>
      </c>
      <c r="BC56" s="304">
        <v>4922</v>
      </c>
      <c r="BD56" s="303">
        <v>0</v>
      </c>
      <c r="BE56" s="303">
        <v>0</v>
      </c>
      <c r="BF56" s="303">
        <v>0</v>
      </c>
      <c r="BG56" s="303">
        <v>0</v>
      </c>
      <c r="BH56" s="303">
        <v>0</v>
      </c>
      <c r="BI56" s="303">
        <v>0</v>
      </c>
      <c r="BJ56" s="303">
        <v>0</v>
      </c>
      <c r="BK56" s="303">
        <v>0</v>
      </c>
      <c r="BL56" s="303">
        <v>0</v>
      </c>
      <c r="BM56" s="303">
        <v>0</v>
      </c>
      <c r="BN56" s="303">
        <v>463</v>
      </c>
      <c r="BO56" s="303">
        <v>0</v>
      </c>
      <c r="BP56" s="304">
        <v>463</v>
      </c>
      <c r="BQ56" s="303">
        <v>0</v>
      </c>
      <c r="BR56" s="303">
        <v>0</v>
      </c>
      <c r="BS56" s="303">
        <v>0</v>
      </c>
      <c r="BT56" s="303">
        <v>0</v>
      </c>
      <c r="BU56" s="303">
        <v>0</v>
      </c>
      <c r="BV56" s="303">
        <v>0</v>
      </c>
      <c r="BW56" s="303">
        <v>0</v>
      </c>
      <c r="BX56" s="303">
        <v>0</v>
      </c>
      <c r="BY56" s="303">
        <v>0</v>
      </c>
      <c r="BZ56" s="303">
        <v>0</v>
      </c>
      <c r="CA56" s="303">
        <v>0</v>
      </c>
      <c r="CB56" s="303">
        <v>0</v>
      </c>
      <c r="CC56" s="304">
        <v>0</v>
      </c>
    </row>
    <row r="57" spans="1:81" x14ac:dyDescent="0.25">
      <c r="A57" s="302" t="s">
        <v>70</v>
      </c>
      <c r="B57" s="302" t="s">
        <v>233</v>
      </c>
      <c r="C57" s="302" t="s">
        <v>234</v>
      </c>
      <c r="D57" s="303">
        <v>3535</v>
      </c>
      <c r="E57" s="303">
        <v>28654</v>
      </c>
      <c r="F57" s="303">
        <v>122</v>
      </c>
      <c r="G57" s="303">
        <v>30177</v>
      </c>
      <c r="H57" s="303">
        <v>1795</v>
      </c>
      <c r="I57" s="303">
        <v>2844</v>
      </c>
      <c r="J57" s="303">
        <v>7</v>
      </c>
      <c r="K57" s="303">
        <v>54</v>
      </c>
      <c r="L57" s="303">
        <v>81</v>
      </c>
      <c r="M57" s="303">
        <v>0</v>
      </c>
      <c r="N57" s="303">
        <v>454</v>
      </c>
      <c r="O57" s="303">
        <v>0</v>
      </c>
      <c r="P57" s="304">
        <v>67723</v>
      </c>
      <c r="Q57" s="303">
        <v>3535</v>
      </c>
      <c r="R57" s="303">
        <v>14327</v>
      </c>
      <c r="S57" s="303">
        <v>0</v>
      </c>
      <c r="T57" s="303">
        <v>27159</v>
      </c>
      <c r="U57" s="303">
        <v>0</v>
      </c>
      <c r="V57" s="303">
        <v>0</v>
      </c>
      <c r="W57" s="303">
        <v>7</v>
      </c>
      <c r="X57" s="303">
        <v>0</v>
      </c>
      <c r="Y57" s="303">
        <v>0</v>
      </c>
      <c r="Z57" s="303">
        <v>0</v>
      </c>
      <c r="AA57" s="303">
        <v>0</v>
      </c>
      <c r="AB57" s="303">
        <v>0</v>
      </c>
      <c r="AC57" s="304">
        <v>45028</v>
      </c>
      <c r="AD57" s="303">
        <v>0</v>
      </c>
      <c r="AE57" s="303">
        <v>14327</v>
      </c>
      <c r="AF57" s="303">
        <v>122</v>
      </c>
      <c r="AG57" s="303">
        <v>0</v>
      </c>
      <c r="AH57" s="303">
        <v>0</v>
      </c>
      <c r="AI57" s="303">
        <v>2844</v>
      </c>
      <c r="AJ57" s="303">
        <v>0</v>
      </c>
      <c r="AK57" s="303">
        <v>54</v>
      </c>
      <c r="AL57" s="303">
        <v>81</v>
      </c>
      <c r="AM57" s="303">
        <v>0</v>
      </c>
      <c r="AN57" s="303">
        <v>0</v>
      </c>
      <c r="AO57" s="303">
        <v>0</v>
      </c>
      <c r="AP57" s="304">
        <v>17428</v>
      </c>
      <c r="AQ57" s="303">
        <v>0</v>
      </c>
      <c r="AR57" s="303">
        <v>0</v>
      </c>
      <c r="AS57" s="303">
        <v>0</v>
      </c>
      <c r="AT57" s="303">
        <v>3018</v>
      </c>
      <c r="AU57" s="303">
        <v>1795</v>
      </c>
      <c r="AV57" s="303">
        <v>0</v>
      </c>
      <c r="AW57" s="303">
        <v>0</v>
      </c>
      <c r="AX57" s="303">
        <v>0</v>
      </c>
      <c r="AY57" s="303">
        <v>0</v>
      </c>
      <c r="AZ57" s="303">
        <v>0</v>
      </c>
      <c r="BA57" s="303">
        <v>0</v>
      </c>
      <c r="BB57" s="303">
        <v>0</v>
      </c>
      <c r="BC57" s="304">
        <v>4813</v>
      </c>
      <c r="BD57" s="303">
        <v>0</v>
      </c>
      <c r="BE57" s="303">
        <v>0</v>
      </c>
      <c r="BF57" s="303">
        <v>0</v>
      </c>
      <c r="BG57" s="303">
        <v>0</v>
      </c>
      <c r="BH57" s="303">
        <v>0</v>
      </c>
      <c r="BI57" s="303">
        <v>0</v>
      </c>
      <c r="BJ57" s="303">
        <v>0</v>
      </c>
      <c r="BK57" s="303">
        <v>0</v>
      </c>
      <c r="BL57" s="303">
        <v>0</v>
      </c>
      <c r="BM57" s="303">
        <v>0</v>
      </c>
      <c r="BN57" s="303">
        <v>454</v>
      </c>
      <c r="BO57" s="303">
        <v>0</v>
      </c>
      <c r="BP57" s="304">
        <v>454</v>
      </c>
      <c r="BQ57" s="303">
        <v>0</v>
      </c>
      <c r="BR57" s="303">
        <v>0</v>
      </c>
      <c r="BS57" s="303">
        <v>0</v>
      </c>
      <c r="BT57" s="303">
        <v>0</v>
      </c>
      <c r="BU57" s="303">
        <v>0</v>
      </c>
      <c r="BV57" s="303">
        <v>0</v>
      </c>
      <c r="BW57" s="303">
        <v>0</v>
      </c>
      <c r="BX57" s="303">
        <v>0</v>
      </c>
      <c r="BY57" s="303">
        <v>0</v>
      </c>
      <c r="BZ57" s="303">
        <v>0</v>
      </c>
      <c r="CA57" s="303">
        <v>0</v>
      </c>
      <c r="CB57" s="303">
        <v>0</v>
      </c>
      <c r="CC57" s="304">
        <v>0</v>
      </c>
    </row>
    <row r="58" spans="1:81" x14ac:dyDescent="0.25">
      <c r="A58" s="302" t="s">
        <v>70</v>
      </c>
      <c r="B58" s="302" t="s">
        <v>235</v>
      </c>
      <c r="C58" s="302" t="s">
        <v>236</v>
      </c>
      <c r="D58" s="303">
        <v>3473</v>
      </c>
      <c r="E58" s="303">
        <v>28151</v>
      </c>
      <c r="F58" s="303">
        <v>120</v>
      </c>
      <c r="G58" s="303">
        <v>29648</v>
      </c>
      <c r="H58" s="303">
        <v>1763</v>
      </c>
      <c r="I58" s="303">
        <v>2794</v>
      </c>
      <c r="J58" s="303">
        <v>7</v>
      </c>
      <c r="K58" s="303">
        <v>53</v>
      </c>
      <c r="L58" s="303">
        <v>80</v>
      </c>
      <c r="M58" s="303">
        <v>0</v>
      </c>
      <c r="N58" s="303">
        <v>446</v>
      </c>
      <c r="O58" s="303">
        <v>0</v>
      </c>
      <c r="P58" s="304">
        <v>66535</v>
      </c>
      <c r="Q58" s="303">
        <v>3473</v>
      </c>
      <c r="R58" s="303">
        <v>14075</v>
      </c>
      <c r="S58" s="303">
        <v>0</v>
      </c>
      <c r="T58" s="303">
        <v>26683</v>
      </c>
      <c r="U58" s="303">
        <v>0</v>
      </c>
      <c r="V58" s="303">
        <v>0</v>
      </c>
      <c r="W58" s="303">
        <v>7</v>
      </c>
      <c r="X58" s="303">
        <v>0</v>
      </c>
      <c r="Y58" s="303">
        <v>0</v>
      </c>
      <c r="Z58" s="303">
        <v>0</v>
      </c>
      <c r="AA58" s="303">
        <v>0</v>
      </c>
      <c r="AB58" s="303">
        <v>0</v>
      </c>
      <c r="AC58" s="304">
        <v>44238</v>
      </c>
      <c r="AD58" s="303">
        <v>0</v>
      </c>
      <c r="AE58" s="303">
        <v>14076</v>
      </c>
      <c r="AF58" s="303">
        <v>120</v>
      </c>
      <c r="AG58" s="303">
        <v>0</v>
      </c>
      <c r="AH58" s="303">
        <v>0</v>
      </c>
      <c r="AI58" s="303">
        <v>2794</v>
      </c>
      <c r="AJ58" s="303">
        <v>0</v>
      </c>
      <c r="AK58" s="303">
        <v>53</v>
      </c>
      <c r="AL58" s="303">
        <v>80</v>
      </c>
      <c r="AM58" s="303">
        <v>0</v>
      </c>
      <c r="AN58" s="303">
        <v>0</v>
      </c>
      <c r="AO58" s="303">
        <v>0</v>
      </c>
      <c r="AP58" s="304">
        <v>17123</v>
      </c>
      <c r="AQ58" s="303">
        <v>0</v>
      </c>
      <c r="AR58" s="303">
        <v>0</v>
      </c>
      <c r="AS58" s="303">
        <v>0</v>
      </c>
      <c r="AT58" s="303">
        <v>2965</v>
      </c>
      <c r="AU58" s="303">
        <v>1763</v>
      </c>
      <c r="AV58" s="303">
        <v>0</v>
      </c>
      <c r="AW58" s="303">
        <v>0</v>
      </c>
      <c r="AX58" s="303">
        <v>0</v>
      </c>
      <c r="AY58" s="303">
        <v>0</v>
      </c>
      <c r="AZ58" s="303">
        <v>0</v>
      </c>
      <c r="BA58" s="303">
        <v>0</v>
      </c>
      <c r="BB58" s="303">
        <v>0</v>
      </c>
      <c r="BC58" s="304">
        <v>4728</v>
      </c>
      <c r="BD58" s="303">
        <v>0</v>
      </c>
      <c r="BE58" s="303">
        <v>0</v>
      </c>
      <c r="BF58" s="303">
        <v>0</v>
      </c>
      <c r="BG58" s="303">
        <v>0</v>
      </c>
      <c r="BH58" s="303">
        <v>0</v>
      </c>
      <c r="BI58" s="303">
        <v>0</v>
      </c>
      <c r="BJ58" s="303">
        <v>0</v>
      </c>
      <c r="BK58" s="303">
        <v>0</v>
      </c>
      <c r="BL58" s="303">
        <v>0</v>
      </c>
      <c r="BM58" s="303">
        <v>0</v>
      </c>
      <c r="BN58" s="303">
        <v>446</v>
      </c>
      <c r="BO58" s="303">
        <v>0</v>
      </c>
      <c r="BP58" s="304">
        <v>446</v>
      </c>
      <c r="BQ58" s="303">
        <v>0</v>
      </c>
      <c r="BR58" s="303">
        <v>0</v>
      </c>
      <c r="BS58" s="303">
        <v>0</v>
      </c>
      <c r="BT58" s="303">
        <v>0</v>
      </c>
      <c r="BU58" s="303">
        <v>0</v>
      </c>
      <c r="BV58" s="303">
        <v>0</v>
      </c>
      <c r="BW58" s="303">
        <v>0</v>
      </c>
      <c r="BX58" s="303">
        <v>0</v>
      </c>
      <c r="BY58" s="303">
        <v>0</v>
      </c>
      <c r="BZ58" s="303">
        <v>0</v>
      </c>
      <c r="CA58" s="303">
        <v>0</v>
      </c>
      <c r="CB58" s="303">
        <v>0</v>
      </c>
      <c r="CC58" s="304">
        <v>0</v>
      </c>
    </row>
    <row r="59" spans="1:81" x14ac:dyDescent="0.25">
      <c r="A59" s="302" t="s">
        <v>71</v>
      </c>
      <c r="B59" s="302" t="s">
        <v>231</v>
      </c>
      <c r="C59" s="302" t="s">
        <v>232</v>
      </c>
      <c r="D59" s="303">
        <v>2855</v>
      </c>
      <c r="E59" s="303">
        <v>23141</v>
      </c>
      <c r="F59" s="303">
        <v>98</v>
      </c>
      <c r="G59" s="303">
        <v>24373</v>
      </c>
      <c r="H59" s="303">
        <v>1449</v>
      </c>
      <c r="I59" s="303">
        <v>2297</v>
      </c>
      <c r="J59" s="303">
        <v>5</v>
      </c>
      <c r="K59" s="303">
        <v>44</v>
      </c>
      <c r="L59" s="303">
        <v>66</v>
      </c>
      <c r="M59" s="303">
        <v>0</v>
      </c>
      <c r="N59" s="303">
        <v>366</v>
      </c>
      <c r="O59" s="303">
        <v>0</v>
      </c>
      <c r="P59" s="304">
        <v>54694</v>
      </c>
      <c r="Q59" s="303">
        <v>2855</v>
      </c>
      <c r="R59" s="303">
        <v>11570</v>
      </c>
      <c r="S59" s="303">
        <v>0</v>
      </c>
      <c r="T59" s="303">
        <v>21935</v>
      </c>
      <c r="U59" s="303">
        <v>0</v>
      </c>
      <c r="V59" s="303">
        <v>0</v>
      </c>
      <c r="W59" s="303">
        <v>5</v>
      </c>
      <c r="X59" s="303">
        <v>0</v>
      </c>
      <c r="Y59" s="303">
        <v>0</v>
      </c>
      <c r="Z59" s="303">
        <v>0</v>
      </c>
      <c r="AA59" s="303">
        <v>0</v>
      </c>
      <c r="AB59" s="303">
        <v>0</v>
      </c>
      <c r="AC59" s="304">
        <v>36365</v>
      </c>
      <c r="AD59" s="303">
        <v>0</v>
      </c>
      <c r="AE59" s="303">
        <v>11571</v>
      </c>
      <c r="AF59" s="303">
        <v>98</v>
      </c>
      <c r="AG59" s="303">
        <v>0</v>
      </c>
      <c r="AH59" s="303">
        <v>0</v>
      </c>
      <c r="AI59" s="303">
        <v>2297</v>
      </c>
      <c r="AJ59" s="303">
        <v>0</v>
      </c>
      <c r="AK59" s="303">
        <v>44</v>
      </c>
      <c r="AL59" s="303">
        <v>66</v>
      </c>
      <c r="AM59" s="303">
        <v>0</v>
      </c>
      <c r="AN59" s="303">
        <v>0</v>
      </c>
      <c r="AO59" s="303">
        <v>0</v>
      </c>
      <c r="AP59" s="304">
        <v>14076</v>
      </c>
      <c r="AQ59" s="303">
        <v>0</v>
      </c>
      <c r="AR59" s="303">
        <v>0</v>
      </c>
      <c r="AS59" s="303">
        <v>0</v>
      </c>
      <c r="AT59" s="303">
        <v>2438</v>
      </c>
      <c r="AU59" s="303">
        <v>1449</v>
      </c>
      <c r="AV59" s="303">
        <v>0</v>
      </c>
      <c r="AW59" s="303">
        <v>0</v>
      </c>
      <c r="AX59" s="303">
        <v>0</v>
      </c>
      <c r="AY59" s="303">
        <v>0</v>
      </c>
      <c r="AZ59" s="303">
        <v>0</v>
      </c>
      <c r="BA59" s="303">
        <v>0</v>
      </c>
      <c r="BB59" s="303">
        <v>0</v>
      </c>
      <c r="BC59" s="304">
        <v>3887</v>
      </c>
      <c r="BD59" s="303">
        <v>0</v>
      </c>
      <c r="BE59" s="303">
        <v>0</v>
      </c>
      <c r="BF59" s="303">
        <v>0</v>
      </c>
      <c r="BG59" s="303">
        <v>0</v>
      </c>
      <c r="BH59" s="303">
        <v>0</v>
      </c>
      <c r="BI59" s="303">
        <v>0</v>
      </c>
      <c r="BJ59" s="303">
        <v>0</v>
      </c>
      <c r="BK59" s="303">
        <v>0</v>
      </c>
      <c r="BL59" s="303">
        <v>0</v>
      </c>
      <c r="BM59" s="303">
        <v>0</v>
      </c>
      <c r="BN59" s="303">
        <v>366</v>
      </c>
      <c r="BO59" s="303">
        <v>0</v>
      </c>
      <c r="BP59" s="304">
        <v>366</v>
      </c>
      <c r="BQ59" s="303">
        <v>0</v>
      </c>
      <c r="BR59" s="303">
        <v>0</v>
      </c>
      <c r="BS59" s="303">
        <v>0</v>
      </c>
      <c r="BT59" s="303">
        <v>0</v>
      </c>
      <c r="BU59" s="303">
        <v>0</v>
      </c>
      <c r="BV59" s="303">
        <v>0</v>
      </c>
      <c r="BW59" s="303">
        <v>0</v>
      </c>
      <c r="BX59" s="303">
        <v>0</v>
      </c>
      <c r="BY59" s="303">
        <v>0</v>
      </c>
      <c r="BZ59" s="303">
        <v>0</v>
      </c>
      <c r="CA59" s="303">
        <v>0</v>
      </c>
      <c r="CB59" s="303">
        <v>0</v>
      </c>
      <c r="CC59" s="304">
        <v>0</v>
      </c>
    </row>
    <row r="60" spans="1:81" x14ac:dyDescent="0.25">
      <c r="A60" s="302" t="s">
        <v>71</v>
      </c>
      <c r="B60" s="302" t="s">
        <v>233</v>
      </c>
      <c r="C60" s="302" t="s">
        <v>234</v>
      </c>
      <c r="D60" s="303">
        <v>2760</v>
      </c>
      <c r="E60" s="303">
        <v>22368</v>
      </c>
      <c r="F60" s="303">
        <v>95</v>
      </c>
      <c r="G60" s="303">
        <v>23558</v>
      </c>
      <c r="H60" s="303">
        <v>1401</v>
      </c>
      <c r="I60" s="303">
        <v>2220</v>
      </c>
      <c r="J60" s="303">
        <v>5</v>
      </c>
      <c r="K60" s="303">
        <v>42</v>
      </c>
      <c r="L60" s="303">
        <v>63</v>
      </c>
      <c r="M60" s="303">
        <v>0</v>
      </c>
      <c r="N60" s="303">
        <v>354</v>
      </c>
      <c r="O60" s="303">
        <v>0</v>
      </c>
      <c r="P60" s="304">
        <v>52866</v>
      </c>
      <c r="Q60" s="303">
        <v>2760</v>
      </c>
      <c r="R60" s="303">
        <v>11184</v>
      </c>
      <c r="S60" s="303">
        <v>0</v>
      </c>
      <c r="T60" s="303">
        <v>21202</v>
      </c>
      <c r="U60" s="303">
        <v>0</v>
      </c>
      <c r="V60" s="303">
        <v>0</v>
      </c>
      <c r="W60" s="303">
        <v>5</v>
      </c>
      <c r="X60" s="303">
        <v>0</v>
      </c>
      <c r="Y60" s="303">
        <v>0</v>
      </c>
      <c r="Z60" s="303">
        <v>0</v>
      </c>
      <c r="AA60" s="303">
        <v>0</v>
      </c>
      <c r="AB60" s="303">
        <v>0</v>
      </c>
      <c r="AC60" s="304">
        <v>35151</v>
      </c>
      <c r="AD60" s="303">
        <v>0</v>
      </c>
      <c r="AE60" s="303">
        <v>11184</v>
      </c>
      <c r="AF60" s="303">
        <v>95</v>
      </c>
      <c r="AG60" s="303">
        <v>0</v>
      </c>
      <c r="AH60" s="303">
        <v>0</v>
      </c>
      <c r="AI60" s="303">
        <v>2220</v>
      </c>
      <c r="AJ60" s="303">
        <v>0</v>
      </c>
      <c r="AK60" s="303">
        <v>42</v>
      </c>
      <c r="AL60" s="303">
        <v>63</v>
      </c>
      <c r="AM60" s="303">
        <v>0</v>
      </c>
      <c r="AN60" s="303">
        <v>0</v>
      </c>
      <c r="AO60" s="303">
        <v>0</v>
      </c>
      <c r="AP60" s="304">
        <v>13604</v>
      </c>
      <c r="AQ60" s="303">
        <v>0</v>
      </c>
      <c r="AR60" s="303">
        <v>0</v>
      </c>
      <c r="AS60" s="303">
        <v>0</v>
      </c>
      <c r="AT60" s="303">
        <v>2356</v>
      </c>
      <c r="AU60" s="303">
        <v>1401</v>
      </c>
      <c r="AV60" s="303">
        <v>0</v>
      </c>
      <c r="AW60" s="303">
        <v>0</v>
      </c>
      <c r="AX60" s="303">
        <v>0</v>
      </c>
      <c r="AY60" s="303">
        <v>0</v>
      </c>
      <c r="AZ60" s="303">
        <v>0</v>
      </c>
      <c r="BA60" s="303">
        <v>0</v>
      </c>
      <c r="BB60" s="303">
        <v>0</v>
      </c>
      <c r="BC60" s="304">
        <v>3757</v>
      </c>
      <c r="BD60" s="303">
        <v>0</v>
      </c>
      <c r="BE60" s="303">
        <v>0</v>
      </c>
      <c r="BF60" s="303">
        <v>0</v>
      </c>
      <c r="BG60" s="303">
        <v>0</v>
      </c>
      <c r="BH60" s="303">
        <v>0</v>
      </c>
      <c r="BI60" s="303">
        <v>0</v>
      </c>
      <c r="BJ60" s="303">
        <v>0</v>
      </c>
      <c r="BK60" s="303">
        <v>0</v>
      </c>
      <c r="BL60" s="303">
        <v>0</v>
      </c>
      <c r="BM60" s="303">
        <v>0</v>
      </c>
      <c r="BN60" s="303">
        <v>354</v>
      </c>
      <c r="BO60" s="303">
        <v>0</v>
      </c>
      <c r="BP60" s="304">
        <v>354</v>
      </c>
      <c r="BQ60" s="303">
        <v>0</v>
      </c>
      <c r="BR60" s="303">
        <v>0</v>
      </c>
      <c r="BS60" s="303">
        <v>0</v>
      </c>
      <c r="BT60" s="303">
        <v>0</v>
      </c>
      <c r="BU60" s="303">
        <v>0</v>
      </c>
      <c r="BV60" s="303">
        <v>0</v>
      </c>
      <c r="BW60" s="303">
        <v>0</v>
      </c>
      <c r="BX60" s="303">
        <v>0</v>
      </c>
      <c r="BY60" s="303">
        <v>0</v>
      </c>
      <c r="BZ60" s="303">
        <v>0</v>
      </c>
      <c r="CA60" s="303">
        <v>0</v>
      </c>
      <c r="CB60" s="303">
        <v>0</v>
      </c>
      <c r="CC60" s="304">
        <v>0</v>
      </c>
    </row>
    <row r="61" spans="1:81" x14ac:dyDescent="0.25">
      <c r="A61" s="302" t="s">
        <v>71</v>
      </c>
      <c r="B61" s="302" t="s">
        <v>235</v>
      </c>
      <c r="C61" s="302" t="s">
        <v>236</v>
      </c>
      <c r="D61" s="303">
        <v>5264</v>
      </c>
      <c r="E61" s="303">
        <v>42670</v>
      </c>
      <c r="F61" s="303">
        <v>182</v>
      </c>
      <c r="G61" s="303">
        <v>44939</v>
      </c>
      <c r="H61" s="303">
        <v>2673</v>
      </c>
      <c r="I61" s="303">
        <v>4236</v>
      </c>
      <c r="J61" s="303">
        <v>10</v>
      </c>
      <c r="K61" s="303">
        <v>81</v>
      </c>
      <c r="L61" s="303">
        <v>121</v>
      </c>
      <c r="M61" s="303">
        <v>0</v>
      </c>
      <c r="N61" s="303">
        <v>676</v>
      </c>
      <c r="O61" s="303">
        <v>0</v>
      </c>
      <c r="P61" s="304">
        <v>100852</v>
      </c>
      <c r="Q61" s="303">
        <v>5264</v>
      </c>
      <c r="R61" s="303">
        <v>21335</v>
      </c>
      <c r="S61" s="303">
        <v>0</v>
      </c>
      <c r="T61" s="303">
        <v>40445</v>
      </c>
      <c r="U61" s="303">
        <v>0</v>
      </c>
      <c r="V61" s="303">
        <v>0</v>
      </c>
      <c r="W61" s="303">
        <v>10</v>
      </c>
      <c r="X61" s="303">
        <v>0</v>
      </c>
      <c r="Y61" s="303">
        <v>0</v>
      </c>
      <c r="Z61" s="303">
        <v>0</v>
      </c>
      <c r="AA61" s="303">
        <v>0</v>
      </c>
      <c r="AB61" s="303">
        <v>0</v>
      </c>
      <c r="AC61" s="304">
        <v>67054</v>
      </c>
      <c r="AD61" s="303">
        <v>0</v>
      </c>
      <c r="AE61" s="303">
        <v>21335</v>
      </c>
      <c r="AF61" s="303">
        <v>182</v>
      </c>
      <c r="AG61" s="303">
        <v>0</v>
      </c>
      <c r="AH61" s="303">
        <v>0</v>
      </c>
      <c r="AI61" s="303">
        <v>4236</v>
      </c>
      <c r="AJ61" s="303">
        <v>0</v>
      </c>
      <c r="AK61" s="303">
        <v>81</v>
      </c>
      <c r="AL61" s="303">
        <v>121</v>
      </c>
      <c r="AM61" s="303">
        <v>0</v>
      </c>
      <c r="AN61" s="303">
        <v>0</v>
      </c>
      <c r="AO61" s="303">
        <v>0</v>
      </c>
      <c r="AP61" s="304">
        <v>25955</v>
      </c>
      <c r="AQ61" s="303">
        <v>0</v>
      </c>
      <c r="AR61" s="303">
        <v>0</v>
      </c>
      <c r="AS61" s="303">
        <v>0</v>
      </c>
      <c r="AT61" s="303">
        <v>4494</v>
      </c>
      <c r="AU61" s="303">
        <v>2673</v>
      </c>
      <c r="AV61" s="303">
        <v>0</v>
      </c>
      <c r="AW61" s="303">
        <v>0</v>
      </c>
      <c r="AX61" s="303">
        <v>0</v>
      </c>
      <c r="AY61" s="303">
        <v>0</v>
      </c>
      <c r="AZ61" s="303">
        <v>0</v>
      </c>
      <c r="BA61" s="303">
        <v>0</v>
      </c>
      <c r="BB61" s="303">
        <v>0</v>
      </c>
      <c r="BC61" s="304">
        <v>7167</v>
      </c>
      <c r="BD61" s="303">
        <v>0</v>
      </c>
      <c r="BE61" s="303">
        <v>0</v>
      </c>
      <c r="BF61" s="303">
        <v>0</v>
      </c>
      <c r="BG61" s="303">
        <v>0</v>
      </c>
      <c r="BH61" s="303">
        <v>0</v>
      </c>
      <c r="BI61" s="303">
        <v>0</v>
      </c>
      <c r="BJ61" s="303">
        <v>0</v>
      </c>
      <c r="BK61" s="303">
        <v>0</v>
      </c>
      <c r="BL61" s="303">
        <v>0</v>
      </c>
      <c r="BM61" s="303">
        <v>0</v>
      </c>
      <c r="BN61" s="303">
        <v>676</v>
      </c>
      <c r="BO61" s="303">
        <v>0</v>
      </c>
      <c r="BP61" s="304">
        <v>676</v>
      </c>
      <c r="BQ61" s="303">
        <v>0</v>
      </c>
      <c r="BR61" s="303">
        <v>0</v>
      </c>
      <c r="BS61" s="303">
        <v>0</v>
      </c>
      <c r="BT61" s="303">
        <v>0</v>
      </c>
      <c r="BU61" s="303">
        <v>0</v>
      </c>
      <c r="BV61" s="303">
        <v>0</v>
      </c>
      <c r="BW61" s="303">
        <v>0</v>
      </c>
      <c r="BX61" s="303">
        <v>0</v>
      </c>
      <c r="BY61" s="303">
        <v>0</v>
      </c>
      <c r="BZ61" s="303">
        <v>0</v>
      </c>
      <c r="CA61" s="303">
        <v>0</v>
      </c>
      <c r="CB61" s="303">
        <v>0</v>
      </c>
      <c r="CC61" s="304">
        <v>0</v>
      </c>
    </row>
    <row r="62" spans="1:81" x14ac:dyDescent="0.25">
      <c r="A62" s="302" t="s">
        <v>72</v>
      </c>
      <c r="B62" s="302" t="s">
        <v>231</v>
      </c>
      <c r="C62" s="302" t="s">
        <v>232</v>
      </c>
      <c r="D62" s="303">
        <v>10209</v>
      </c>
      <c r="E62" s="303">
        <v>82747</v>
      </c>
      <c r="F62" s="303">
        <v>352</v>
      </c>
      <c r="G62" s="303">
        <v>87147</v>
      </c>
      <c r="H62" s="303">
        <v>5183</v>
      </c>
      <c r="I62" s="303">
        <v>8214</v>
      </c>
      <c r="J62" s="303">
        <v>20</v>
      </c>
      <c r="K62" s="303">
        <v>156</v>
      </c>
      <c r="L62" s="303">
        <v>235</v>
      </c>
      <c r="M62" s="303">
        <v>0</v>
      </c>
      <c r="N62" s="303">
        <v>1310</v>
      </c>
      <c r="O62" s="303">
        <v>0</v>
      </c>
      <c r="P62" s="304">
        <v>195573</v>
      </c>
      <c r="Q62" s="303">
        <v>10209</v>
      </c>
      <c r="R62" s="303">
        <v>41373</v>
      </c>
      <c r="S62" s="303">
        <v>0</v>
      </c>
      <c r="T62" s="303">
        <v>78432</v>
      </c>
      <c r="U62" s="303">
        <v>0</v>
      </c>
      <c r="V62" s="303">
        <v>0</v>
      </c>
      <c r="W62" s="303">
        <v>20</v>
      </c>
      <c r="X62" s="303">
        <v>0</v>
      </c>
      <c r="Y62" s="303">
        <v>0</v>
      </c>
      <c r="Z62" s="303">
        <v>0</v>
      </c>
      <c r="AA62" s="303">
        <v>0</v>
      </c>
      <c r="AB62" s="303">
        <v>0</v>
      </c>
      <c r="AC62" s="304">
        <v>130034</v>
      </c>
      <c r="AD62" s="303">
        <v>0</v>
      </c>
      <c r="AE62" s="303">
        <v>41374</v>
      </c>
      <c r="AF62" s="303">
        <v>352</v>
      </c>
      <c r="AG62" s="303">
        <v>0</v>
      </c>
      <c r="AH62" s="303">
        <v>0</v>
      </c>
      <c r="AI62" s="303">
        <v>8214</v>
      </c>
      <c r="AJ62" s="303">
        <v>0</v>
      </c>
      <c r="AK62" s="303">
        <v>156</v>
      </c>
      <c r="AL62" s="303">
        <v>235</v>
      </c>
      <c r="AM62" s="303">
        <v>0</v>
      </c>
      <c r="AN62" s="303">
        <v>0</v>
      </c>
      <c r="AO62" s="303">
        <v>0</v>
      </c>
      <c r="AP62" s="304">
        <v>50331</v>
      </c>
      <c r="AQ62" s="303">
        <v>0</v>
      </c>
      <c r="AR62" s="303">
        <v>0</v>
      </c>
      <c r="AS62" s="303">
        <v>0</v>
      </c>
      <c r="AT62" s="303">
        <v>8715</v>
      </c>
      <c r="AU62" s="303">
        <v>5183</v>
      </c>
      <c r="AV62" s="303">
        <v>0</v>
      </c>
      <c r="AW62" s="303">
        <v>0</v>
      </c>
      <c r="AX62" s="303">
        <v>0</v>
      </c>
      <c r="AY62" s="303">
        <v>0</v>
      </c>
      <c r="AZ62" s="303">
        <v>0</v>
      </c>
      <c r="BA62" s="303">
        <v>0</v>
      </c>
      <c r="BB62" s="303">
        <v>0</v>
      </c>
      <c r="BC62" s="304">
        <v>13898</v>
      </c>
      <c r="BD62" s="303">
        <v>0</v>
      </c>
      <c r="BE62" s="303">
        <v>0</v>
      </c>
      <c r="BF62" s="303">
        <v>0</v>
      </c>
      <c r="BG62" s="303">
        <v>0</v>
      </c>
      <c r="BH62" s="303">
        <v>0</v>
      </c>
      <c r="BI62" s="303">
        <v>0</v>
      </c>
      <c r="BJ62" s="303">
        <v>0</v>
      </c>
      <c r="BK62" s="303">
        <v>0</v>
      </c>
      <c r="BL62" s="303">
        <v>0</v>
      </c>
      <c r="BM62" s="303">
        <v>0</v>
      </c>
      <c r="BN62" s="303">
        <v>1310</v>
      </c>
      <c r="BO62" s="303">
        <v>0</v>
      </c>
      <c r="BP62" s="304">
        <v>1310</v>
      </c>
      <c r="BQ62" s="303">
        <v>0</v>
      </c>
      <c r="BR62" s="303">
        <v>0</v>
      </c>
      <c r="BS62" s="303">
        <v>0</v>
      </c>
      <c r="BT62" s="303">
        <v>0</v>
      </c>
      <c r="BU62" s="303">
        <v>0</v>
      </c>
      <c r="BV62" s="303">
        <v>0</v>
      </c>
      <c r="BW62" s="303">
        <v>0</v>
      </c>
      <c r="BX62" s="303">
        <v>0</v>
      </c>
      <c r="BY62" s="303">
        <v>0</v>
      </c>
      <c r="BZ62" s="303">
        <v>0</v>
      </c>
      <c r="CA62" s="303">
        <v>0</v>
      </c>
      <c r="CB62" s="303">
        <v>0</v>
      </c>
      <c r="CC62" s="304">
        <v>0</v>
      </c>
    </row>
    <row r="63" spans="1:81" x14ac:dyDescent="0.25">
      <c r="A63" s="302" t="s">
        <v>72</v>
      </c>
      <c r="B63" s="302" t="s">
        <v>233</v>
      </c>
      <c r="C63" s="302" t="s">
        <v>232</v>
      </c>
      <c r="D63" s="303">
        <v>2661</v>
      </c>
      <c r="E63" s="303">
        <v>21570</v>
      </c>
      <c r="F63" s="303">
        <v>92</v>
      </c>
      <c r="G63" s="303">
        <v>22718</v>
      </c>
      <c r="H63" s="303">
        <v>1351</v>
      </c>
      <c r="I63" s="303">
        <v>2141</v>
      </c>
      <c r="J63" s="303">
        <v>5</v>
      </c>
      <c r="K63" s="303">
        <v>41</v>
      </c>
      <c r="L63" s="303">
        <v>61</v>
      </c>
      <c r="M63" s="303">
        <v>0</v>
      </c>
      <c r="N63" s="303">
        <v>342</v>
      </c>
      <c r="O63" s="303">
        <v>0</v>
      </c>
      <c r="P63" s="304">
        <v>50982</v>
      </c>
      <c r="Q63" s="303">
        <v>2661</v>
      </c>
      <c r="R63" s="303">
        <v>10785</v>
      </c>
      <c r="S63" s="303">
        <v>0</v>
      </c>
      <c r="T63" s="303">
        <v>20446</v>
      </c>
      <c r="U63" s="303">
        <v>0</v>
      </c>
      <c r="V63" s="303">
        <v>0</v>
      </c>
      <c r="W63" s="303">
        <v>5</v>
      </c>
      <c r="X63" s="303">
        <v>0</v>
      </c>
      <c r="Y63" s="303">
        <v>0</v>
      </c>
      <c r="Z63" s="303">
        <v>0</v>
      </c>
      <c r="AA63" s="303">
        <v>0</v>
      </c>
      <c r="AB63" s="303">
        <v>0</v>
      </c>
      <c r="AC63" s="304">
        <v>33897</v>
      </c>
      <c r="AD63" s="303">
        <v>0</v>
      </c>
      <c r="AE63" s="303">
        <v>10785</v>
      </c>
      <c r="AF63" s="303">
        <v>92</v>
      </c>
      <c r="AG63" s="303">
        <v>0</v>
      </c>
      <c r="AH63" s="303">
        <v>0</v>
      </c>
      <c r="AI63" s="303">
        <v>2141</v>
      </c>
      <c r="AJ63" s="303">
        <v>0</v>
      </c>
      <c r="AK63" s="303">
        <v>41</v>
      </c>
      <c r="AL63" s="303">
        <v>61</v>
      </c>
      <c r="AM63" s="303">
        <v>0</v>
      </c>
      <c r="AN63" s="303">
        <v>0</v>
      </c>
      <c r="AO63" s="303">
        <v>0</v>
      </c>
      <c r="AP63" s="304">
        <v>13120</v>
      </c>
      <c r="AQ63" s="303">
        <v>0</v>
      </c>
      <c r="AR63" s="303">
        <v>0</v>
      </c>
      <c r="AS63" s="303">
        <v>0</v>
      </c>
      <c r="AT63" s="303">
        <v>2272</v>
      </c>
      <c r="AU63" s="303">
        <v>1351</v>
      </c>
      <c r="AV63" s="303">
        <v>0</v>
      </c>
      <c r="AW63" s="303">
        <v>0</v>
      </c>
      <c r="AX63" s="303">
        <v>0</v>
      </c>
      <c r="AY63" s="303">
        <v>0</v>
      </c>
      <c r="AZ63" s="303">
        <v>0</v>
      </c>
      <c r="BA63" s="303">
        <v>0</v>
      </c>
      <c r="BB63" s="303">
        <v>0</v>
      </c>
      <c r="BC63" s="304">
        <v>3623</v>
      </c>
      <c r="BD63" s="303">
        <v>0</v>
      </c>
      <c r="BE63" s="303">
        <v>0</v>
      </c>
      <c r="BF63" s="303">
        <v>0</v>
      </c>
      <c r="BG63" s="303">
        <v>0</v>
      </c>
      <c r="BH63" s="303">
        <v>0</v>
      </c>
      <c r="BI63" s="303">
        <v>0</v>
      </c>
      <c r="BJ63" s="303">
        <v>0</v>
      </c>
      <c r="BK63" s="303">
        <v>0</v>
      </c>
      <c r="BL63" s="303">
        <v>0</v>
      </c>
      <c r="BM63" s="303">
        <v>0</v>
      </c>
      <c r="BN63" s="303">
        <v>342</v>
      </c>
      <c r="BO63" s="303">
        <v>0</v>
      </c>
      <c r="BP63" s="304">
        <v>342</v>
      </c>
      <c r="BQ63" s="303">
        <v>0</v>
      </c>
      <c r="BR63" s="303">
        <v>0</v>
      </c>
      <c r="BS63" s="303">
        <v>0</v>
      </c>
      <c r="BT63" s="303">
        <v>0</v>
      </c>
      <c r="BU63" s="303">
        <v>0</v>
      </c>
      <c r="BV63" s="303">
        <v>0</v>
      </c>
      <c r="BW63" s="303">
        <v>0</v>
      </c>
      <c r="BX63" s="303">
        <v>0</v>
      </c>
      <c r="BY63" s="303">
        <v>0</v>
      </c>
      <c r="BZ63" s="303">
        <v>0</v>
      </c>
      <c r="CA63" s="303">
        <v>0</v>
      </c>
      <c r="CB63" s="303">
        <v>0</v>
      </c>
      <c r="CC63" s="304">
        <v>0</v>
      </c>
    </row>
    <row r="64" spans="1:81" x14ac:dyDescent="0.25">
      <c r="A64" s="302" t="s">
        <v>72</v>
      </c>
      <c r="B64" s="302" t="s">
        <v>233</v>
      </c>
      <c r="C64" s="302" t="s">
        <v>234</v>
      </c>
      <c r="D64" s="303">
        <v>11941</v>
      </c>
      <c r="E64" s="303">
        <v>96787</v>
      </c>
      <c r="F64" s="303">
        <v>412</v>
      </c>
      <c r="G64" s="303">
        <v>101932</v>
      </c>
      <c r="H64" s="303">
        <v>6062</v>
      </c>
      <c r="I64" s="303">
        <v>9608</v>
      </c>
      <c r="J64" s="303">
        <v>23</v>
      </c>
      <c r="K64" s="303">
        <v>183</v>
      </c>
      <c r="L64" s="303">
        <v>275</v>
      </c>
      <c r="M64" s="303">
        <v>0</v>
      </c>
      <c r="N64" s="303">
        <v>1533</v>
      </c>
      <c r="O64" s="303">
        <v>0</v>
      </c>
      <c r="P64" s="304">
        <v>228756</v>
      </c>
      <c r="Q64" s="303">
        <v>11941</v>
      </c>
      <c r="R64" s="303">
        <v>48393</v>
      </c>
      <c r="S64" s="303">
        <v>0</v>
      </c>
      <c r="T64" s="303">
        <v>91738</v>
      </c>
      <c r="U64" s="303">
        <v>0</v>
      </c>
      <c r="V64" s="303">
        <v>0</v>
      </c>
      <c r="W64" s="303">
        <v>23</v>
      </c>
      <c r="X64" s="303">
        <v>0</v>
      </c>
      <c r="Y64" s="303">
        <v>0</v>
      </c>
      <c r="Z64" s="303">
        <v>0</v>
      </c>
      <c r="AA64" s="303">
        <v>0</v>
      </c>
      <c r="AB64" s="303">
        <v>0</v>
      </c>
      <c r="AC64" s="304">
        <v>152095</v>
      </c>
      <c r="AD64" s="303">
        <v>0</v>
      </c>
      <c r="AE64" s="303">
        <v>48394</v>
      </c>
      <c r="AF64" s="303">
        <v>412</v>
      </c>
      <c r="AG64" s="303">
        <v>0</v>
      </c>
      <c r="AH64" s="303">
        <v>0</v>
      </c>
      <c r="AI64" s="303">
        <v>9608</v>
      </c>
      <c r="AJ64" s="303">
        <v>0</v>
      </c>
      <c r="AK64" s="303">
        <v>183</v>
      </c>
      <c r="AL64" s="303">
        <v>275</v>
      </c>
      <c r="AM64" s="303">
        <v>0</v>
      </c>
      <c r="AN64" s="303">
        <v>0</v>
      </c>
      <c r="AO64" s="303">
        <v>0</v>
      </c>
      <c r="AP64" s="304">
        <v>58872</v>
      </c>
      <c r="AQ64" s="303">
        <v>0</v>
      </c>
      <c r="AR64" s="303">
        <v>0</v>
      </c>
      <c r="AS64" s="303">
        <v>0</v>
      </c>
      <c r="AT64" s="303">
        <v>10194</v>
      </c>
      <c r="AU64" s="303">
        <v>6062</v>
      </c>
      <c r="AV64" s="303">
        <v>0</v>
      </c>
      <c r="AW64" s="303">
        <v>0</v>
      </c>
      <c r="AX64" s="303">
        <v>0</v>
      </c>
      <c r="AY64" s="303">
        <v>0</v>
      </c>
      <c r="AZ64" s="303">
        <v>0</v>
      </c>
      <c r="BA64" s="303">
        <v>0</v>
      </c>
      <c r="BB64" s="303">
        <v>0</v>
      </c>
      <c r="BC64" s="304">
        <v>16256</v>
      </c>
      <c r="BD64" s="303">
        <v>0</v>
      </c>
      <c r="BE64" s="303">
        <v>0</v>
      </c>
      <c r="BF64" s="303">
        <v>0</v>
      </c>
      <c r="BG64" s="303">
        <v>0</v>
      </c>
      <c r="BH64" s="303">
        <v>0</v>
      </c>
      <c r="BI64" s="303">
        <v>0</v>
      </c>
      <c r="BJ64" s="303">
        <v>0</v>
      </c>
      <c r="BK64" s="303">
        <v>0</v>
      </c>
      <c r="BL64" s="303">
        <v>0</v>
      </c>
      <c r="BM64" s="303">
        <v>0</v>
      </c>
      <c r="BN64" s="303">
        <v>1533</v>
      </c>
      <c r="BO64" s="303">
        <v>0</v>
      </c>
      <c r="BP64" s="304">
        <v>1533</v>
      </c>
      <c r="BQ64" s="303">
        <v>0</v>
      </c>
      <c r="BR64" s="303">
        <v>0</v>
      </c>
      <c r="BS64" s="303">
        <v>0</v>
      </c>
      <c r="BT64" s="303">
        <v>0</v>
      </c>
      <c r="BU64" s="303">
        <v>0</v>
      </c>
      <c r="BV64" s="303">
        <v>0</v>
      </c>
      <c r="BW64" s="303">
        <v>0</v>
      </c>
      <c r="BX64" s="303">
        <v>0</v>
      </c>
      <c r="BY64" s="303">
        <v>0</v>
      </c>
      <c r="BZ64" s="303">
        <v>0</v>
      </c>
      <c r="CA64" s="303">
        <v>0</v>
      </c>
      <c r="CB64" s="303">
        <v>0</v>
      </c>
      <c r="CC64" s="304">
        <v>0</v>
      </c>
    </row>
    <row r="65" spans="1:81" x14ac:dyDescent="0.25">
      <c r="A65" s="302" t="s">
        <v>72</v>
      </c>
      <c r="B65" s="302" t="s">
        <v>235</v>
      </c>
      <c r="C65" s="302" t="s">
        <v>236</v>
      </c>
      <c r="D65" s="303">
        <v>12972</v>
      </c>
      <c r="E65" s="303">
        <v>105145</v>
      </c>
      <c r="F65" s="303">
        <v>447</v>
      </c>
      <c r="G65" s="303">
        <v>110737</v>
      </c>
      <c r="H65" s="303">
        <v>6586</v>
      </c>
      <c r="I65" s="303">
        <v>10438</v>
      </c>
      <c r="J65" s="303">
        <v>25</v>
      </c>
      <c r="K65" s="303">
        <v>199</v>
      </c>
      <c r="L65" s="303">
        <v>298</v>
      </c>
      <c r="M65" s="303">
        <v>0</v>
      </c>
      <c r="N65" s="303">
        <v>1665</v>
      </c>
      <c r="O65" s="303">
        <v>0</v>
      </c>
      <c r="P65" s="304">
        <v>248512</v>
      </c>
      <c r="Q65" s="303">
        <v>12972</v>
      </c>
      <c r="R65" s="303">
        <v>52572</v>
      </c>
      <c r="S65" s="303">
        <v>0</v>
      </c>
      <c r="T65" s="303">
        <v>99663</v>
      </c>
      <c r="U65" s="303">
        <v>0</v>
      </c>
      <c r="V65" s="303">
        <v>0</v>
      </c>
      <c r="W65" s="303">
        <v>25</v>
      </c>
      <c r="X65" s="303">
        <v>0</v>
      </c>
      <c r="Y65" s="303">
        <v>0</v>
      </c>
      <c r="Z65" s="303">
        <v>0</v>
      </c>
      <c r="AA65" s="303">
        <v>0</v>
      </c>
      <c r="AB65" s="303">
        <v>0</v>
      </c>
      <c r="AC65" s="304">
        <v>165232</v>
      </c>
      <c r="AD65" s="303">
        <v>0</v>
      </c>
      <c r="AE65" s="303">
        <v>52573</v>
      </c>
      <c r="AF65" s="303">
        <v>447</v>
      </c>
      <c r="AG65" s="303">
        <v>0</v>
      </c>
      <c r="AH65" s="303">
        <v>0</v>
      </c>
      <c r="AI65" s="303">
        <v>10438</v>
      </c>
      <c r="AJ65" s="303">
        <v>0</v>
      </c>
      <c r="AK65" s="303">
        <v>199</v>
      </c>
      <c r="AL65" s="303">
        <v>298</v>
      </c>
      <c r="AM65" s="303">
        <v>0</v>
      </c>
      <c r="AN65" s="303">
        <v>0</v>
      </c>
      <c r="AO65" s="303">
        <v>0</v>
      </c>
      <c r="AP65" s="304">
        <v>63955</v>
      </c>
      <c r="AQ65" s="303">
        <v>0</v>
      </c>
      <c r="AR65" s="303">
        <v>0</v>
      </c>
      <c r="AS65" s="303">
        <v>0</v>
      </c>
      <c r="AT65" s="303">
        <v>11074</v>
      </c>
      <c r="AU65" s="303">
        <v>6586</v>
      </c>
      <c r="AV65" s="303">
        <v>0</v>
      </c>
      <c r="AW65" s="303">
        <v>0</v>
      </c>
      <c r="AX65" s="303">
        <v>0</v>
      </c>
      <c r="AY65" s="303">
        <v>0</v>
      </c>
      <c r="AZ65" s="303">
        <v>0</v>
      </c>
      <c r="BA65" s="303">
        <v>0</v>
      </c>
      <c r="BB65" s="303">
        <v>0</v>
      </c>
      <c r="BC65" s="304">
        <v>17660</v>
      </c>
      <c r="BD65" s="303">
        <v>0</v>
      </c>
      <c r="BE65" s="303">
        <v>0</v>
      </c>
      <c r="BF65" s="303">
        <v>0</v>
      </c>
      <c r="BG65" s="303">
        <v>0</v>
      </c>
      <c r="BH65" s="303">
        <v>0</v>
      </c>
      <c r="BI65" s="303">
        <v>0</v>
      </c>
      <c r="BJ65" s="303">
        <v>0</v>
      </c>
      <c r="BK65" s="303">
        <v>0</v>
      </c>
      <c r="BL65" s="303">
        <v>0</v>
      </c>
      <c r="BM65" s="303">
        <v>0</v>
      </c>
      <c r="BN65" s="303">
        <v>1665</v>
      </c>
      <c r="BO65" s="303">
        <v>0</v>
      </c>
      <c r="BP65" s="304">
        <v>1665</v>
      </c>
      <c r="BQ65" s="303">
        <v>0</v>
      </c>
      <c r="BR65" s="303">
        <v>0</v>
      </c>
      <c r="BS65" s="303">
        <v>0</v>
      </c>
      <c r="BT65" s="303">
        <v>0</v>
      </c>
      <c r="BU65" s="303">
        <v>0</v>
      </c>
      <c r="BV65" s="303">
        <v>0</v>
      </c>
      <c r="BW65" s="303">
        <v>0</v>
      </c>
      <c r="BX65" s="303">
        <v>0</v>
      </c>
      <c r="BY65" s="303">
        <v>0</v>
      </c>
      <c r="BZ65" s="303">
        <v>0</v>
      </c>
      <c r="CA65" s="303">
        <v>0</v>
      </c>
      <c r="CB65" s="303">
        <v>0</v>
      </c>
      <c r="CC65" s="304">
        <v>0</v>
      </c>
    </row>
    <row r="66" spans="1:81" x14ac:dyDescent="0.25">
      <c r="A66" s="302" t="s">
        <v>73</v>
      </c>
      <c r="B66" s="302" t="s">
        <v>231</v>
      </c>
      <c r="C66" s="302" t="s">
        <v>232</v>
      </c>
      <c r="D66" s="303">
        <v>905</v>
      </c>
      <c r="E66" s="303">
        <v>7338</v>
      </c>
      <c r="F66" s="303">
        <v>31</v>
      </c>
      <c r="G66" s="303">
        <v>7729</v>
      </c>
      <c r="H66" s="303">
        <v>460</v>
      </c>
      <c r="I66" s="303">
        <v>728</v>
      </c>
      <c r="J66" s="303">
        <v>2</v>
      </c>
      <c r="K66" s="303">
        <v>14</v>
      </c>
      <c r="L66" s="303">
        <v>21</v>
      </c>
      <c r="M66" s="303">
        <v>0</v>
      </c>
      <c r="N66" s="303">
        <v>116</v>
      </c>
      <c r="O66" s="303">
        <v>0</v>
      </c>
      <c r="P66" s="304">
        <v>17344</v>
      </c>
      <c r="Q66" s="303">
        <v>905</v>
      </c>
      <c r="R66" s="303">
        <v>3669</v>
      </c>
      <c r="S66" s="303">
        <v>0</v>
      </c>
      <c r="T66" s="303">
        <v>6956</v>
      </c>
      <c r="U66" s="303">
        <v>0</v>
      </c>
      <c r="V66" s="303">
        <v>0</v>
      </c>
      <c r="W66" s="303">
        <v>2</v>
      </c>
      <c r="X66" s="303">
        <v>0</v>
      </c>
      <c r="Y66" s="303">
        <v>0</v>
      </c>
      <c r="Z66" s="303">
        <v>0</v>
      </c>
      <c r="AA66" s="303">
        <v>0</v>
      </c>
      <c r="AB66" s="303">
        <v>0</v>
      </c>
      <c r="AC66" s="304">
        <v>11532</v>
      </c>
      <c r="AD66" s="303">
        <v>0</v>
      </c>
      <c r="AE66" s="303">
        <v>3669</v>
      </c>
      <c r="AF66" s="303">
        <v>31</v>
      </c>
      <c r="AG66" s="303">
        <v>0</v>
      </c>
      <c r="AH66" s="303">
        <v>0</v>
      </c>
      <c r="AI66" s="303">
        <v>728</v>
      </c>
      <c r="AJ66" s="303">
        <v>0</v>
      </c>
      <c r="AK66" s="303">
        <v>14</v>
      </c>
      <c r="AL66" s="303">
        <v>21</v>
      </c>
      <c r="AM66" s="303">
        <v>0</v>
      </c>
      <c r="AN66" s="303">
        <v>0</v>
      </c>
      <c r="AO66" s="303">
        <v>0</v>
      </c>
      <c r="AP66" s="304">
        <v>4463</v>
      </c>
      <c r="AQ66" s="303">
        <v>0</v>
      </c>
      <c r="AR66" s="303">
        <v>0</v>
      </c>
      <c r="AS66" s="303">
        <v>0</v>
      </c>
      <c r="AT66" s="303">
        <v>773</v>
      </c>
      <c r="AU66" s="303">
        <v>460</v>
      </c>
      <c r="AV66" s="303">
        <v>0</v>
      </c>
      <c r="AW66" s="303">
        <v>0</v>
      </c>
      <c r="AX66" s="303">
        <v>0</v>
      </c>
      <c r="AY66" s="303">
        <v>0</v>
      </c>
      <c r="AZ66" s="303">
        <v>0</v>
      </c>
      <c r="BA66" s="303">
        <v>0</v>
      </c>
      <c r="BB66" s="303">
        <v>0</v>
      </c>
      <c r="BC66" s="304">
        <v>1233</v>
      </c>
      <c r="BD66" s="303">
        <v>0</v>
      </c>
      <c r="BE66" s="303">
        <v>0</v>
      </c>
      <c r="BF66" s="303">
        <v>0</v>
      </c>
      <c r="BG66" s="303">
        <v>0</v>
      </c>
      <c r="BH66" s="303">
        <v>0</v>
      </c>
      <c r="BI66" s="303">
        <v>0</v>
      </c>
      <c r="BJ66" s="303">
        <v>0</v>
      </c>
      <c r="BK66" s="303">
        <v>0</v>
      </c>
      <c r="BL66" s="303">
        <v>0</v>
      </c>
      <c r="BM66" s="303">
        <v>0</v>
      </c>
      <c r="BN66" s="303">
        <v>116</v>
      </c>
      <c r="BO66" s="303">
        <v>0</v>
      </c>
      <c r="BP66" s="304">
        <v>116</v>
      </c>
      <c r="BQ66" s="303">
        <v>0</v>
      </c>
      <c r="BR66" s="303">
        <v>0</v>
      </c>
      <c r="BS66" s="303">
        <v>0</v>
      </c>
      <c r="BT66" s="303">
        <v>0</v>
      </c>
      <c r="BU66" s="303">
        <v>0</v>
      </c>
      <c r="BV66" s="303">
        <v>0</v>
      </c>
      <c r="BW66" s="303">
        <v>0</v>
      </c>
      <c r="BX66" s="303">
        <v>0</v>
      </c>
      <c r="BY66" s="303">
        <v>0</v>
      </c>
      <c r="BZ66" s="303">
        <v>0</v>
      </c>
      <c r="CA66" s="303">
        <v>0</v>
      </c>
      <c r="CB66" s="303">
        <v>0</v>
      </c>
      <c r="CC66" s="304">
        <v>0</v>
      </c>
    </row>
    <row r="67" spans="1:81" x14ac:dyDescent="0.25">
      <c r="A67" s="302" t="s">
        <v>73</v>
      </c>
      <c r="B67" s="302" t="s">
        <v>233</v>
      </c>
      <c r="C67" s="302" t="s">
        <v>234</v>
      </c>
      <c r="D67" s="303">
        <v>2553</v>
      </c>
      <c r="E67" s="303">
        <v>20690</v>
      </c>
      <c r="F67" s="303">
        <v>88</v>
      </c>
      <c r="G67" s="303">
        <v>21790</v>
      </c>
      <c r="H67" s="303">
        <v>1296</v>
      </c>
      <c r="I67" s="303">
        <v>2054</v>
      </c>
      <c r="J67" s="303">
        <v>5</v>
      </c>
      <c r="K67" s="303">
        <v>39</v>
      </c>
      <c r="L67" s="303">
        <v>59</v>
      </c>
      <c r="M67" s="303">
        <v>0</v>
      </c>
      <c r="N67" s="303">
        <v>328</v>
      </c>
      <c r="O67" s="303">
        <v>0</v>
      </c>
      <c r="P67" s="304">
        <v>48902</v>
      </c>
      <c r="Q67" s="303">
        <v>2553</v>
      </c>
      <c r="R67" s="303">
        <v>10345</v>
      </c>
      <c r="S67" s="303">
        <v>0</v>
      </c>
      <c r="T67" s="303">
        <v>19611</v>
      </c>
      <c r="U67" s="303">
        <v>0</v>
      </c>
      <c r="V67" s="303">
        <v>0</v>
      </c>
      <c r="W67" s="303">
        <v>5</v>
      </c>
      <c r="X67" s="303">
        <v>0</v>
      </c>
      <c r="Y67" s="303">
        <v>0</v>
      </c>
      <c r="Z67" s="303">
        <v>0</v>
      </c>
      <c r="AA67" s="303">
        <v>0</v>
      </c>
      <c r="AB67" s="303">
        <v>0</v>
      </c>
      <c r="AC67" s="304">
        <v>32514</v>
      </c>
      <c r="AD67" s="303">
        <v>0</v>
      </c>
      <c r="AE67" s="303">
        <v>10345</v>
      </c>
      <c r="AF67" s="303">
        <v>88</v>
      </c>
      <c r="AG67" s="303">
        <v>0</v>
      </c>
      <c r="AH67" s="303">
        <v>0</v>
      </c>
      <c r="AI67" s="303">
        <v>2054</v>
      </c>
      <c r="AJ67" s="303">
        <v>0</v>
      </c>
      <c r="AK67" s="303">
        <v>39</v>
      </c>
      <c r="AL67" s="303">
        <v>59</v>
      </c>
      <c r="AM67" s="303">
        <v>0</v>
      </c>
      <c r="AN67" s="303">
        <v>0</v>
      </c>
      <c r="AO67" s="303">
        <v>0</v>
      </c>
      <c r="AP67" s="304">
        <v>12585</v>
      </c>
      <c r="AQ67" s="303">
        <v>0</v>
      </c>
      <c r="AR67" s="303">
        <v>0</v>
      </c>
      <c r="AS67" s="303">
        <v>0</v>
      </c>
      <c r="AT67" s="303">
        <v>2179</v>
      </c>
      <c r="AU67" s="303">
        <v>1296</v>
      </c>
      <c r="AV67" s="303">
        <v>0</v>
      </c>
      <c r="AW67" s="303">
        <v>0</v>
      </c>
      <c r="AX67" s="303">
        <v>0</v>
      </c>
      <c r="AY67" s="303">
        <v>0</v>
      </c>
      <c r="AZ67" s="303">
        <v>0</v>
      </c>
      <c r="BA67" s="303">
        <v>0</v>
      </c>
      <c r="BB67" s="303">
        <v>0</v>
      </c>
      <c r="BC67" s="304">
        <v>3475</v>
      </c>
      <c r="BD67" s="303">
        <v>0</v>
      </c>
      <c r="BE67" s="303">
        <v>0</v>
      </c>
      <c r="BF67" s="303">
        <v>0</v>
      </c>
      <c r="BG67" s="303">
        <v>0</v>
      </c>
      <c r="BH67" s="303">
        <v>0</v>
      </c>
      <c r="BI67" s="303">
        <v>0</v>
      </c>
      <c r="BJ67" s="303">
        <v>0</v>
      </c>
      <c r="BK67" s="303">
        <v>0</v>
      </c>
      <c r="BL67" s="303">
        <v>0</v>
      </c>
      <c r="BM67" s="303">
        <v>0</v>
      </c>
      <c r="BN67" s="303">
        <v>328</v>
      </c>
      <c r="BO67" s="303">
        <v>0</v>
      </c>
      <c r="BP67" s="304">
        <v>328</v>
      </c>
      <c r="BQ67" s="303">
        <v>0</v>
      </c>
      <c r="BR67" s="303">
        <v>0</v>
      </c>
      <c r="BS67" s="303">
        <v>0</v>
      </c>
      <c r="BT67" s="303">
        <v>0</v>
      </c>
      <c r="BU67" s="303">
        <v>0</v>
      </c>
      <c r="BV67" s="303">
        <v>0</v>
      </c>
      <c r="BW67" s="303">
        <v>0</v>
      </c>
      <c r="BX67" s="303">
        <v>0</v>
      </c>
      <c r="BY67" s="303">
        <v>0</v>
      </c>
      <c r="BZ67" s="303">
        <v>0</v>
      </c>
      <c r="CA67" s="303">
        <v>0</v>
      </c>
      <c r="CB67" s="303">
        <v>0</v>
      </c>
      <c r="CC67" s="304">
        <v>0</v>
      </c>
    </row>
    <row r="68" spans="1:81" x14ac:dyDescent="0.25">
      <c r="A68" s="302" t="s">
        <v>73</v>
      </c>
      <c r="B68" s="302" t="s">
        <v>235</v>
      </c>
      <c r="C68" s="302" t="s">
        <v>236</v>
      </c>
      <c r="D68" s="303">
        <v>1366</v>
      </c>
      <c r="E68" s="303">
        <v>11076</v>
      </c>
      <c r="F68" s="303">
        <v>47</v>
      </c>
      <c r="G68" s="303">
        <v>11666</v>
      </c>
      <c r="H68" s="303">
        <v>694</v>
      </c>
      <c r="I68" s="303">
        <v>1099</v>
      </c>
      <c r="J68" s="303">
        <v>3</v>
      </c>
      <c r="K68" s="303">
        <v>21</v>
      </c>
      <c r="L68" s="303">
        <v>31</v>
      </c>
      <c r="M68" s="303">
        <v>0</v>
      </c>
      <c r="N68" s="303">
        <v>175</v>
      </c>
      <c r="O68" s="303">
        <v>0</v>
      </c>
      <c r="P68" s="304">
        <v>26178</v>
      </c>
      <c r="Q68" s="303">
        <v>1366</v>
      </c>
      <c r="R68" s="303">
        <v>5538</v>
      </c>
      <c r="S68" s="303">
        <v>0</v>
      </c>
      <c r="T68" s="303">
        <v>10499</v>
      </c>
      <c r="U68" s="303">
        <v>0</v>
      </c>
      <c r="V68" s="303">
        <v>0</v>
      </c>
      <c r="W68" s="303">
        <v>3</v>
      </c>
      <c r="X68" s="303">
        <v>0</v>
      </c>
      <c r="Y68" s="303">
        <v>0</v>
      </c>
      <c r="Z68" s="303">
        <v>0</v>
      </c>
      <c r="AA68" s="303">
        <v>0</v>
      </c>
      <c r="AB68" s="303">
        <v>0</v>
      </c>
      <c r="AC68" s="304">
        <v>17406</v>
      </c>
      <c r="AD68" s="303">
        <v>0</v>
      </c>
      <c r="AE68" s="303">
        <v>5538</v>
      </c>
      <c r="AF68" s="303">
        <v>47</v>
      </c>
      <c r="AG68" s="303">
        <v>0</v>
      </c>
      <c r="AH68" s="303">
        <v>0</v>
      </c>
      <c r="AI68" s="303">
        <v>1099</v>
      </c>
      <c r="AJ68" s="303">
        <v>0</v>
      </c>
      <c r="AK68" s="303">
        <v>21</v>
      </c>
      <c r="AL68" s="303">
        <v>31</v>
      </c>
      <c r="AM68" s="303">
        <v>0</v>
      </c>
      <c r="AN68" s="303">
        <v>0</v>
      </c>
      <c r="AO68" s="303">
        <v>0</v>
      </c>
      <c r="AP68" s="304">
        <v>6736</v>
      </c>
      <c r="AQ68" s="303">
        <v>0</v>
      </c>
      <c r="AR68" s="303">
        <v>0</v>
      </c>
      <c r="AS68" s="303">
        <v>0</v>
      </c>
      <c r="AT68" s="303">
        <v>1167</v>
      </c>
      <c r="AU68" s="303">
        <v>694</v>
      </c>
      <c r="AV68" s="303">
        <v>0</v>
      </c>
      <c r="AW68" s="303">
        <v>0</v>
      </c>
      <c r="AX68" s="303">
        <v>0</v>
      </c>
      <c r="AY68" s="303">
        <v>0</v>
      </c>
      <c r="AZ68" s="303">
        <v>0</v>
      </c>
      <c r="BA68" s="303">
        <v>0</v>
      </c>
      <c r="BB68" s="303">
        <v>0</v>
      </c>
      <c r="BC68" s="304">
        <v>1861</v>
      </c>
      <c r="BD68" s="303">
        <v>0</v>
      </c>
      <c r="BE68" s="303">
        <v>0</v>
      </c>
      <c r="BF68" s="303">
        <v>0</v>
      </c>
      <c r="BG68" s="303">
        <v>0</v>
      </c>
      <c r="BH68" s="303">
        <v>0</v>
      </c>
      <c r="BI68" s="303">
        <v>0</v>
      </c>
      <c r="BJ68" s="303">
        <v>0</v>
      </c>
      <c r="BK68" s="303">
        <v>0</v>
      </c>
      <c r="BL68" s="303">
        <v>0</v>
      </c>
      <c r="BM68" s="303">
        <v>0</v>
      </c>
      <c r="BN68" s="303">
        <v>175</v>
      </c>
      <c r="BO68" s="303">
        <v>0</v>
      </c>
      <c r="BP68" s="304">
        <v>175</v>
      </c>
      <c r="BQ68" s="303">
        <v>0</v>
      </c>
      <c r="BR68" s="303">
        <v>0</v>
      </c>
      <c r="BS68" s="303">
        <v>0</v>
      </c>
      <c r="BT68" s="303">
        <v>0</v>
      </c>
      <c r="BU68" s="303">
        <v>0</v>
      </c>
      <c r="BV68" s="303">
        <v>0</v>
      </c>
      <c r="BW68" s="303">
        <v>0</v>
      </c>
      <c r="BX68" s="303">
        <v>0</v>
      </c>
      <c r="BY68" s="303">
        <v>0</v>
      </c>
      <c r="BZ68" s="303">
        <v>0</v>
      </c>
      <c r="CA68" s="303">
        <v>0</v>
      </c>
      <c r="CB68" s="303">
        <v>0</v>
      </c>
      <c r="CC68" s="304">
        <v>0</v>
      </c>
    </row>
    <row r="69" spans="1:81" x14ac:dyDescent="0.25">
      <c r="A69" s="302" t="s">
        <v>77</v>
      </c>
      <c r="B69" s="302" t="s">
        <v>231</v>
      </c>
      <c r="C69" s="302" t="s">
        <v>232</v>
      </c>
      <c r="D69" s="303">
        <v>7714</v>
      </c>
      <c r="E69" s="303">
        <v>62522</v>
      </c>
      <c r="F69" s="303">
        <v>266</v>
      </c>
      <c r="G69" s="303">
        <v>65847</v>
      </c>
      <c r="H69" s="303">
        <v>3916</v>
      </c>
      <c r="I69" s="303">
        <v>6206</v>
      </c>
      <c r="J69" s="303">
        <v>15</v>
      </c>
      <c r="K69" s="303">
        <v>118</v>
      </c>
      <c r="L69" s="303">
        <v>177</v>
      </c>
      <c r="M69" s="303">
        <v>0</v>
      </c>
      <c r="N69" s="303">
        <v>990</v>
      </c>
      <c r="O69" s="303">
        <v>0</v>
      </c>
      <c r="P69" s="304">
        <v>147771</v>
      </c>
      <c r="Q69" s="303">
        <v>7714</v>
      </c>
      <c r="R69" s="303">
        <v>31261</v>
      </c>
      <c r="S69" s="303">
        <v>0</v>
      </c>
      <c r="T69" s="303">
        <v>59262</v>
      </c>
      <c r="U69" s="303">
        <v>0</v>
      </c>
      <c r="V69" s="303">
        <v>0</v>
      </c>
      <c r="W69" s="303">
        <v>15</v>
      </c>
      <c r="X69" s="303">
        <v>0</v>
      </c>
      <c r="Y69" s="303">
        <v>0</v>
      </c>
      <c r="Z69" s="303">
        <v>0</v>
      </c>
      <c r="AA69" s="303">
        <v>0</v>
      </c>
      <c r="AB69" s="303">
        <v>0</v>
      </c>
      <c r="AC69" s="304">
        <v>98252</v>
      </c>
      <c r="AD69" s="303">
        <v>0</v>
      </c>
      <c r="AE69" s="303">
        <v>31261</v>
      </c>
      <c r="AF69" s="303">
        <v>266</v>
      </c>
      <c r="AG69" s="303">
        <v>0</v>
      </c>
      <c r="AH69" s="303">
        <v>0</v>
      </c>
      <c r="AI69" s="303">
        <v>6206</v>
      </c>
      <c r="AJ69" s="303">
        <v>0</v>
      </c>
      <c r="AK69" s="303">
        <v>118</v>
      </c>
      <c r="AL69" s="303">
        <v>177</v>
      </c>
      <c r="AM69" s="303">
        <v>0</v>
      </c>
      <c r="AN69" s="303">
        <v>0</v>
      </c>
      <c r="AO69" s="303">
        <v>0</v>
      </c>
      <c r="AP69" s="304">
        <v>38028</v>
      </c>
      <c r="AQ69" s="303">
        <v>0</v>
      </c>
      <c r="AR69" s="303">
        <v>0</v>
      </c>
      <c r="AS69" s="303">
        <v>0</v>
      </c>
      <c r="AT69" s="303">
        <v>6585</v>
      </c>
      <c r="AU69" s="303">
        <v>3916</v>
      </c>
      <c r="AV69" s="303">
        <v>0</v>
      </c>
      <c r="AW69" s="303">
        <v>0</v>
      </c>
      <c r="AX69" s="303">
        <v>0</v>
      </c>
      <c r="AY69" s="303">
        <v>0</v>
      </c>
      <c r="AZ69" s="303">
        <v>0</v>
      </c>
      <c r="BA69" s="303">
        <v>0</v>
      </c>
      <c r="BB69" s="303">
        <v>0</v>
      </c>
      <c r="BC69" s="304">
        <v>10501</v>
      </c>
      <c r="BD69" s="303">
        <v>0</v>
      </c>
      <c r="BE69" s="303">
        <v>0</v>
      </c>
      <c r="BF69" s="303">
        <v>0</v>
      </c>
      <c r="BG69" s="303">
        <v>0</v>
      </c>
      <c r="BH69" s="303">
        <v>0</v>
      </c>
      <c r="BI69" s="303">
        <v>0</v>
      </c>
      <c r="BJ69" s="303">
        <v>0</v>
      </c>
      <c r="BK69" s="303">
        <v>0</v>
      </c>
      <c r="BL69" s="303">
        <v>0</v>
      </c>
      <c r="BM69" s="303">
        <v>0</v>
      </c>
      <c r="BN69" s="303">
        <v>990</v>
      </c>
      <c r="BO69" s="303">
        <v>0</v>
      </c>
      <c r="BP69" s="304">
        <v>990</v>
      </c>
      <c r="BQ69" s="303">
        <v>0</v>
      </c>
      <c r="BR69" s="303">
        <v>0</v>
      </c>
      <c r="BS69" s="303">
        <v>0</v>
      </c>
      <c r="BT69" s="303">
        <v>0</v>
      </c>
      <c r="BU69" s="303">
        <v>0</v>
      </c>
      <c r="BV69" s="303">
        <v>0</v>
      </c>
      <c r="BW69" s="303">
        <v>0</v>
      </c>
      <c r="BX69" s="303">
        <v>0</v>
      </c>
      <c r="BY69" s="303">
        <v>0</v>
      </c>
      <c r="BZ69" s="303">
        <v>0</v>
      </c>
      <c r="CA69" s="303">
        <v>0</v>
      </c>
      <c r="CB69" s="303">
        <v>0</v>
      </c>
      <c r="CC69" s="304">
        <v>0</v>
      </c>
    </row>
    <row r="70" spans="1:81" x14ac:dyDescent="0.25">
      <c r="A70" s="302" t="s">
        <v>77</v>
      </c>
      <c r="B70" s="302" t="s">
        <v>233</v>
      </c>
      <c r="C70" s="302" t="s">
        <v>234</v>
      </c>
      <c r="D70" s="303">
        <v>1624</v>
      </c>
      <c r="E70" s="303">
        <v>13166</v>
      </c>
      <c r="F70" s="303">
        <v>56</v>
      </c>
      <c r="G70" s="303">
        <v>13867</v>
      </c>
      <c r="H70" s="303">
        <v>825</v>
      </c>
      <c r="I70" s="303">
        <v>1307</v>
      </c>
      <c r="J70" s="303">
        <v>3</v>
      </c>
      <c r="K70" s="303">
        <v>25</v>
      </c>
      <c r="L70" s="303">
        <v>37</v>
      </c>
      <c r="M70" s="303">
        <v>0</v>
      </c>
      <c r="N70" s="303">
        <v>208</v>
      </c>
      <c r="O70" s="303">
        <v>0</v>
      </c>
      <c r="P70" s="304">
        <v>31118</v>
      </c>
      <c r="Q70" s="303">
        <v>1624</v>
      </c>
      <c r="R70" s="303">
        <v>6583</v>
      </c>
      <c r="S70" s="303">
        <v>0</v>
      </c>
      <c r="T70" s="303">
        <v>12480</v>
      </c>
      <c r="U70" s="303">
        <v>0</v>
      </c>
      <c r="V70" s="303">
        <v>0</v>
      </c>
      <c r="W70" s="303">
        <v>3</v>
      </c>
      <c r="X70" s="303">
        <v>0</v>
      </c>
      <c r="Y70" s="303">
        <v>0</v>
      </c>
      <c r="Z70" s="303">
        <v>0</v>
      </c>
      <c r="AA70" s="303">
        <v>0</v>
      </c>
      <c r="AB70" s="303">
        <v>0</v>
      </c>
      <c r="AC70" s="304">
        <v>20690</v>
      </c>
      <c r="AD70" s="303">
        <v>0</v>
      </c>
      <c r="AE70" s="303">
        <v>6583</v>
      </c>
      <c r="AF70" s="303">
        <v>56</v>
      </c>
      <c r="AG70" s="303">
        <v>0</v>
      </c>
      <c r="AH70" s="303">
        <v>0</v>
      </c>
      <c r="AI70" s="303">
        <v>1307</v>
      </c>
      <c r="AJ70" s="303">
        <v>0</v>
      </c>
      <c r="AK70" s="303">
        <v>25</v>
      </c>
      <c r="AL70" s="303">
        <v>37</v>
      </c>
      <c r="AM70" s="303">
        <v>0</v>
      </c>
      <c r="AN70" s="303">
        <v>0</v>
      </c>
      <c r="AO70" s="303">
        <v>0</v>
      </c>
      <c r="AP70" s="304">
        <v>8008</v>
      </c>
      <c r="AQ70" s="303">
        <v>0</v>
      </c>
      <c r="AR70" s="303">
        <v>0</v>
      </c>
      <c r="AS70" s="303">
        <v>0</v>
      </c>
      <c r="AT70" s="303">
        <v>1387</v>
      </c>
      <c r="AU70" s="303">
        <v>825</v>
      </c>
      <c r="AV70" s="303">
        <v>0</v>
      </c>
      <c r="AW70" s="303">
        <v>0</v>
      </c>
      <c r="AX70" s="303">
        <v>0</v>
      </c>
      <c r="AY70" s="303">
        <v>0</v>
      </c>
      <c r="AZ70" s="303">
        <v>0</v>
      </c>
      <c r="BA70" s="303">
        <v>0</v>
      </c>
      <c r="BB70" s="303">
        <v>0</v>
      </c>
      <c r="BC70" s="304">
        <v>2212</v>
      </c>
      <c r="BD70" s="303">
        <v>0</v>
      </c>
      <c r="BE70" s="303">
        <v>0</v>
      </c>
      <c r="BF70" s="303">
        <v>0</v>
      </c>
      <c r="BG70" s="303">
        <v>0</v>
      </c>
      <c r="BH70" s="303">
        <v>0</v>
      </c>
      <c r="BI70" s="303">
        <v>0</v>
      </c>
      <c r="BJ70" s="303">
        <v>0</v>
      </c>
      <c r="BK70" s="303">
        <v>0</v>
      </c>
      <c r="BL70" s="303">
        <v>0</v>
      </c>
      <c r="BM70" s="303">
        <v>0</v>
      </c>
      <c r="BN70" s="303">
        <v>208</v>
      </c>
      <c r="BO70" s="303">
        <v>0</v>
      </c>
      <c r="BP70" s="304">
        <v>208</v>
      </c>
      <c r="BQ70" s="303">
        <v>0</v>
      </c>
      <c r="BR70" s="303">
        <v>0</v>
      </c>
      <c r="BS70" s="303">
        <v>0</v>
      </c>
      <c r="BT70" s="303">
        <v>0</v>
      </c>
      <c r="BU70" s="303">
        <v>0</v>
      </c>
      <c r="BV70" s="303">
        <v>0</v>
      </c>
      <c r="BW70" s="303">
        <v>0</v>
      </c>
      <c r="BX70" s="303">
        <v>0</v>
      </c>
      <c r="BY70" s="303">
        <v>0</v>
      </c>
      <c r="BZ70" s="303">
        <v>0</v>
      </c>
      <c r="CA70" s="303">
        <v>0</v>
      </c>
      <c r="CB70" s="303">
        <v>0</v>
      </c>
      <c r="CC70" s="304">
        <v>0</v>
      </c>
    </row>
    <row r="71" spans="1:81" x14ac:dyDescent="0.25">
      <c r="A71" s="302" t="s">
        <v>77</v>
      </c>
      <c r="B71" s="302" t="s">
        <v>235</v>
      </c>
      <c r="C71" s="302" t="s">
        <v>236</v>
      </c>
      <c r="D71" s="303">
        <v>1543</v>
      </c>
      <c r="E71" s="303">
        <v>12508</v>
      </c>
      <c r="F71" s="303">
        <v>53</v>
      </c>
      <c r="G71" s="303">
        <v>13173</v>
      </c>
      <c r="H71" s="303">
        <v>783</v>
      </c>
      <c r="I71" s="303">
        <v>1242</v>
      </c>
      <c r="J71" s="303">
        <v>3</v>
      </c>
      <c r="K71" s="303">
        <v>24</v>
      </c>
      <c r="L71" s="303">
        <v>35</v>
      </c>
      <c r="M71" s="303">
        <v>0</v>
      </c>
      <c r="N71" s="303">
        <v>198</v>
      </c>
      <c r="O71" s="303">
        <v>0</v>
      </c>
      <c r="P71" s="304">
        <v>29562</v>
      </c>
      <c r="Q71" s="303">
        <v>1543</v>
      </c>
      <c r="R71" s="303">
        <v>6254</v>
      </c>
      <c r="S71" s="303">
        <v>0</v>
      </c>
      <c r="T71" s="303">
        <v>11855</v>
      </c>
      <c r="U71" s="303">
        <v>0</v>
      </c>
      <c r="V71" s="303">
        <v>0</v>
      </c>
      <c r="W71" s="303">
        <v>3</v>
      </c>
      <c r="X71" s="303">
        <v>0</v>
      </c>
      <c r="Y71" s="303">
        <v>0</v>
      </c>
      <c r="Z71" s="303">
        <v>0</v>
      </c>
      <c r="AA71" s="303">
        <v>0</v>
      </c>
      <c r="AB71" s="303">
        <v>0</v>
      </c>
      <c r="AC71" s="304">
        <v>19655</v>
      </c>
      <c r="AD71" s="303">
        <v>0</v>
      </c>
      <c r="AE71" s="303">
        <v>6254</v>
      </c>
      <c r="AF71" s="303">
        <v>53</v>
      </c>
      <c r="AG71" s="303">
        <v>0</v>
      </c>
      <c r="AH71" s="303">
        <v>0</v>
      </c>
      <c r="AI71" s="303">
        <v>1242</v>
      </c>
      <c r="AJ71" s="303">
        <v>0</v>
      </c>
      <c r="AK71" s="303">
        <v>24</v>
      </c>
      <c r="AL71" s="303">
        <v>35</v>
      </c>
      <c r="AM71" s="303">
        <v>0</v>
      </c>
      <c r="AN71" s="303">
        <v>0</v>
      </c>
      <c r="AO71" s="303">
        <v>0</v>
      </c>
      <c r="AP71" s="304">
        <v>7608</v>
      </c>
      <c r="AQ71" s="303">
        <v>0</v>
      </c>
      <c r="AR71" s="303">
        <v>0</v>
      </c>
      <c r="AS71" s="303">
        <v>0</v>
      </c>
      <c r="AT71" s="303">
        <v>1318</v>
      </c>
      <c r="AU71" s="303">
        <v>783</v>
      </c>
      <c r="AV71" s="303">
        <v>0</v>
      </c>
      <c r="AW71" s="303">
        <v>0</v>
      </c>
      <c r="AX71" s="303">
        <v>0</v>
      </c>
      <c r="AY71" s="303">
        <v>0</v>
      </c>
      <c r="AZ71" s="303">
        <v>0</v>
      </c>
      <c r="BA71" s="303">
        <v>0</v>
      </c>
      <c r="BB71" s="303">
        <v>0</v>
      </c>
      <c r="BC71" s="304">
        <v>2101</v>
      </c>
      <c r="BD71" s="303">
        <v>0</v>
      </c>
      <c r="BE71" s="303">
        <v>0</v>
      </c>
      <c r="BF71" s="303">
        <v>0</v>
      </c>
      <c r="BG71" s="303">
        <v>0</v>
      </c>
      <c r="BH71" s="303">
        <v>0</v>
      </c>
      <c r="BI71" s="303">
        <v>0</v>
      </c>
      <c r="BJ71" s="303">
        <v>0</v>
      </c>
      <c r="BK71" s="303">
        <v>0</v>
      </c>
      <c r="BL71" s="303">
        <v>0</v>
      </c>
      <c r="BM71" s="303">
        <v>0</v>
      </c>
      <c r="BN71" s="303">
        <v>198</v>
      </c>
      <c r="BO71" s="303">
        <v>0</v>
      </c>
      <c r="BP71" s="304">
        <v>198</v>
      </c>
      <c r="BQ71" s="303">
        <v>0</v>
      </c>
      <c r="BR71" s="303">
        <v>0</v>
      </c>
      <c r="BS71" s="303">
        <v>0</v>
      </c>
      <c r="BT71" s="303">
        <v>0</v>
      </c>
      <c r="BU71" s="303">
        <v>0</v>
      </c>
      <c r="BV71" s="303">
        <v>0</v>
      </c>
      <c r="BW71" s="303">
        <v>0</v>
      </c>
      <c r="BX71" s="303">
        <v>0</v>
      </c>
      <c r="BY71" s="303">
        <v>0</v>
      </c>
      <c r="BZ71" s="303">
        <v>0</v>
      </c>
      <c r="CA71" s="303">
        <v>0</v>
      </c>
      <c r="CB71" s="303">
        <v>0</v>
      </c>
      <c r="CC71" s="304">
        <v>0</v>
      </c>
    </row>
    <row r="72" spans="1:81" x14ac:dyDescent="0.25">
      <c r="A72" s="302" t="s">
        <v>78</v>
      </c>
      <c r="B72" s="302" t="s">
        <v>231</v>
      </c>
      <c r="C72" s="302" t="s">
        <v>232</v>
      </c>
      <c r="D72" s="303">
        <v>1738</v>
      </c>
      <c r="E72" s="303">
        <v>14087</v>
      </c>
      <c r="F72" s="303">
        <v>60</v>
      </c>
      <c r="G72" s="303">
        <v>14836</v>
      </c>
      <c r="H72" s="303">
        <v>882</v>
      </c>
      <c r="I72" s="303">
        <v>1398</v>
      </c>
      <c r="J72" s="303">
        <v>3</v>
      </c>
      <c r="K72" s="303">
        <v>27</v>
      </c>
      <c r="L72" s="303">
        <v>40</v>
      </c>
      <c r="M72" s="303">
        <v>0</v>
      </c>
      <c r="N72" s="303">
        <v>223</v>
      </c>
      <c r="O72" s="303">
        <v>0</v>
      </c>
      <c r="P72" s="304">
        <v>33294</v>
      </c>
      <c r="Q72" s="303">
        <v>1738</v>
      </c>
      <c r="R72" s="303">
        <v>7043</v>
      </c>
      <c r="S72" s="303">
        <v>0</v>
      </c>
      <c r="T72" s="303">
        <v>13352</v>
      </c>
      <c r="U72" s="303">
        <v>0</v>
      </c>
      <c r="V72" s="303">
        <v>0</v>
      </c>
      <c r="W72" s="303">
        <v>3</v>
      </c>
      <c r="X72" s="303">
        <v>0</v>
      </c>
      <c r="Y72" s="303">
        <v>0</v>
      </c>
      <c r="Z72" s="303">
        <v>0</v>
      </c>
      <c r="AA72" s="303">
        <v>0</v>
      </c>
      <c r="AB72" s="303">
        <v>0</v>
      </c>
      <c r="AC72" s="304">
        <v>22136</v>
      </c>
      <c r="AD72" s="303">
        <v>0</v>
      </c>
      <c r="AE72" s="303">
        <v>7044</v>
      </c>
      <c r="AF72" s="303">
        <v>60</v>
      </c>
      <c r="AG72" s="303">
        <v>0</v>
      </c>
      <c r="AH72" s="303">
        <v>0</v>
      </c>
      <c r="AI72" s="303">
        <v>1398</v>
      </c>
      <c r="AJ72" s="303">
        <v>0</v>
      </c>
      <c r="AK72" s="303">
        <v>27</v>
      </c>
      <c r="AL72" s="303">
        <v>40</v>
      </c>
      <c r="AM72" s="303">
        <v>0</v>
      </c>
      <c r="AN72" s="303">
        <v>0</v>
      </c>
      <c r="AO72" s="303">
        <v>0</v>
      </c>
      <c r="AP72" s="304">
        <v>8569</v>
      </c>
      <c r="AQ72" s="303">
        <v>0</v>
      </c>
      <c r="AR72" s="303">
        <v>0</v>
      </c>
      <c r="AS72" s="303">
        <v>0</v>
      </c>
      <c r="AT72" s="303">
        <v>1484</v>
      </c>
      <c r="AU72" s="303">
        <v>882</v>
      </c>
      <c r="AV72" s="303">
        <v>0</v>
      </c>
      <c r="AW72" s="303">
        <v>0</v>
      </c>
      <c r="AX72" s="303">
        <v>0</v>
      </c>
      <c r="AY72" s="303">
        <v>0</v>
      </c>
      <c r="AZ72" s="303">
        <v>0</v>
      </c>
      <c r="BA72" s="303">
        <v>0</v>
      </c>
      <c r="BB72" s="303">
        <v>0</v>
      </c>
      <c r="BC72" s="304">
        <v>2366</v>
      </c>
      <c r="BD72" s="303">
        <v>0</v>
      </c>
      <c r="BE72" s="303">
        <v>0</v>
      </c>
      <c r="BF72" s="303">
        <v>0</v>
      </c>
      <c r="BG72" s="303">
        <v>0</v>
      </c>
      <c r="BH72" s="303">
        <v>0</v>
      </c>
      <c r="BI72" s="303">
        <v>0</v>
      </c>
      <c r="BJ72" s="303">
        <v>0</v>
      </c>
      <c r="BK72" s="303">
        <v>0</v>
      </c>
      <c r="BL72" s="303">
        <v>0</v>
      </c>
      <c r="BM72" s="303">
        <v>0</v>
      </c>
      <c r="BN72" s="303">
        <v>223</v>
      </c>
      <c r="BO72" s="303">
        <v>0</v>
      </c>
      <c r="BP72" s="304">
        <v>223</v>
      </c>
      <c r="BQ72" s="303">
        <v>0</v>
      </c>
      <c r="BR72" s="303">
        <v>0</v>
      </c>
      <c r="BS72" s="303">
        <v>0</v>
      </c>
      <c r="BT72" s="303">
        <v>0</v>
      </c>
      <c r="BU72" s="303">
        <v>0</v>
      </c>
      <c r="BV72" s="303">
        <v>0</v>
      </c>
      <c r="BW72" s="303">
        <v>0</v>
      </c>
      <c r="BX72" s="303">
        <v>0</v>
      </c>
      <c r="BY72" s="303">
        <v>0</v>
      </c>
      <c r="BZ72" s="303">
        <v>0</v>
      </c>
      <c r="CA72" s="303">
        <v>0</v>
      </c>
      <c r="CB72" s="303">
        <v>0</v>
      </c>
      <c r="CC72" s="304">
        <v>0</v>
      </c>
    </row>
    <row r="73" spans="1:81" x14ac:dyDescent="0.25">
      <c r="A73" s="302" t="s">
        <v>78</v>
      </c>
      <c r="B73" s="302" t="s">
        <v>233</v>
      </c>
      <c r="C73" s="302" t="s">
        <v>242</v>
      </c>
      <c r="D73" s="303">
        <v>140</v>
      </c>
      <c r="E73" s="303">
        <v>1136</v>
      </c>
      <c r="F73" s="303">
        <v>5</v>
      </c>
      <c r="G73" s="303">
        <v>1198</v>
      </c>
      <c r="H73" s="303">
        <v>71</v>
      </c>
      <c r="I73" s="303">
        <v>113</v>
      </c>
      <c r="J73" s="303">
        <v>0</v>
      </c>
      <c r="K73" s="303">
        <v>2</v>
      </c>
      <c r="L73" s="303">
        <v>3</v>
      </c>
      <c r="M73" s="303">
        <v>0</v>
      </c>
      <c r="N73" s="303">
        <v>18</v>
      </c>
      <c r="O73" s="303">
        <v>0</v>
      </c>
      <c r="P73" s="304">
        <v>2686</v>
      </c>
      <c r="Q73" s="303">
        <v>140</v>
      </c>
      <c r="R73" s="303">
        <v>568</v>
      </c>
      <c r="S73" s="303">
        <v>0</v>
      </c>
      <c r="T73" s="303">
        <v>1078</v>
      </c>
      <c r="U73" s="303">
        <v>0</v>
      </c>
      <c r="V73" s="303">
        <v>0</v>
      </c>
      <c r="W73" s="303">
        <v>0</v>
      </c>
      <c r="X73" s="303">
        <v>0</v>
      </c>
      <c r="Y73" s="303">
        <v>0</v>
      </c>
      <c r="Z73" s="303">
        <v>0</v>
      </c>
      <c r="AA73" s="303">
        <v>0</v>
      </c>
      <c r="AB73" s="303">
        <v>0</v>
      </c>
      <c r="AC73" s="304">
        <v>1786</v>
      </c>
      <c r="AD73" s="303">
        <v>0</v>
      </c>
      <c r="AE73" s="303">
        <v>568</v>
      </c>
      <c r="AF73" s="303">
        <v>5</v>
      </c>
      <c r="AG73" s="303">
        <v>0</v>
      </c>
      <c r="AH73" s="303">
        <v>0</v>
      </c>
      <c r="AI73" s="303">
        <v>113</v>
      </c>
      <c r="AJ73" s="303">
        <v>0</v>
      </c>
      <c r="AK73" s="303">
        <v>2</v>
      </c>
      <c r="AL73" s="303">
        <v>3</v>
      </c>
      <c r="AM73" s="303">
        <v>0</v>
      </c>
      <c r="AN73" s="303">
        <v>0</v>
      </c>
      <c r="AO73" s="303">
        <v>0</v>
      </c>
      <c r="AP73" s="304">
        <v>691</v>
      </c>
      <c r="AQ73" s="303">
        <v>0</v>
      </c>
      <c r="AR73" s="303">
        <v>0</v>
      </c>
      <c r="AS73" s="303">
        <v>0</v>
      </c>
      <c r="AT73" s="303">
        <v>120</v>
      </c>
      <c r="AU73" s="303">
        <v>71</v>
      </c>
      <c r="AV73" s="303">
        <v>0</v>
      </c>
      <c r="AW73" s="303">
        <v>0</v>
      </c>
      <c r="AX73" s="303">
        <v>0</v>
      </c>
      <c r="AY73" s="303">
        <v>0</v>
      </c>
      <c r="AZ73" s="303">
        <v>0</v>
      </c>
      <c r="BA73" s="303">
        <v>0</v>
      </c>
      <c r="BB73" s="303">
        <v>0</v>
      </c>
      <c r="BC73" s="304">
        <v>191</v>
      </c>
      <c r="BD73" s="303">
        <v>0</v>
      </c>
      <c r="BE73" s="303">
        <v>0</v>
      </c>
      <c r="BF73" s="303">
        <v>0</v>
      </c>
      <c r="BG73" s="303">
        <v>0</v>
      </c>
      <c r="BH73" s="303">
        <v>0</v>
      </c>
      <c r="BI73" s="303">
        <v>0</v>
      </c>
      <c r="BJ73" s="303">
        <v>0</v>
      </c>
      <c r="BK73" s="303">
        <v>0</v>
      </c>
      <c r="BL73" s="303">
        <v>0</v>
      </c>
      <c r="BM73" s="303">
        <v>0</v>
      </c>
      <c r="BN73" s="303">
        <v>18</v>
      </c>
      <c r="BO73" s="303">
        <v>0</v>
      </c>
      <c r="BP73" s="304">
        <v>18</v>
      </c>
      <c r="BQ73" s="303">
        <v>0</v>
      </c>
      <c r="BR73" s="303">
        <v>0</v>
      </c>
      <c r="BS73" s="303">
        <v>0</v>
      </c>
      <c r="BT73" s="303">
        <v>0</v>
      </c>
      <c r="BU73" s="303">
        <v>0</v>
      </c>
      <c r="BV73" s="303">
        <v>0</v>
      </c>
      <c r="BW73" s="303">
        <v>0</v>
      </c>
      <c r="BX73" s="303">
        <v>0</v>
      </c>
      <c r="BY73" s="303">
        <v>0</v>
      </c>
      <c r="BZ73" s="303">
        <v>0</v>
      </c>
      <c r="CA73" s="303">
        <v>0</v>
      </c>
      <c r="CB73" s="303">
        <v>0</v>
      </c>
      <c r="CC73" s="304">
        <v>0</v>
      </c>
    </row>
    <row r="74" spans="1:81" x14ac:dyDescent="0.25">
      <c r="A74" s="302" t="s">
        <v>78</v>
      </c>
      <c r="B74" s="302" t="s">
        <v>233</v>
      </c>
      <c r="C74" s="302" t="s">
        <v>240</v>
      </c>
      <c r="D74" s="303">
        <v>1</v>
      </c>
      <c r="E74" s="303">
        <v>7</v>
      </c>
      <c r="F74" s="303">
        <v>0</v>
      </c>
      <c r="G74" s="303">
        <v>7</v>
      </c>
      <c r="H74" s="303">
        <v>0</v>
      </c>
      <c r="I74" s="303">
        <v>1</v>
      </c>
      <c r="J74" s="303">
        <v>0</v>
      </c>
      <c r="K74" s="303">
        <v>0</v>
      </c>
      <c r="L74" s="303">
        <v>0</v>
      </c>
      <c r="M74" s="303">
        <v>0</v>
      </c>
      <c r="N74" s="303">
        <v>0</v>
      </c>
      <c r="O74" s="303">
        <v>0</v>
      </c>
      <c r="P74" s="304">
        <v>16</v>
      </c>
      <c r="Q74" s="303">
        <v>1</v>
      </c>
      <c r="R74" s="303">
        <v>3</v>
      </c>
      <c r="S74" s="303">
        <v>0</v>
      </c>
      <c r="T74" s="303">
        <v>6</v>
      </c>
      <c r="U74" s="303">
        <v>0</v>
      </c>
      <c r="V74" s="303">
        <v>0</v>
      </c>
      <c r="W74" s="303">
        <v>0</v>
      </c>
      <c r="X74" s="303">
        <v>0</v>
      </c>
      <c r="Y74" s="303">
        <v>0</v>
      </c>
      <c r="Z74" s="303">
        <v>0</v>
      </c>
      <c r="AA74" s="303">
        <v>0</v>
      </c>
      <c r="AB74" s="303">
        <v>0</v>
      </c>
      <c r="AC74" s="304">
        <v>10</v>
      </c>
      <c r="AD74" s="303">
        <v>0</v>
      </c>
      <c r="AE74" s="303">
        <v>4</v>
      </c>
      <c r="AF74" s="303">
        <v>0</v>
      </c>
      <c r="AG74" s="303">
        <v>0</v>
      </c>
      <c r="AH74" s="303">
        <v>0</v>
      </c>
      <c r="AI74" s="303">
        <v>1</v>
      </c>
      <c r="AJ74" s="303">
        <v>0</v>
      </c>
      <c r="AK74" s="303">
        <v>0</v>
      </c>
      <c r="AL74" s="303">
        <v>0</v>
      </c>
      <c r="AM74" s="303">
        <v>0</v>
      </c>
      <c r="AN74" s="303">
        <v>0</v>
      </c>
      <c r="AO74" s="303">
        <v>0</v>
      </c>
      <c r="AP74" s="304">
        <v>5</v>
      </c>
      <c r="AQ74" s="303">
        <v>0</v>
      </c>
      <c r="AR74" s="303">
        <v>0</v>
      </c>
      <c r="AS74" s="303">
        <v>0</v>
      </c>
      <c r="AT74" s="303">
        <v>1</v>
      </c>
      <c r="AU74" s="303">
        <v>0</v>
      </c>
      <c r="AV74" s="303">
        <v>0</v>
      </c>
      <c r="AW74" s="303">
        <v>0</v>
      </c>
      <c r="AX74" s="303">
        <v>0</v>
      </c>
      <c r="AY74" s="303">
        <v>0</v>
      </c>
      <c r="AZ74" s="303">
        <v>0</v>
      </c>
      <c r="BA74" s="303">
        <v>0</v>
      </c>
      <c r="BB74" s="303">
        <v>0</v>
      </c>
      <c r="BC74" s="304">
        <v>1</v>
      </c>
      <c r="BD74" s="303">
        <v>0</v>
      </c>
      <c r="BE74" s="303">
        <v>0</v>
      </c>
      <c r="BF74" s="303">
        <v>0</v>
      </c>
      <c r="BG74" s="303">
        <v>0</v>
      </c>
      <c r="BH74" s="303">
        <v>0</v>
      </c>
      <c r="BI74" s="303">
        <v>0</v>
      </c>
      <c r="BJ74" s="303">
        <v>0</v>
      </c>
      <c r="BK74" s="303">
        <v>0</v>
      </c>
      <c r="BL74" s="303">
        <v>0</v>
      </c>
      <c r="BM74" s="303">
        <v>0</v>
      </c>
      <c r="BN74" s="303">
        <v>0</v>
      </c>
      <c r="BO74" s="303">
        <v>0</v>
      </c>
      <c r="BP74" s="304">
        <v>0</v>
      </c>
      <c r="BQ74" s="303">
        <v>0</v>
      </c>
      <c r="BR74" s="303">
        <v>0</v>
      </c>
      <c r="BS74" s="303">
        <v>0</v>
      </c>
      <c r="BT74" s="303">
        <v>0</v>
      </c>
      <c r="BU74" s="303">
        <v>0</v>
      </c>
      <c r="BV74" s="303">
        <v>0</v>
      </c>
      <c r="BW74" s="303">
        <v>0</v>
      </c>
      <c r="BX74" s="303">
        <v>0</v>
      </c>
      <c r="BY74" s="303">
        <v>0</v>
      </c>
      <c r="BZ74" s="303">
        <v>0</v>
      </c>
      <c r="CA74" s="303">
        <v>0</v>
      </c>
      <c r="CB74" s="303">
        <v>0</v>
      </c>
      <c r="CC74" s="304">
        <v>0</v>
      </c>
    </row>
    <row r="75" spans="1:81" x14ac:dyDescent="0.25">
      <c r="A75" s="302" t="s">
        <v>78</v>
      </c>
      <c r="B75" s="302" t="s">
        <v>233</v>
      </c>
      <c r="C75" s="302" t="s">
        <v>241</v>
      </c>
      <c r="D75" s="303">
        <v>0</v>
      </c>
      <c r="E75" s="303">
        <v>2</v>
      </c>
      <c r="F75" s="303">
        <v>0</v>
      </c>
      <c r="G75" s="303">
        <v>3</v>
      </c>
      <c r="H75" s="303">
        <v>0</v>
      </c>
      <c r="I75" s="303">
        <v>0</v>
      </c>
      <c r="J75" s="303">
        <v>0</v>
      </c>
      <c r="K75" s="303">
        <v>0</v>
      </c>
      <c r="L75" s="303">
        <v>0</v>
      </c>
      <c r="M75" s="303">
        <v>0</v>
      </c>
      <c r="N75" s="303">
        <v>0</v>
      </c>
      <c r="O75" s="303">
        <v>0</v>
      </c>
      <c r="P75" s="304">
        <v>5</v>
      </c>
      <c r="Q75" s="303">
        <v>0</v>
      </c>
      <c r="R75" s="303">
        <v>1</v>
      </c>
      <c r="S75" s="303">
        <v>0</v>
      </c>
      <c r="T75" s="303">
        <v>2</v>
      </c>
      <c r="U75" s="303">
        <v>0</v>
      </c>
      <c r="V75" s="303">
        <v>0</v>
      </c>
      <c r="W75" s="303">
        <v>0</v>
      </c>
      <c r="X75" s="303">
        <v>0</v>
      </c>
      <c r="Y75" s="303">
        <v>0</v>
      </c>
      <c r="Z75" s="303">
        <v>0</v>
      </c>
      <c r="AA75" s="303">
        <v>0</v>
      </c>
      <c r="AB75" s="303">
        <v>0</v>
      </c>
      <c r="AC75" s="304">
        <v>3</v>
      </c>
      <c r="AD75" s="303">
        <v>0</v>
      </c>
      <c r="AE75" s="303">
        <v>1</v>
      </c>
      <c r="AF75" s="303">
        <v>0</v>
      </c>
      <c r="AG75" s="303">
        <v>0</v>
      </c>
      <c r="AH75" s="303">
        <v>0</v>
      </c>
      <c r="AI75" s="303">
        <v>0</v>
      </c>
      <c r="AJ75" s="303">
        <v>0</v>
      </c>
      <c r="AK75" s="303">
        <v>0</v>
      </c>
      <c r="AL75" s="303">
        <v>0</v>
      </c>
      <c r="AM75" s="303">
        <v>0</v>
      </c>
      <c r="AN75" s="303">
        <v>0</v>
      </c>
      <c r="AO75" s="303">
        <v>0</v>
      </c>
      <c r="AP75" s="304">
        <v>1</v>
      </c>
      <c r="AQ75" s="303">
        <v>0</v>
      </c>
      <c r="AR75" s="303">
        <v>0</v>
      </c>
      <c r="AS75" s="303">
        <v>0</v>
      </c>
      <c r="AT75" s="303">
        <v>1</v>
      </c>
      <c r="AU75" s="303">
        <v>0</v>
      </c>
      <c r="AV75" s="303">
        <v>0</v>
      </c>
      <c r="AW75" s="303">
        <v>0</v>
      </c>
      <c r="AX75" s="303">
        <v>0</v>
      </c>
      <c r="AY75" s="303">
        <v>0</v>
      </c>
      <c r="AZ75" s="303">
        <v>0</v>
      </c>
      <c r="BA75" s="303">
        <v>0</v>
      </c>
      <c r="BB75" s="303">
        <v>0</v>
      </c>
      <c r="BC75" s="304">
        <v>1</v>
      </c>
      <c r="BD75" s="303">
        <v>0</v>
      </c>
      <c r="BE75" s="303">
        <v>0</v>
      </c>
      <c r="BF75" s="303">
        <v>0</v>
      </c>
      <c r="BG75" s="303">
        <v>0</v>
      </c>
      <c r="BH75" s="303">
        <v>0</v>
      </c>
      <c r="BI75" s="303">
        <v>0</v>
      </c>
      <c r="BJ75" s="303">
        <v>0</v>
      </c>
      <c r="BK75" s="303">
        <v>0</v>
      </c>
      <c r="BL75" s="303">
        <v>0</v>
      </c>
      <c r="BM75" s="303">
        <v>0</v>
      </c>
      <c r="BN75" s="303">
        <v>0</v>
      </c>
      <c r="BO75" s="303">
        <v>0</v>
      </c>
      <c r="BP75" s="304">
        <v>0</v>
      </c>
      <c r="BQ75" s="303">
        <v>0</v>
      </c>
      <c r="BR75" s="303">
        <v>0</v>
      </c>
      <c r="BS75" s="303">
        <v>0</v>
      </c>
      <c r="BT75" s="303">
        <v>0</v>
      </c>
      <c r="BU75" s="303">
        <v>0</v>
      </c>
      <c r="BV75" s="303">
        <v>0</v>
      </c>
      <c r="BW75" s="303">
        <v>0</v>
      </c>
      <c r="BX75" s="303">
        <v>0</v>
      </c>
      <c r="BY75" s="303">
        <v>0</v>
      </c>
      <c r="BZ75" s="303">
        <v>0</v>
      </c>
      <c r="CA75" s="303">
        <v>0</v>
      </c>
      <c r="CB75" s="303">
        <v>0</v>
      </c>
      <c r="CC75" s="304">
        <v>0</v>
      </c>
    </row>
    <row r="76" spans="1:81" x14ac:dyDescent="0.25">
      <c r="A76" s="302" t="s">
        <v>78</v>
      </c>
      <c r="B76" s="302" t="s">
        <v>233</v>
      </c>
      <c r="C76" s="302" t="s">
        <v>234</v>
      </c>
      <c r="D76" s="303">
        <v>1835</v>
      </c>
      <c r="E76" s="303">
        <v>14876</v>
      </c>
      <c r="F76" s="303">
        <v>63</v>
      </c>
      <c r="G76" s="303">
        <v>15667</v>
      </c>
      <c r="H76" s="303">
        <v>932</v>
      </c>
      <c r="I76" s="303">
        <v>1477</v>
      </c>
      <c r="J76" s="303">
        <v>4</v>
      </c>
      <c r="K76" s="303">
        <v>28</v>
      </c>
      <c r="L76" s="303">
        <v>42</v>
      </c>
      <c r="M76" s="303">
        <v>0</v>
      </c>
      <c r="N76" s="303">
        <v>236</v>
      </c>
      <c r="O76" s="303">
        <v>0</v>
      </c>
      <c r="P76" s="304">
        <v>35160</v>
      </c>
      <c r="Q76" s="303">
        <v>1835</v>
      </c>
      <c r="R76" s="303">
        <v>7438</v>
      </c>
      <c r="S76" s="303">
        <v>0</v>
      </c>
      <c r="T76" s="303">
        <v>14100</v>
      </c>
      <c r="U76" s="303">
        <v>0</v>
      </c>
      <c r="V76" s="303">
        <v>0</v>
      </c>
      <c r="W76" s="303">
        <v>4</v>
      </c>
      <c r="X76" s="303">
        <v>0</v>
      </c>
      <c r="Y76" s="303">
        <v>0</v>
      </c>
      <c r="Z76" s="303">
        <v>0</v>
      </c>
      <c r="AA76" s="303">
        <v>0</v>
      </c>
      <c r="AB76" s="303">
        <v>0</v>
      </c>
      <c r="AC76" s="304">
        <v>23377</v>
      </c>
      <c r="AD76" s="303">
        <v>0</v>
      </c>
      <c r="AE76" s="303">
        <v>7438</v>
      </c>
      <c r="AF76" s="303">
        <v>63</v>
      </c>
      <c r="AG76" s="303">
        <v>0</v>
      </c>
      <c r="AH76" s="303">
        <v>0</v>
      </c>
      <c r="AI76" s="303">
        <v>1477</v>
      </c>
      <c r="AJ76" s="303">
        <v>0</v>
      </c>
      <c r="AK76" s="303">
        <v>28</v>
      </c>
      <c r="AL76" s="303">
        <v>42</v>
      </c>
      <c r="AM76" s="303">
        <v>0</v>
      </c>
      <c r="AN76" s="303">
        <v>0</v>
      </c>
      <c r="AO76" s="303">
        <v>0</v>
      </c>
      <c r="AP76" s="304">
        <v>9048</v>
      </c>
      <c r="AQ76" s="303">
        <v>0</v>
      </c>
      <c r="AR76" s="303">
        <v>0</v>
      </c>
      <c r="AS76" s="303">
        <v>0</v>
      </c>
      <c r="AT76" s="303">
        <v>1567</v>
      </c>
      <c r="AU76" s="303">
        <v>932</v>
      </c>
      <c r="AV76" s="303">
        <v>0</v>
      </c>
      <c r="AW76" s="303">
        <v>0</v>
      </c>
      <c r="AX76" s="303">
        <v>0</v>
      </c>
      <c r="AY76" s="303">
        <v>0</v>
      </c>
      <c r="AZ76" s="303">
        <v>0</v>
      </c>
      <c r="BA76" s="303">
        <v>0</v>
      </c>
      <c r="BB76" s="303">
        <v>0</v>
      </c>
      <c r="BC76" s="304">
        <v>2499</v>
      </c>
      <c r="BD76" s="303">
        <v>0</v>
      </c>
      <c r="BE76" s="303">
        <v>0</v>
      </c>
      <c r="BF76" s="303">
        <v>0</v>
      </c>
      <c r="BG76" s="303">
        <v>0</v>
      </c>
      <c r="BH76" s="303">
        <v>0</v>
      </c>
      <c r="BI76" s="303">
        <v>0</v>
      </c>
      <c r="BJ76" s="303">
        <v>0</v>
      </c>
      <c r="BK76" s="303">
        <v>0</v>
      </c>
      <c r="BL76" s="303">
        <v>0</v>
      </c>
      <c r="BM76" s="303">
        <v>0</v>
      </c>
      <c r="BN76" s="303">
        <v>236</v>
      </c>
      <c r="BO76" s="303">
        <v>0</v>
      </c>
      <c r="BP76" s="304">
        <v>236</v>
      </c>
      <c r="BQ76" s="303">
        <v>0</v>
      </c>
      <c r="BR76" s="303">
        <v>0</v>
      </c>
      <c r="BS76" s="303">
        <v>0</v>
      </c>
      <c r="BT76" s="303">
        <v>0</v>
      </c>
      <c r="BU76" s="303">
        <v>0</v>
      </c>
      <c r="BV76" s="303">
        <v>0</v>
      </c>
      <c r="BW76" s="303">
        <v>0</v>
      </c>
      <c r="BX76" s="303">
        <v>0</v>
      </c>
      <c r="BY76" s="303">
        <v>0</v>
      </c>
      <c r="BZ76" s="303">
        <v>0</v>
      </c>
      <c r="CA76" s="303">
        <v>0</v>
      </c>
      <c r="CB76" s="303">
        <v>0</v>
      </c>
      <c r="CC76" s="304">
        <v>0</v>
      </c>
    </row>
    <row r="77" spans="1:81" x14ac:dyDescent="0.25">
      <c r="A77" s="302" t="s">
        <v>78</v>
      </c>
      <c r="B77" s="302" t="s">
        <v>235</v>
      </c>
      <c r="C77" s="302" t="s">
        <v>236</v>
      </c>
      <c r="D77" s="303">
        <v>2605</v>
      </c>
      <c r="E77" s="303">
        <v>21113</v>
      </c>
      <c r="F77" s="303">
        <v>90</v>
      </c>
      <c r="G77" s="303">
        <v>22235</v>
      </c>
      <c r="H77" s="303">
        <v>1322</v>
      </c>
      <c r="I77" s="303">
        <v>2096</v>
      </c>
      <c r="J77" s="303">
        <v>5</v>
      </c>
      <c r="K77" s="303">
        <v>40</v>
      </c>
      <c r="L77" s="303">
        <v>60</v>
      </c>
      <c r="M77" s="303">
        <v>0</v>
      </c>
      <c r="N77" s="303">
        <v>334</v>
      </c>
      <c r="O77" s="303">
        <v>0</v>
      </c>
      <c r="P77" s="304">
        <v>49900</v>
      </c>
      <c r="Q77" s="303">
        <v>2605</v>
      </c>
      <c r="R77" s="303">
        <v>10556</v>
      </c>
      <c r="S77" s="303">
        <v>0</v>
      </c>
      <c r="T77" s="303">
        <v>20011</v>
      </c>
      <c r="U77" s="303">
        <v>0</v>
      </c>
      <c r="V77" s="303">
        <v>0</v>
      </c>
      <c r="W77" s="303">
        <v>5</v>
      </c>
      <c r="X77" s="303">
        <v>0</v>
      </c>
      <c r="Y77" s="303">
        <v>0</v>
      </c>
      <c r="Z77" s="303">
        <v>0</v>
      </c>
      <c r="AA77" s="303">
        <v>0</v>
      </c>
      <c r="AB77" s="303">
        <v>0</v>
      </c>
      <c r="AC77" s="304">
        <v>33177</v>
      </c>
      <c r="AD77" s="303">
        <v>0</v>
      </c>
      <c r="AE77" s="303">
        <v>10557</v>
      </c>
      <c r="AF77" s="303">
        <v>90</v>
      </c>
      <c r="AG77" s="303">
        <v>0</v>
      </c>
      <c r="AH77" s="303">
        <v>0</v>
      </c>
      <c r="AI77" s="303">
        <v>2096</v>
      </c>
      <c r="AJ77" s="303">
        <v>0</v>
      </c>
      <c r="AK77" s="303">
        <v>40</v>
      </c>
      <c r="AL77" s="303">
        <v>60</v>
      </c>
      <c r="AM77" s="303">
        <v>0</v>
      </c>
      <c r="AN77" s="303">
        <v>0</v>
      </c>
      <c r="AO77" s="303">
        <v>0</v>
      </c>
      <c r="AP77" s="304">
        <v>12843</v>
      </c>
      <c r="AQ77" s="303">
        <v>0</v>
      </c>
      <c r="AR77" s="303">
        <v>0</v>
      </c>
      <c r="AS77" s="303">
        <v>0</v>
      </c>
      <c r="AT77" s="303">
        <v>2224</v>
      </c>
      <c r="AU77" s="303">
        <v>1322</v>
      </c>
      <c r="AV77" s="303">
        <v>0</v>
      </c>
      <c r="AW77" s="303">
        <v>0</v>
      </c>
      <c r="AX77" s="303">
        <v>0</v>
      </c>
      <c r="AY77" s="303">
        <v>0</v>
      </c>
      <c r="AZ77" s="303">
        <v>0</v>
      </c>
      <c r="BA77" s="303">
        <v>0</v>
      </c>
      <c r="BB77" s="303">
        <v>0</v>
      </c>
      <c r="BC77" s="304">
        <v>3546</v>
      </c>
      <c r="BD77" s="303">
        <v>0</v>
      </c>
      <c r="BE77" s="303">
        <v>0</v>
      </c>
      <c r="BF77" s="303">
        <v>0</v>
      </c>
      <c r="BG77" s="303">
        <v>0</v>
      </c>
      <c r="BH77" s="303">
        <v>0</v>
      </c>
      <c r="BI77" s="303">
        <v>0</v>
      </c>
      <c r="BJ77" s="303">
        <v>0</v>
      </c>
      <c r="BK77" s="303">
        <v>0</v>
      </c>
      <c r="BL77" s="303">
        <v>0</v>
      </c>
      <c r="BM77" s="303">
        <v>0</v>
      </c>
      <c r="BN77" s="303">
        <v>334</v>
      </c>
      <c r="BO77" s="303">
        <v>0</v>
      </c>
      <c r="BP77" s="304">
        <v>334</v>
      </c>
      <c r="BQ77" s="303">
        <v>0</v>
      </c>
      <c r="BR77" s="303">
        <v>0</v>
      </c>
      <c r="BS77" s="303">
        <v>0</v>
      </c>
      <c r="BT77" s="303">
        <v>0</v>
      </c>
      <c r="BU77" s="303">
        <v>0</v>
      </c>
      <c r="BV77" s="303">
        <v>0</v>
      </c>
      <c r="BW77" s="303">
        <v>0</v>
      </c>
      <c r="BX77" s="303">
        <v>0</v>
      </c>
      <c r="BY77" s="303">
        <v>0</v>
      </c>
      <c r="BZ77" s="303">
        <v>0</v>
      </c>
      <c r="CA77" s="303">
        <v>0</v>
      </c>
      <c r="CB77" s="303">
        <v>0</v>
      </c>
      <c r="CC77" s="304">
        <v>0</v>
      </c>
    </row>
    <row r="78" spans="1:81" x14ac:dyDescent="0.25">
      <c r="A78" s="302" t="s">
        <v>79</v>
      </c>
      <c r="B78" s="302" t="s">
        <v>231</v>
      </c>
      <c r="C78" s="302" t="s">
        <v>232</v>
      </c>
      <c r="D78" s="303">
        <v>1211</v>
      </c>
      <c r="E78" s="303">
        <v>9999</v>
      </c>
      <c r="F78" s="303">
        <v>76</v>
      </c>
      <c r="G78" s="303">
        <v>29517</v>
      </c>
      <c r="H78" s="303">
        <v>1228</v>
      </c>
      <c r="I78" s="303">
        <v>81</v>
      </c>
      <c r="J78" s="303">
        <v>4</v>
      </c>
      <c r="K78" s="303">
        <v>34</v>
      </c>
      <c r="L78" s="303">
        <v>51</v>
      </c>
      <c r="M78" s="303">
        <v>0</v>
      </c>
      <c r="N78" s="303">
        <v>293</v>
      </c>
      <c r="O78" s="303">
        <v>0</v>
      </c>
      <c r="P78" s="304">
        <v>42494</v>
      </c>
      <c r="Q78" s="303">
        <v>1211</v>
      </c>
      <c r="R78" s="303">
        <v>5000</v>
      </c>
      <c r="S78" s="303">
        <v>0</v>
      </c>
      <c r="T78" s="303">
        <v>14758</v>
      </c>
      <c r="U78" s="303">
        <v>0</v>
      </c>
      <c r="V78" s="303">
        <v>0</v>
      </c>
      <c r="W78" s="303">
        <v>4</v>
      </c>
      <c r="X78" s="303">
        <v>0</v>
      </c>
      <c r="Y78" s="303">
        <v>0</v>
      </c>
      <c r="Z78" s="303">
        <v>0</v>
      </c>
      <c r="AA78" s="303">
        <v>0</v>
      </c>
      <c r="AB78" s="303">
        <v>0</v>
      </c>
      <c r="AC78" s="304">
        <v>20973</v>
      </c>
      <c r="AD78" s="303">
        <v>0</v>
      </c>
      <c r="AE78" s="303">
        <v>4108</v>
      </c>
      <c r="AF78" s="303">
        <v>76</v>
      </c>
      <c r="AG78" s="303">
        <v>0</v>
      </c>
      <c r="AH78" s="303">
        <v>0</v>
      </c>
      <c r="AI78" s="303">
        <v>67</v>
      </c>
      <c r="AJ78" s="303">
        <v>0</v>
      </c>
      <c r="AK78" s="303">
        <v>34</v>
      </c>
      <c r="AL78" s="303">
        <v>51</v>
      </c>
      <c r="AM78" s="303">
        <v>0</v>
      </c>
      <c r="AN78" s="303">
        <v>119</v>
      </c>
      <c r="AO78" s="303">
        <v>0</v>
      </c>
      <c r="AP78" s="304">
        <v>4455</v>
      </c>
      <c r="AQ78" s="303">
        <v>0</v>
      </c>
      <c r="AR78" s="303">
        <v>0</v>
      </c>
      <c r="AS78" s="303">
        <v>0</v>
      </c>
      <c r="AT78" s="303">
        <v>14759</v>
      </c>
      <c r="AU78" s="303">
        <v>1228</v>
      </c>
      <c r="AV78" s="303">
        <v>0</v>
      </c>
      <c r="AW78" s="303">
        <v>0</v>
      </c>
      <c r="AX78" s="303">
        <v>0</v>
      </c>
      <c r="AY78" s="303">
        <v>0</v>
      </c>
      <c r="AZ78" s="303">
        <v>0</v>
      </c>
      <c r="BA78" s="303">
        <v>0</v>
      </c>
      <c r="BB78" s="303">
        <v>0</v>
      </c>
      <c r="BC78" s="304">
        <v>15987</v>
      </c>
      <c r="BD78" s="303">
        <v>0</v>
      </c>
      <c r="BE78" s="303">
        <v>891</v>
      </c>
      <c r="BF78" s="303">
        <v>0</v>
      </c>
      <c r="BG78" s="303">
        <v>0</v>
      </c>
      <c r="BH78" s="303">
        <v>0</v>
      </c>
      <c r="BI78" s="303">
        <v>14</v>
      </c>
      <c r="BJ78" s="303">
        <v>0</v>
      </c>
      <c r="BK78" s="303">
        <v>0</v>
      </c>
      <c r="BL78" s="303">
        <v>0</v>
      </c>
      <c r="BM78" s="303">
        <v>0</v>
      </c>
      <c r="BN78" s="303">
        <v>174</v>
      </c>
      <c r="BO78" s="303">
        <v>0</v>
      </c>
      <c r="BP78" s="304">
        <v>1079</v>
      </c>
      <c r="BQ78" s="303">
        <v>0</v>
      </c>
      <c r="BR78" s="303">
        <v>0</v>
      </c>
      <c r="BS78" s="303">
        <v>0</v>
      </c>
      <c r="BT78" s="303">
        <v>0</v>
      </c>
      <c r="BU78" s="303">
        <v>0</v>
      </c>
      <c r="BV78" s="303">
        <v>0</v>
      </c>
      <c r="BW78" s="303">
        <v>0</v>
      </c>
      <c r="BX78" s="303">
        <v>0</v>
      </c>
      <c r="BY78" s="303">
        <v>0</v>
      </c>
      <c r="BZ78" s="303">
        <v>0</v>
      </c>
      <c r="CA78" s="303">
        <v>0</v>
      </c>
      <c r="CB78" s="303">
        <v>0</v>
      </c>
      <c r="CC78" s="304">
        <v>0</v>
      </c>
    </row>
    <row r="79" spans="1:81" x14ac:dyDescent="0.25">
      <c r="A79" s="302" t="s">
        <v>79</v>
      </c>
      <c r="B79" s="302" t="s">
        <v>233</v>
      </c>
      <c r="C79" s="302" t="s">
        <v>234</v>
      </c>
      <c r="D79" s="303">
        <v>1178</v>
      </c>
      <c r="E79" s="303">
        <v>9728</v>
      </c>
      <c r="F79" s="303">
        <v>74</v>
      </c>
      <c r="G79" s="303">
        <v>28715</v>
      </c>
      <c r="H79" s="303">
        <v>1195</v>
      </c>
      <c r="I79" s="303">
        <v>79</v>
      </c>
      <c r="J79" s="303">
        <v>4</v>
      </c>
      <c r="K79" s="303">
        <v>33</v>
      </c>
      <c r="L79" s="303">
        <v>50</v>
      </c>
      <c r="M79" s="303">
        <v>0</v>
      </c>
      <c r="N79" s="303">
        <v>285</v>
      </c>
      <c r="O79" s="303">
        <v>0</v>
      </c>
      <c r="P79" s="304">
        <v>41341</v>
      </c>
      <c r="Q79" s="303">
        <v>1178</v>
      </c>
      <c r="R79" s="303">
        <v>4864</v>
      </c>
      <c r="S79" s="303">
        <v>0</v>
      </c>
      <c r="T79" s="303">
        <v>14357</v>
      </c>
      <c r="U79" s="303">
        <v>0</v>
      </c>
      <c r="V79" s="303">
        <v>0</v>
      </c>
      <c r="W79" s="303">
        <v>4</v>
      </c>
      <c r="X79" s="303">
        <v>0</v>
      </c>
      <c r="Y79" s="303">
        <v>0</v>
      </c>
      <c r="Z79" s="303">
        <v>0</v>
      </c>
      <c r="AA79" s="303">
        <v>0</v>
      </c>
      <c r="AB79" s="303">
        <v>0</v>
      </c>
      <c r="AC79" s="304">
        <v>20403</v>
      </c>
      <c r="AD79" s="303">
        <v>0</v>
      </c>
      <c r="AE79" s="303">
        <v>3997</v>
      </c>
      <c r="AF79" s="303">
        <v>74</v>
      </c>
      <c r="AG79" s="303">
        <v>0</v>
      </c>
      <c r="AH79" s="303">
        <v>0</v>
      </c>
      <c r="AI79" s="303">
        <v>65</v>
      </c>
      <c r="AJ79" s="303">
        <v>0</v>
      </c>
      <c r="AK79" s="303">
        <v>33</v>
      </c>
      <c r="AL79" s="303">
        <v>50</v>
      </c>
      <c r="AM79" s="303">
        <v>0</v>
      </c>
      <c r="AN79" s="303">
        <v>116</v>
      </c>
      <c r="AO79" s="303">
        <v>0</v>
      </c>
      <c r="AP79" s="304">
        <v>4335</v>
      </c>
      <c r="AQ79" s="303">
        <v>0</v>
      </c>
      <c r="AR79" s="303">
        <v>0</v>
      </c>
      <c r="AS79" s="303">
        <v>0</v>
      </c>
      <c r="AT79" s="303">
        <v>14358</v>
      </c>
      <c r="AU79" s="303">
        <v>1195</v>
      </c>
      <c r="AV79" s="303">
        <v>0</v>
      </c>
      <c r="AW79" s="303">
        <v>0</v>
      </c>
      <c r="AX79" s="303">
        <v>0</v>
      </c>
      <c r="AY79" s="303">
        <v>0</v>
      </c>
      <c r="AZ79" s="303">
        <v>0</v>
      </c>
      <c r="BA79" s="303">
        <v>0</v>
      </c>
      <c r="BB79" s="303">
        <v>0</v>
      </c>
      <c r="BC79" s="304">
        <v>15553</v>
      </c>
      <c r="BD79" s="303">
        <v>0</v>
      </c>
      <c r="BE79" s="303">
        <v>867</v>
      </c>
      <c r="BF79" s="303">
        <v>0</v>
      </c>
      <c r="BG79" s="303">
        <v>0</v>
      </c>
      <c r="BH79" s="303">
        <v>0</v>
      </c>
      <c r="BI79" s="303">
        <v>14</v>
      </c>
      <c r="BJ79" s="303">
        <v>0</v>
      </c>
      <c r="BK79" s="303">
        <v>0</v>
      </c>
      <c r="BL79" s="303">
        <v>0</v>
      </c>
      <c r="BM79" s="303">
        <v>0</v>
      </c>
      <c r="BN79" s="303">
        <v>169</v>
      </c>
      <c r="BO79" s="303">
        <v>0</v>
      </c>
      <c r="BP79" s="304">
        <v>1050</v>
      </c>
      <c r="BQ79" s="303">
        <v>0</v>
      </c>
      <c r="BR79" s="303">
        <v>0</v>
      </c>
      <c r="BS79" s="303">
        <v>0</v>
      </c>
      <c r="BT79" s="303">
        <v>0</v>
      </c>
      <c r="BU79" s="303">
        <v>0</v>
      </c>
      <c r="BV79" s="303">
        <v>0</v>
      </c>
      <c r="BW79" s="303">
        <v>0</v>
      </c>
      <c r="BX79" s="303">
        <v>0</v>
      </c>
      <c r="BY79" s="303">
        <v>0</v>
      </c>
      <c r="BZ79" s="303">
        <v>0</v>
      </c>
      <c r="CA79" s="303">
        <v>0</v>
      </c>
      <c r="CB79" s="303">
        <v>0</v>
      </c>
      <c r="CC79" s="304">
        <v>0</v>
      </c>
    </row>
    <row r="80" spans="1:81" x14ac:dyDescent="0.25">
      <c r="A80" s="302" t="s">
        <v>79</v>
      </c>
      <c r="B80" s="302" t="s">
        <v>235</v>
      </c>
      <c r="C80" s="302" t="s">
        <v>236</v>
      </c>
      <c r="D80" s="303">
        <v>1354</v>
      </c>
      <c r="E80" s="303">
        <v>11181</v>
      </c>
      <c r="F80" s="303">
        <v>86</v>
      </c>
      <c r="G80" s="303">
        <v>33004</v>
      </c>
      <c r="H80" s="303">
        <v>1373</v>
      </c>
      <c r="I80" s="303">
        <v>90</v>
      </c>
      <c r="J80" s="303">
        <v>5</v>
      </c>
      <c r="K80" s="303">
        <v>38</v>
      </c>
      <c r="L80" s="303">
        <v>57</v>
      </c>
      <c r="M80" s="303">
        <v>0</v>
      </c>
      <c r="N80" s="303">
        <v>328</v>
      </c>
      <c r="O80" s="303">
        <v>0</v>
      </c>
      <c r="P80" s="304">
        <v>47516</v>
      </c>
      <c r="Q80" s="303">
        <v>1354</v>
      </c>
      <c r="R80" s="303">
        <v>5591</v>
      </c>
      <c r="S80" s="303">
        <v>0</v>
      </c>
      <c r="T80" s="303">
        <v>16502</v>
      </c>
      <c r="U80" s="303">
        <v>0</v>
      </c>
      <c r="V80" s="303">
        <v>0</v>
      </c>
      <c r="W80" s="303">
        <v>5</v>
      </c>
      <c r="X80" s="303">
        <v>0</v>
      </c>
      <c r="Y80" s="303">
        <v>0</v>
      </c>
      <c r="Z80" s="303">
        <v>0</v>
      </c>
      <c r="AA80" s="303">
        <v>0</v>
      </c>
      <c r="AB80" s="303">
        <v>0</v>
      </c>
      <c r="AC80" s="304">
        <v>23452</v>
      </c>
      <c r="AD80" s="303">
        <v>0</v>
      </c>
      <c r="AE80" s="303">
        <v>4594</v>
      </c>
      <c r="AF80" s="303">
        <v>86</v>
      </c>
      <c r="AG80" s="303">
        <v>0</v>
      </c>
      <c r="AH80" s="303">
        <v>0</v>
      </c>
      <c r="AI80" s="303">
        <v>74</v>
      </c>
      <c r="AJ80" s="303">
        <v>0</v>
      </c>
      <c r="AK80" s="303">
        <v>38</v>
      </c>
      <c r="AL80" s="303">
        <v>57</v>
      </c>
      <c r="AM80" s="303">
        <v>0</v>
      </c>
      <c r="AN80" s="303">
        <v>133</v>
      </c>
      <c r="AO80" s="303">
        <v>0</v>
      </c>
      <c r="AP80" s="304">
        <v>4982</v>
      </c>
      <c r="AQ80" s="303">
        <v>0</v>
      </c>
      <c r="AR80" s="303">
        <v>0</v>
      </c>
      <c r="AS80" s="303">
        <v>0</v>
      </c>
      <c r="AT80" s="303">
        <v>16502</v>
      </c>
      <c r="AU80" s="303">
        <v>1373</v>
      </c>
      <c r="AV80" s="303">
        <v>0</v>
      </c>
      <c r="AW80" s="303">
        <v>0</v>
      </c>
      <c r="AX80" s="303">
        <v>0</v>
      </c>
      <c r="AY80" s="303">
        <v>0</v>
      </c>
      <c r="AZ80" s="303">
        <v>0</v>
      </c>
      <c r="BA80" s="303">
        <v>0</v>
      </c>
      <c r="BB80" s="303">
        <v>0</v>
      </c>
      <c r="BC80" s="304">
        <v>17875</v>
      </c>
      <c r="BD80" s="303">
        <v>0</v>
      </c>
      <c r="BE80" s="303">
        <v>996</v>
      </c>
      <c r="BF80" s="303">
        <v>0</v>
      </c>
      <c r="BG80" s="303">
        <v>0</v>
      </c>
      <c r="BH80" s="303">
        <v>0</v>
      </c>
      <c r="BI80" s="303">
        <v>16</v>
      </c>
      <c r="BJ80" s="303">
        <v>0</v>
      </c>
      <c r="BK80" s="303">
        <v>0</v>
      </c>
      <c r="BL80" s="303">
        <v>0</v>
      </c>
      <c r="BM80" s="303">
        <v>0</v>
      </c>
      <c r="BN80" s="303">
        <v>195</v>
      </c>
      <c r="BO80" s="303">
        <v>0</v>
      </c>
      <c r="BP80" s="304">
        <v>1207</v>
      </c>
      <c r="BQ80" s="303">
        <v>0</v>
      </c>
      <c r="BR80" s="303">
        <v>0</v>
      </c>
      <c r="BS80" s="303">
        <v>0</v>
      </c>
      <c r="BT80" s="303">
        <v>0</v>
      </c>
      <c r="BU80" s="303">
        <v>0</v>
      </c>
      <c r="BV80" s="303">
        <v>0</v>
      </c>
      <c r="BW80" s="303">
        <v>0</v>
      </c>
      <c r="BX80" s="303">
        <v>0</v>
      </c>
      <c r="BY80" s="303">
        <v>0</v>
      </c>
      <c r="BZ80" s="303">
        <v>0</v>
      </c>
      <c r="CA80" s="303">
        <v>0</v>
      </c>
      <c r="CB80" s="303">
        <v>0</v>
      </c>
      <c r="CC80" s="304">
        <v>0</v>
      </c>
    </row>
    <row r="81" spans="1:81" x14ac:dyDescent="0.25">
      <c r="A81" s="302" t="s">
        <v>83</v>
      </c>
      <c r="B81" s="302" t="s">
        <v>231</v>
      </c>
      <c r="C81" s="302" t="s">
        <v>232</v>
      </c>
      <c r="D81" s="303">
        <v>1346</v>
      </c>
      <c r="E81" s="303">
        <v>10912</v>
      </c>
      <c r="F81" s="303">
        <v>46</v>
      </c>
      <c r="G81" s="303">
        <v>11492</v>
      </c>
      <c r="H81" s="303">
        <v>683</v>
      </c>
      <c r="I81" s="303">
        <v>1083</v>
      </c>
      <c r="J81" s="303">
        <v>3</v>
      </c>
      <c r="K81" s="303">
        <v>21</v>
      </c>
      <c r="L81" s="303">
        <v>31</v>
      </c>
      <c r="M81" s="303">
        <v>0</v>
      </c>
      <c r="N81" s="303">
        <v>173</v>
      </c>
      <c r="O81" s="303">
        <v>0</v>
      </c>
      <c r="P81" s="304">
        <v>25790</v>
      </c>
      <c r="Q81" s="303">
        <v>1346</v>
      </c>
      <c r="R81" s="303">
        <v>5456</v>
      </c>
      <c r="S81" s="303">
        <v>0</v>
      </c>
      <c r="T81" s="303">
        <v>10342</v>
      </c>
      <c r="U81" s="303">
        <v>0</v>
      </c>
      <c r="V81" s="303">
        <v>0</v>
      </c>
      <c r="W81" s="303">
        <v>3</v>
      </c>
      <c r="X81" s="303">
        <v>0</v>
      </c>
      <c r="Y81" s="303">
        <v>0</v>
      </c>
      <c r="Z81" s="303">
        <v>0</v>
      </c>
      <c r="AA81" s="303">
        <v>0</v>
      </c>
      <c r="AB81" s="303">
        <v>0</v>
      </c>
      <c r="AC81" s="304">
        <v>17147</v>
      </c>
      <c r="AD81" s="303">
        <v>0</v>
      </c>
      <c r="AE81" s="303">
        <v>5456</v>
      </c>
      <c r="AF81" s="303">
        <v>46</v>
      </c>
      <c r="AG81" s="303">
        <v>0</v>
      </c>
      <c r="AH81" s="303">
        <v>0</v>
      </c>
      <c r="AI81" s="303">
        <v>1083</v>
      </c>
      <c r="AJ81" s="303">
        <v>0</v>
      </c>
      <c r="AK81" s="303">
        <v>21</v>
      </c>
      <c r="AL81" s="303">
        <v>31</v>
      </c>
      <c r="AM81" s="303">
        <v>0</v>
      </c>
      <c r="AN81" s="303">
        <v>0</v>
      </c>
      <c r="AO81" s="303">
        <v>0</v>
      </c>
      <c r="AP81" s="304">
        <v>6637</v>
      </c>
      <c r="AQ81" s="303">
        <v>0</v>
      </c>
      <c r="AR81" s="303">
        <v>0</v>
      </c>
      <c r="AS81" s="303">
        <v>0</v>
      </c>
      <c r="AT81" s="303">
        <v>1150</v>
      </c>
      <c r="AU81" s="303">
        <v>683</v>
      </c>
      <c r="AV81" s="303">
        <v>0</v>
      </c>
      <c r="AW81" s="303">
        <v>0</v>
      </c>
      <c r="AX81" s="303">
        <v>0</v>
      </c>
      <c r="AY81" s="303">
        <v>0</v>
      </c>
      <c r="AZ81" s="303">
        <v>0</v>
      </c>
      <c r="BA81" s="303">
        <v>0</v>
      </c>
      <c r="BB81" s="303">
        <v>0</v>
      </c>
      <c r="BC81" s="304">
        <v>1833</v>
      </c>
      <c r="BD81" s="303">
        <v>0</v>
      </c>
      <c r="BE81" s="303">
        <v>0</v>
      </c>
      <c r="BF81" s="303">
        <v>0</v>
      </c>
      <c r="BG81" s="303">
        <v>0</v>
      </c>
      <c r="BH81" s="303">
        <v>0</v>
      </c>
      <c r="BI81" s="303">
        <v>0</v>
      </c>
      <c r="BJ81" s="303">
        <v>0</v>
      </c>
      <c r="BK81" s="303">
        <v>0</v>
      </c>
      <c r="BL81" s="303">
        <v>0</v>
      </c>
      <c r="BM81" s="303">
        <v>0</v>
      </c>
      <c r="BN81" s="303">
        <v>173</v>
      </c>
      <c r="BO81" s="303">
        <v>0</v>
      </c>
      <c r="BP81" s="304">
        <v>173</v>
      </c>
      <c r="BQ81" s="303">
        <v>0</v>
      </c>
      <c r="BR81" s="303">
        <v>0</v>
      </c>
      <c r="BS81" s="303">
        <v>0</v>
      </c>
      <c r="BT81" s="303">
        <v>0</v>
      </c>
      <c r="BU81" s="303">
        <v>0</v>
      </c>
      <c r="BV81" s="303">
        <v>0</v>
      </c>
      <c r="BW81" s="303">
        <v>0</v>
      </c>
      <c r="BX81" s="303">
        <v>0</v>
      </c>
      <c r="BY81" s="303">
        <v>0</v>
      </c>
      <c r="BZ81" s="303">
        <v>0</v>
      </c>
      <c r="CA81" s="303">
        <v>0</v>
      </c>
      <c r="CB81" s="303">
        <v>0</v>
      </c>
      <c r="CC81" s="304">
        <v>0</v>
      </c>
    </row>
    <row r="82" spans="1:81" x14ac:dyDescent="0.25">
      <c r="A82" s="302" t="s">
        <v>83</v>
      </c>
      <c r="B82" s="302" t="s">
        <v>233</v>
      </c>
      <c r="C82" s="302" t="s">
        <v>234</v>
      </c>
      <c r="D82" s="303">
        <v>1517</v>
      </c>
      <c r="E82" s="303">
        <v>12293</v>
      </c>
      <c r="F82" s="303">
        <v>52</v>
      </c>
      <c r="G82" s="303">
        <v>12946</v>
      </c>
      <c r="H82" s="303">
        <v>770</v>
      </c>
      <c r="I82" s="303">
        <v>1220</v>
      </c>
      <c r="J82" s="303">
        <v>3</v>
      </c>
      <c r="K82" s="303">
        <v>23</v>
      </c>
      <c r="L82" s="303">
        <v>35</v>
      </c>
      <c r="M82" s="303">
        <v>0</v>
      </c>
      <c r="N82" s="303">
        <v>195</v>
      </c>
      <c r="O82" s="303">
        <v>0</v>
      </c>
      <c r="P82" s="304">
        <v>29054</v>
      </c>
      <c r="Q82" s="303">
        <v>1517</v>
      </c>
      <c r="R82" s="303">
        <v>6146</v>
      </c>
      <c r="S82" s="303">
        <v>0</v>
      </c>
      <c r="T82" s="303">
        <v>11651</v>
      </c>
      <c r="U82" s="303">
        <v>0</v>
      </c>
      <c r="V82" s="303">
        <v>0</v>
      </c>
      <c r="W82" s="303">
        <v>3</v>
      </c>
      <c r="X82" s="303">
        <v>0</v>
      </c>
      <c r="Y82" s="303">
        <v>0</v>
      </c>
      <c r="Z82" s="303">
        <v>0</v>
      </c>
      <c r="AA82" s="303">
        <v>0</v>
      </c>
      <c r="AB82" s="303">
        <v>0</v>
      </c>
      <c r="AC82" s="304">
        <v>19317</v>
      </c>
      <c r="AD82" s="303">
        <v>0</v>
      </c>
      <c r="AE82" s="303">
        <v>6147</v>
      </c>
      <c r="AF82" s="303">
        <v>52</v>
      </c>
      <c r="AG82" s="303">
        <v>0</v>
      </c>
      <c r="AH82" s="303">
        <v>0</v>
      </c>
      <c r="AI82" s="303">
        <v>1220</v>
      </c>
      <c r="AJ82" s="303">
        <v>0</v>
      </c>
      <c r="AK82" s="303">
        <v>23</v>
      </c>
      <c r="AL82" s="303">
        <v>35</v>
      </c>
      <c r="AM82" s="303">
        <v>0</v>
      </c>
      <c r="AN82" s="303">
        <v>0</v>
      </c>
      <c r="AO82" s="303">
        <v>0</v>
      </c>
      <c r="AP82" s="304">
        <v>7477</v>
      </c>
      <c r="AQ82" s="303">
        <v>0</v>
      </c>
      <c r="AR82" s="303">
        <v>0</v>
      </c>
      <c r="AS82" s="303">
        <v>0</v>
      </c>
      <c r="AT82" s="303">
        <v>1295</v>
      </c>
      <c r="AU82" s="303">
        <v>770</v>
      </c>
      <c r="AV82" s="303">
        <v>0</v>
      </c>
      <c r="AW82" s="303">
        <v>0</v>
      </c>
      <c r="AX82" s="303">
        <v>0</v>
      </c>
      <c r="AY82" s="303">
        <v>0</v>
      </c>
      <c r="AZ82" s="303">
        <v>0</v>
      </c>
      <c r="BA82" s="303">
        <v>0</v>
      </c>
      <c r="BB82" s="303">
        <v>0</v>
      </c>
      <c r="BC82" s="304">
        <v>2065</v>
      </c>
      <c r="BD82" s="303">
        <v>0</v>
      </c>
      <c r="BE82" s="303">
        <v>0</v>
      </c>
      <c r="BF82" s="303">
        <v>0</v>
      </c>
      <c r="BG82" s="303">
        <v>0</v>
      </c>
      <c r="BH82" s="303">
        <v>0</v>
      </c>
      <c r="BI82" s="303">
        <v>0</v>
      </c>
      <c r="BJ82" s="303">
        <v>0</v>
      </c>
      <c r="BK82" s="303">
        <v>0</v>
      </c>
      <c r="BL82" s="303">
        <v>0</v>
      </c>
      <c r="BM82" s="303">
        <v>0</v>
      </c>
      <c r="BN82" s="303">
        <v>195</v>
      </c>
      <c r="BO82" s="303">
        <v>0</v>
      </c>
      <c r="BP82" s="304">
        <v>195</v>
      </c>
      <c r="BQ82" s="303">
        <v>0</v>
      </c>
      <c r="BR82" s="303">
        <v>0</v>
      </c>
      <c r="BS82" s="303">
        <v>0</v>
      </c>
      <c r="BT82" s="303">
        <v>0</v>
      </c>
      <c r="BU82" s="303">
        <v>0</v>
      </c>
      <c r="BV82" s="303">
        <v>0</v>
      </c>
      <c r="BW82" s="303">
        <v>0</v>
      </c>
      <c r="BX82" s="303">
        <v>0</v>
      </c>
      <c r="BY82" s="303">
        <v>0</v>
      </c>
      <c r="BZ82" s="303">
        <v>0</v>
      </c>
      <c r="CA82" s="303">
        <v>0</v>
      </c>
      <c r="CB82" s="303">
        <v>0</v>
      </c>
      <c r="CC82" s="304">
        <v>0</v>
      </c>
    </row>
    <row r="83" spans="1:81" x14ac:dyDescent="0.25">
      <c r="A83" s="302" t="s">
        <v>83</v>
      </c>
      <c r="B83" s="302" t="s">
        <v>235</v>
      </c>
      <c r="C83" s="302" t="s">
        <v>236</v>
      </c>
      <c r="D83" s="303">
        <v>2542</v>
      </c>
      <c r="E83" s="303">
        <v>20656</v>
      </c>
      <c r="F83" s="303">
        <v>98</v>
      </c>
      <c r="G83" s="303">
        <v>27503</v>
      </c>
      <c r="H83" s="303">
        <v>1476</v>
      </c>
      <c r="I83" s="303">
        <v>1774</v>
      </c>
      <c r="J83" s="303">
        <v>5</v>
      </c>
      <c r="K83" s="303">
        <v>43</v>
      </c>
      <c r="L83" s="303">
        <v>65</v>
      </c>
      <c r="M83" s="303">
        <v>0</v>
      </c>
      <c r="N83" s="303">
        <v>368</v>
      </c>
      <c r="O83" s="303">
        <v>0</v>
      </c>
      <c r="P83" s="304">
        <v>54530</v>
      </c>
      <c r="Q83" s="303">
        <v>2542</v>
      </c>
      <c r="R83" s="303">
        <v>10328</v>
      </c>
      <c r="S83" s="303">
        <v>0</v>
      </c>
      <c r="T83" s="303">
        <v>21179</v>
      </c>
      <c r="U83" s="303">
        <v>0</v>
      </c>
      <c r="V83" s="303">
        <v>0</v>
      </c>
      <c r="W83" s="303">
        <v>5</v>
      </c>
      <c r="X83" s="303">
        <v>0</v>
      </c>
      <c r="Y83" s="303">
        <v>0</v>
      </c>
      <c r="Z83" s="303">
        <v>0</v>
      </c>
      <c r="AA83" s="303">
        <v>0</v>
      </c>
      <c r="AB83" s="303">
        <v>0</v>
      </c>
      <c r="AC83" s="304">
        <v>34054</v>
      </c>
      <c r="AD83" s="303">
        <v>0</v>
      </c>
      <c r="AE83" s="303">
        <v>10059</v>
      </c>
      <c r="AF83" s="303">
        <v>98</v>
      </c>
      <c r="AG83" s="303">
        <v>0</v>
      </c>
      <c r="AH83" s="303">
        <v>0</v>
      </c>
      <c r="AI83" s="303">
        <v>1770</v>
      </c>
      <c r="AJ83" s="303">
        <v>0</v>
      </c>
      <c r="AK83" s="303">
        <v>43</v>
      </c>
      <c r="AL83" s="303">
        <v>65</v>
      </c>
      <c r="AM83" s="303">
        <v>0</v>
      </c>
      <c r="AN83" s="303">
        <v>36</v>
      </c>
      <c r="AO83" s="303">
        <v>0</v>
      </c>
      <c r="AP83" s="304">
        <v>12071</v>
      </c>
      <c r="AQ83" s="303">
        <v>0</v>
      </c>
      <c r="AR83" s="303">
        <v>0</v>
      </c>
      <c r="AS83" s="303">
        <v>0</v>
      </c>
      <c r="AT83" s="303">
        <v>6324</v>
      </c>
      <c r="AU83" s="303">
        <v>1476</v>
      </c>
      <c r="AV83" s="303">
        <v>0</v>
      </c>
      <c r="AW83" s="303">
        <v>0</v>
      </c>
      <c r="AX83" s="303">
        <v>0</v>
      </c>
      <c r="AY83" s="303">
        <v>0</v>
      </c>
      <c r="AZ83" s="303">
        <v>0</v>
      </c>
      <c r="BA83" s="303">
        <v>0</v>
      </c>
      <c r="BB83" s="303">
        <v>0</v>
      </c>
      <c r="BC83" s="304">
        <v>7800</v>
      </c>
      <c r="BD83" s="303">
        <v>0</v>
      </c>
      <c r="BE83" s="303">
        <v>269</v>
      </c>
      <c r="BF83" s="303">
        <v>0</v>
      </c>
      <c r="BG83" s="303">
        <v>0</v>
      </c>
      <c r="BH83" s="303">
        <v>0</v>
      </c>
      <c r="BI83" s="303">
        <v>4</v>
      </c>
      <c r="BJ83" s="303">
        <v>0</v>
      </c>
      <c r="BK83" s="303">
        <v>0</v>
      </c>
      <c r="BL83" s="303">
        <v>0</v>
      </c>
      <c r="BM83" s="303">
        <v>0</v>
      </c>
      <c r="BN83" s="303">
        <v>332</v>
      </c>
      <c r="BO83" s="303">
        <v>0</v>
      </c>
      <c r="BP83" s="304">
        <v>605</v>
      </c>
      <c r="BQ83" s="303">
        <v>0</v>
      </c>
      <c r="BR83" s="303">
        <v>0</v>
      </c>
      <c r="BS83" s="303">
        <v>0</v>
      </c>
      <c r="BT83" s="303">
        <v>0</v>
      </c>
      <c r="BU83" s="303">
        <v>0</v>
      </c>
      <c r="BV83" s="303">
        <v>0</v>
      </c>
      <c r="BW83" s="303">
        <v>0</v>
      </c>
      <c r="BX83" s="303">
        <v>0</v>
      </c>
      <c r="BY83" s="303">
        <v>0</v>
      </c>
      <c r="BZ83" s="303">
        <v>0</v>
      </c>
      <c r="CA83" s="303">
        <v>0</v>
      </c>
      <c r="CB83" s="303">
        <v>0</v>
      </c>
      <c r="CC83" s="304">
        <v>0</v>
      </c>
    </row>
    <row r="84" spans="1:81" x14ac:dyDescent="0.25">
      <c r="A84" s="302" t="s">
        <v>85</v>
      </c>
      <c r="B84" s="302" t="s">
        <v>231</v>
      </c>
      <c r="C84" s="302" t="s">
        <v>232</v>
      </c>
      <c r="D84" s="303">
        <v>1180</v>
      </c>
      <c r="E84" s="303">
        <v>9563</v>
      </c>
      <c r="F84" s="303">
        <v>41</v>
      </c>
      <c r="G84" s="303">
        <v>10072</v>
      </c>
      <c r="H84" s="303">
        <v>599</v>
      </c>
      <c r="I84" s="303">
        <v>949</v>
      </c>
      <c r="J84" s="303">
        <v>2</v>
      </c>
      <c r="K84" s="303">
        <v>18</v>
      </c>
      <c r="L84" s="303">
        <v>27</v>
      </c>
      <c r="M84" s="303">
        <v>0</v>
      </c>
      <c r="N84" s="303">
        <v>151</v>
      </c>
      <c r="O84" s="303">
        <v>0</v>
      </c>
      <c r="P84" s="304">
        <v>22602</v>
      </c>
      <c r="Q84" s="303">
        <v>1180</v>
      </c>
      <c r="R84" s="303">
        <v>4781</v>
      </c>
      <c r="S84" s="303">
        <v>0</v>
      </c>
      <c r="T84" s="303">
        <v>9064</v>
      </c>
      <c r="U84" s="303">
        <v>0</v>
      </c>
      <c r="V84" s="303">
        <v>0</v>
      </c>
      <c r="W84" s="303">
        <v>2</v>
      </c>
      <c r="X84" s="303">
        <v>0</v>
      </c>
      <c r="Y84" s="303">
        <v>0</v>
      </c>
      <c r="Z84" s="303">
        <v>0</v>
      </c>
      <c r="AA84" s="303">
        <v>0</v>
      </c>
      <c r="AB84" s="303">
        <v>0</v>
      </c>
      <c r="AC84" s="304">
        <v>15027</v>
      </c>
      <c r="AD84" s="303">
        <v>0</v>
      </c>
      <c r="AE84" s="303">
        <v>4782</v>
      </c>
      <c r="AF84" s="303">
        <v>41</v>
      </c>
      <c r="AG84" s="303">
        <v>0</v>
      </c>
      <c r="AH84" s="303">
        <v>0</v>
      </c>
      <c r="AI84" s="303">
        <v>949</v>
      </c>
      <c r="AJ84" s="303">
        <v>0</v>
      </c>
      <c r="AK84" s="303">
        <v>18</v>
      </c>
      <c r="AL84" s="303">
        <v>27</v>
      </c>
      <c r="AM84" s="303">
        <v>0</v>
      </c>
      <c r="AN84" s="303">
        <v>0</v>
      </c>
      <c r="AO84" s="303">
        <v>0</v>
      </c>
      <c r="AP84" s="304">
        <v>5817</v>
      </c>
      <c r="AQ84" s="303">
        <v>0</v>
      </c>
      <c r="AR84" s="303">
        <v>0</v>
      </c>
      <c r="AS84" s="303">
        <v>0</v>
      </c>
      <c r="AT84" s="303">
        <v>1008</v>
      </c>
      <c r="AU84" s="303">
        <v>599</v>
      </c>
      <c r="AV84" s="303">
        <v>0</v>
      </c>
      <c r="AW84" s="303">
        <v>0</v>
      </c>
      <c r="AX84" s="303">
        <v>0</v>
      </c>
      <c r="AY84" s="303">
        <v>0</v>
      </c>
      <c r="AZ84" s="303">
        <v>0</v>
      </c>
      <c r="BA84" s="303">
        <v>0</v>
      </c>
      <c r="BB84" s="303">
        <v>0</v>
      </c>
      <c r="BC84" s="304">
        <v>1607</v>
      </c>
      <c r="BD84" s="303">
        <v>0</v>
      </c>
      <c r="BE84" s="303">
        <v>0</v>
      </c>
      <c r="BF84" s="303">
        <v>0</v>
      </c>
      <c r="BG84" s="303">
        <v>0</v>
      </c>
      <c r="BH84" s="303">
        <v>0</v>
      </c>
      <c r="BI84" s="303">
        <v>0</v>
      </c>
      <c r="BJ84" s="303">
        <v>0</v>
      </c>
      <c r="BK84" s="303">
        <v>0</v>
      </c>
      <c r="BL84" s="303">
        <v>0</v>
      </c>
      <c r="BM84" s="303">
        <v>0</v>
      </c>
      <c r="BN84" s="303">
        <v>151</v>
      </c>
      <c r="BO84" s="303">
        <v>0</v>
      </c>
      <c r="BP84" s="304">
        <v>151</v>
      </c>
      <c r="BQ84" s="303">
        <v>0</v>
      </c>
      <c r="BR84" s="303">
        <v>0</v>
      </c>
      <c r="BS84" s="303">
        <v>0</v>
      </c>
      <c r="BT84" s="303">
        <v>0</v>
      </c>
      <c r="BU84" s="303">
        <v>0</v>
      </c>
      <c r="BV84" s="303">
        <v>0</v>
      </c>
      <c r="BW84" s="303">
        <v>0</v>
      </c>
      <c r="BX84" s="303">
        <v>0</v>
      </c>
      <c r="BY84" s="303">
        <v>0</v>
      </c>
      <c r="BZ84" s="303">
        <v>0</v>
      </c>
      <c r="CA84" s="303">
        <v>0</v>
      </c>
      <c r="CB84" s="303">
        <v>0</v>
      </c>
      <c r="CC84" s="304">
        <v>0</v>
      </c>
    </row>
    <row r="85" spans="1:81" x14ac:dyDescent="0.25">
      <c r="A85" s="302" t="s">
        <v>85</v>
      </c>
      <c r="B85" s="302" t="s">
        <v>233</v>
      </c>
      <c r="C85" s="302" t="s">
        <v>234</v>
      </c>
      <c r="D85" s="303">
        <v>1297</v>
      </c>
      <c r="E85" s="303">
        <v>10511</v>
      </c>
      <c r="F85" s="303">
        <v>45</v>
      </c>
      <c r="G85" s="303">
        <v>11071</v>
      </c>
      <c r="H85" s="303">
        <v>658</v>
      </c>
      <c r="I85" s="303">
        <v>1043</v>
      </c>
      <c r="J85" s="303">
        <v>2</v>
      </c>
      <c r="K85" s="303">
        <v>20</v>
      </c>
      <c r="L85" s="303">
        <v>30</v>
      </c>
      <c r="M85" s="303">
        <v>0</v>
      </c>
      <c r="N85" s="303">
        <v>166</v>
      </c>
      <c r="O85" s="303">
        <v>0</v>
      </c>
      <c r="P85" s="304">
        <v>24843</v>
      </c>
      <c r="Q85" s="303">
        <v>1297</v>
      </c>
      <c r="R85" s="303">
        <v>5255</v>
      </c>
      <c r="S85" s="303">
        <v>0</v>
      </c>
      <c r="T85" s="303">
        <v>9963</v>
      </c>
      <c r="U85" s="303">
        <v>0</v>
      </c>
      <c r="V85" s="303">
        <v>0</v>
      </c>
      <c r="W85" s="303">
        <v>2</v>
      </c>
      <c r="X85" s="303">
        <v>0</v>
      </c>
      <c r="Y85" s="303">
        <v>0</v>
      </c>
      <c r="Z85" s="303">
        <v>0</v>
      </c>
      <c r="AA85" s="303">
        <v>0</v>
      </c>
      <c r="AB85" s="303">
        <v>0</v>
      </c>
      <c r="AC85" s="304">
        <v>16517</v>
      </c>
      <c r="AD85" s="303">
        <v>0</v>
      </c>
      <c r="AE85" s="303">
        <v>5256</v>
      </c>
      <c r="AF85" s="303">
        <v>45</v>
      </c>
      <c r="AG85" s="303">
        <v>0</v>
      </c>
      <c r="AH85" s="303">
        <v>0</v>
      </c>
      <c r="AI85" s="303">
        <v>1043</v>
      </c>
      <c r="AJ85" s="303">
        <v>0</v>
      </c>
      <c r="AK85" s="303">
        <v>20</v>
      </c>
      <c r="AL85" s="303">
        <v>30</v>
      </c>
      <c r="AM85" s="303">
        <v>0</v>
      </c>
      <c r="AN85" s="303">
        <v>0</v>
      </c>
      <c r="AO85" s="303">
        <v>0</v>
      </c>
      <c r="AP85" s="304">
        <v>6394</v>
      </c>
      <c r="AQ85" s="303">
        <v>0</v>
      </c>
      <c r="AR85" s="303">
        <v>0</v>
      </c>
      <c r="AS85" s="303">
        <v>0</v>
      </c>
      <c r="AT85" s="303">
        <v>1108</v>
      </c>
      <c r="AU85" s="303">
        <v>658</v>
      </c>
      <c r="AV85" s="303">
        <v>0</v>
      </c>
      <c r="AW85" s="303">
        <v>0</v>
      </c>
      <c r="AX85" s="303">
        <v>0</v>
      </c>
      <c r="AY85" s="303">
        <v>0</v>
      </c>
      <c r="AZ85" s="303">
        <v>0</v>
      </c>
      <c r="BA85" s="303">
        <v>0</v>
      </c>
      <c r="BB85" s="303">
        <v>0</v>
      </c>
      <c r="BC85" s="304">
        <v>1766</v>
      </c>
      <c r="BD85" s="303">
        <v>0</v>
      </c>
      <c r="BE85" s="303">
        <v>0</v>
      </c>
      <c r="BF85" s="303">
        <v>0</v>
      </c>
      <c r="BG85" s="303">
        <v>0</v>
      </c>
      <c r="BH85" s="303">
        <v>0</v>
      </c>
      <c r="BI85" s="303">
        <v>0</v>
      </c>
      <c r="BJ85" s="303">
        <v>0</v>
      </c>
      <c r="BK85" s="303">
        <v>0</v>
      </c>
      <c r="BL85" s="303">
        <v>0</v>
      </c>
      <c r="BM85" s="303">
        <v>0</v>
      </c>
      <c r="BN85" s="303">
        <v>166</v>
      </c>
      <c r="BO85" s="303">
        <v>0</v>
      </c>
      <c r="BP85" s="304">
        <v>166</v>
      </c>
      <c r="BQ85" s="303">
        <v>0</v>
      </c>
      <c r="BR85" s="303">
        <v>0</v>
      </c>
      <c r="BS85" s="303">
        <v>0</v>
      </c>
      <c r="BT85" s="303">
        <v>0</v>
      </c>
      <c r="BU85" s="303">
        <v>0</v>
      </c>
      <c r="BV85" s="303">
        <v>0</v>
      </c>
      <c r="BW85" s="303">
        <v>0</v>
      </c>
      <c r="BX85" s="303">
        <v>0</v>
      </c>
      <c r="BY85" s="303">
        <v>0</v>
      </c>
      <c r="BZ85" s="303">
        <v>0</v>
      </c>
      <c r="CA85" s="303">
        <v>0</v>
      </c>
      <c r="CB85" s="303">
        <v>0</v>
      </c>
      <c r="CC85" s="304">
        <v>0</v>
      </c>
    </row>
    <row r="86" spans="1:81" x14ac:dyDescent="0.25">
      <c r="A86" s="302" t="s">
        <v>85</v>
      </c>
      <c r="B86" s="302" t="s">
        <v>235</v>
      </c>
      <c r="C86" s="302" t="s">
        <v>236</v>
      </c>
      <c r="D86" s="303">
        <v>1826</v>
      </c>
      <c r="E86" s="303">
        <v>14801</v>
      </c>
      <c r="F86" s="303">
        <v>63</v>
      </c>
      <c r="G86" s="303">
        <v>15590</v>
      </c>
      <c r="H86" s="303">
        <v>927</v>
      </c>
      <c r="I86" s="303">
        <v>1469</v>
      </c>
      <c r="J86" s="303">
        <v>3</v>
      </c>
      <c r="K86" s="303">
        <v>28</v>
      </c>
      <c r="L86" s="303">
        <v>42</v>
      </c>
      <c r="M86" s="303">
        <v>0</v>
      </c>
      <c r="N86" s="303">
        <v>234</v>
      </c>
      <c r="O86" s="303">
        <v>0</v>
      </c>
      <c r="P86" s="304">
        <v>34983</v>
      </c>
      <c r="Q86" s="303">
        <v>1826</v>
      </c>
      <c r="R86" s="303">
        <v>7400</v>
      </c>
      <c r="S86" s="303">
        <v>0</v>
      </c>
      <c r="T86" s="303">
        <v>14031</v>
      </c>
      <c r="U86" s="303">
        <v>0</v>
      </c>
      <c r="V86" s="303">
        <v>0</v>
      </c>
      <c r="W86" s="303">
        <v>3</v>
      </c>
      <c r="X86" s="303">
        <v>0</v>
      </c>
      <c r="Y86" s="303">
        <v>0</v>
      </c>
      <c r="Z86" s="303">
        <v>0</v>
      </c>
      <c r="AA86" s="303">
        <v>0</v>
      </c>
      <c r="AB86" s="303">
        <v>0</v>
      </c>
      <c r="AC86" s="304">
        <v>23260</v>
      </c>
      <c r="AD86" s="303">
        <v>0</v>
      </c>
      <c r="AE86" s="303">
        <v>7401</v>
      </c>
      <c r="AF86" s="303">
        <v>63</v>
      </c>
      <c r="AG86" s="303">
        <v>0</v>
      </c>
      <c r="AH86" s="303">
        <v>0</v>
      </c>
      <c r="AI86" s="303">
        <v>1469</v>
      </c>
      <c r="AJ86" s="303">
        <v>0</v>
      </c>
      <c r="AK86" s="303">
        <v>28</v>
      </c>
      <c r="AL86" s="303">
        <v>42</v>
      </c>
      <c r="AM86" s="303">
        <v>0</v>
      </c>
      <c r="AN86" s="303">
        <v>0</v>
      </c>
      <c r="AO86" s="303">
        <v>0</v>
      </c>
      <c r="AP86" s="304">
        <v>9003</v>
      </c>
      <c r="AQ86" s="303">
        <v>0</v>
      </c>
      <c r="AR86" s="303">
        <v>0</v>
      </c>
      <c r="AS86" s="303">
        <v>0</v>
      </c>
      <c r="AT86" s="303">
        <v>1559</v>
      </c>
      <c r="AU86" s="303">
        <v>927</v>
      </c>
      <c r="AV86" s="303">
        <v>0</v>
      </c>
      <c r="AW86" s="303">
        <v>0</v>
      </c>
      <c r="AX86" s="303">
        <v>0</v>
      </c>
      <c r="AY86" s="303">
        <v>0</v>
      </c>
      <c r="AZ86" s="303">
        <v>0</v>
      </c>
      <c r="BA86" s="303">
        <v>0</v>
      </c>
      <c r="BB86" s="303">
        <v>0</v>
      </c>
      <c r="BC86" s="304">
        <v>2486</v>
      </c>
      <c r="BD86" s="303">
        <v>0</v>
      </c>
      <c r="BE86" s="303">
        <v>0</v>
      </c>
      <c r="BF86" s="303">
        <v>0</v>
      </c>
      <c r="BG86" s="303">
        <v>0</v>
      </c>
      <c r="BH86" s="303">
        <v>0</v>
      </c>
      <c r="BI86" s="303">
        <v>0</v>
      </c>
      <c r="BJ86" s="303">
        <v>0</v>
      </c>
      <c r="BK86" s="303">
        <v>0</v>
      </c>
      <c r="BL86" s="303">
        <v>0</v>
      </c>
      <c r="BM86" s="303">
        <v>0</v>
      </c>
      <c r="BN86" s="303">
        <v>234</v>
      </c>
      <c r="BO86" s="303">
        <v>0</v>
      </c>
      <c r="BP86" s="304">
        <v>234</v>
      </c>
      <c r="BQ86" s="303">
        <v>0</v>
      </c>
      <c r="BR86" s="303">
        <v>0</v>
      </c>
      <c r="BS86" s="303">
        <v>0</v>
      </c>
      <c r="BT86" s="303">
        <v>0</v>
      </c>
      <c r="BU86" s="303">
        <v>0</v>
      </c>
      <c r="BV86" s="303">
        <v>0</v>
      </c>
      <c r="BW86" s="303">
        <v>0</v>
      </c>
      <c r="BX86" s="303">
        <v>0</v>
      </c>
      <c r="BY86" s="303">
        <v>0</v>
      </c>
      <c r="BZ86" s="303">
        <v>0</v>
      </c>
      <c r="CA86" s="303">
        <v>0</v>
      </c>
      <c r="CB86" s="303">
        <v>0</v>
      </c>
      <c r="CC86" s="304">
        <v>0</v>
      </c>
    </row>
    <row r="87" spans="1:81" x14ac:dyDescent="0.25">
      <c r="A87" s="302" t="s">
        <v>86</v>
      </c>
      <c r="B87" s="302" t="s">
        <v>233</v>
      </c>
      <c r="C87" s="302" t="s">
        <v>232</v>
      </c>
      <c r="D87" s="303">
        <v>1115</v>
      </c>
      <c r="E87" s="303">
        <v>9201</v>
      </c>
      <c r="F87" s="303">
        <v>70</v>
      </c>
      <c r="G87" s="303">
        <v>27086</v>
      </c>
      <c r="H87" s="303">
        <v>1127</v>
      </c>
      <c r="I87" s="303">
        <v>78</v>
      </c>
      <c r="J87" s="303">
        <v>4</v>
      </c>
      <c r="K87" s="303">
        <v>31</v>
      </c>
      <c r="L87" s="303">
        <v>47</v>
      </c>
      <c r="M87" s="303">
        <v>0</v>
      </c>
      <c r="N87" s="303">
        <v>270</v>
      </c>
      <c r="O87" s="303">
        <v>0</v>
      </c>
      <c r="P87" s="304">
        <v>39029</v>
      </c>
      <c r="Q87" s="303">
        <v>1115</v>
      </c>
      <c r="R87" s="303">
        <v>4600</v>
      </c>
      <c r="S87" s="303">
        <v>0</v>
      </c>
      <c r="T87" s="303">
        <v>13552</v>
      </c>
      <c r="U87" s="303">
        <v>0</v>
      </c>
      <c r="V87" s="303">
        <v>0</v>
      </c>
      <c r="W87" s="303">
        <v>4</v>
      </c>
      <c r="X87" s="303">
        <v>0</v>
      </c>
      <c r="Y87" s="303">
        <v>0</v>
      </c>
      <c r="Z87" s="303">
        <v>0</v>
      </c>
      <c r="AA87" s="303">
        <v>0</v>
      </c>
      <c r="AB87" s="303">
        <v>0</v>
      </c>
      <c r="AC87" s="304">
        <v>19271</v>
      </c>
      <c r="AD87" s="303">
        <v>0</v>
      </c>
      <c r="AE87" s="303">
        <v>3785</v>
      </c>
      <c r="AF87" s="303">
        <v>70</v>
      </c>
      <c r="AG87" s="303">
        <v>0</v>
      </c>
      <c r="AH87" s="303">
        <v>0</v>
      </c>
      <c r="AI87" s="303">
        <v>65</v>
      </c>
      <c r="AJ87" s="303">
        <v>0</v>
      </c>
      <c r="AK87" s="303">
        <v>31</v>
      </c>
      <c r="AL87" s="303">
        <v>47</v>
      </c>
      <c r="AM87" s="303">
        <v>0</v>
      </c>
      <c r="AN87" s="303">
        <v>109</v>
      </c>
      <c r="AO87" s="303">
        <v>0</v>
      </c>
      <c r="AP87" s="304">
        <v>4107</v>
      </c>
      <c r="AQ87" s="303">
        <v>0</v>
      </c>
      <c r="AR87" s="303">
        <v>0</v>
      </c>
      <c r="AS87" s="303">
        <v>0</v>
      </c>
      <c r="AT87" s="303">
        <v>13534</v>
      </c>
      <c r="AU87" s="303">
        <v>1127</v>
      </c>
      <c r="AV87" s="303">
        <v>0</v>
      </c>
      <c r="AW87" s="303">
        <v>0</v>
      </c>
      <c r="AX87" s="303">
        <v>0</v>
      </c>
      <c r="AY87" s="303">
        <v>0</v>
      </c>
      <c r="AZ87" s="303">
        <v>0</v>
      </c>
      <c r="BA87" s="303">
        <v>0</v>
      </c>
      <c r="BB87" s="303">
        <v>0</v>
      </c>
      <c r="BC87" s="304">
        <v>14661</v>
      </c>
      <c r="BD87" s="303">
        <v>0</v>
      </c>
      <c r="BE87" s="303">
        <v>816</v>
      </c>
      <c r="BF87" s="303">
        <v>0</v>
      </c>
      <c r="BG87" s="303">
        <v>0</v>
      </c>
      <c r="BH87" s="303">
        <v>0</v>
      </c>
      <c r="BI87" s="303">
        <v>13</v>
      </c>
      <c r="BJ87" s="303">
        <v>0</v>
      </c>
      <c r="BK87" s="303">
        <v>0</v>
      </c>
      <c r="BL87" s="303">
        <v>0</v>
      </c>
      <c r="BM87" s="303">
        <v>0</v>
      </c>
      <c r="BN87" s="303">
        <v>161</v>
      </c>
      <c r="BO87" s="303">
        <v>0</v>
      </c>
      <c r="BP87" s="304">
        <v>990</v>
      </c>
      <c r="BQ87" s="303">
        <v>0</v>
      </c>
      <c r="BR87" s="303">
        <v>0</v>
      </c>
      <c r="BS87" s="303">
        <v>0</v>
      </c>
      <c r="BT87" s="303">
        <v>0</v>
      </c>
      <c r="BU87" s="303">
        <v>0</v>
      </c>
      <c r="BV87" s="303">
        <v>0</v>
      </c>
      <c r="BW87" s="303">
        <v>0</v>
      </c>
      <c r="BX87" s="303">
        <v>0</v>
      </c>
      <c r="BY87" s="303">
        <v>0</v>
      </c>
      <c r="BZ87" s="303">
        <v>0</v>
      </c>
      <c r="CA87" s="303">
        <v>0</v>
      </c>
      <c r="CB87" s="303">
        <v>0</v>
      </c>
      <c r="CC87" s="304">
        <v>0</v>
      </c>
    </row>
    <row r="88" spans="1:81" x14ac:dyDescent="0.25">
      <c r="A88" s="302" t="s">
        <v>86</v>
      </c>
      <c r="B88" s="302" t="s">
        <v>233</v>
      </c>
      <c r="C88" s="302" t="s">
        <v>234</v>
      </c>
      <c r="D88" s="303">
        <v>1139</v>
      </c>
      <c r="E88" s="303">
        <v>9401</v>
      </c>
      <c r="F88" s="303">
        <v>72</v>
      </c>
      <c r="G88" s="303">
        <v>27749</v>
      </c>
      <c r="H88" s="303">
        <v>1155</v>
      </c>
      <c r="I88" s="303">
        <v>76</v>
      </c>
      <c r="J88" s="303">
        <v>4</v>
      </c>
      <c r="K88" s="303">
        <v>32</v>
      </c>
      <c r="L88" s="303">
        <v>48</v>
      </c>
      <c r="M88" s="303">
        <v>0</v>
      </c>
      <c r="N88" s="303">
        <v>276</v>
      </c>
      <c r="O88" s="303">
        <v>0</v>
      </c>
      <c r="P88" s="304">
        <v>39952</v>
      </c>
      <c r="Q88" s="303">
        <v>1139</v>
      </c>
      <c r="R88" s="303">
        <v>4701</v>
      </c>
      <c r="S88" s="303">
        <v>0</v>
      </c>
      <c r="T88" s="303">
        <v>13874</v>
      </c>
      <c r="U88" s="303">
        <v>0</v>
      </c>
      <c r="V88" s="303">
        <v>0</v>
      </c>
      <c r="W88" s="303">
        <v>4</v>
      </c>
      <c r="X88" s="303">
        <v>0</v>
      </c>
      <c r="Y88" s="303">
        <v>0</v>
      </c>
      <c r="Z88" s="303">
        <v>0</v>
      </c>
      <c r="AA88" s="303">
        <v>0</v>
      </c>
      <c r="AB88" s="303">
        <v>0</v>
      </c>
      <c r="AC88" s="304">
        <v>19718</v>
      </c>
      <c r="AD88" s="303">
        <v>0</v>
      </c>
      <c r="AE88" s="303">
        <v>3863</v>
      </c>
      <c r="AF88" s="303">
        <v>72</v>
      </c>
      <c r="AG88" s="303">
        <v>0</v>
      </c>
      <c r="AH88" s="303">
        <v>0</v>
      </c>
      <c r="AI88" s="303">
        <v>62</v>
      </c>
      <c r="AJ88" s="303">
        <v>0</v>
      </c>
      <c r="AK88" s="303">
        <v>32</v>
      </c>
      <c r="AL88" s="303">
        <v>48</v>
      </c>
      <c r="AM88" s="303">
        <v>0</v>
      </c>
      <c r="AN88" s="303">
        <v>112</v>
      </c>
      <c r="AO88" s="303">
        <v>0</v>
      </c>
      <c r="AP88" s="304">
        <v>4189</v>
      </c>
      <c r="AQ88" s="303">
        <v>0</v>
      </c>
      <c r="AR88" s="303">
        <v>0</v>
      </c>
      <c r="AS88" s="303">
        <v>0</v>
      </c>
      <c r="AT88" s="303">
        <v>13875</v>
      </c>
      <c r="AU88" s="303">
        <v>1155</v>
      </c>
      <c r="AV88" s="303">
        <v>0</v>
      </c>
      <c r="AW88" s="303">
        <v>0</v>
      </c>
      <c r="AX88" s="303">
        <v>0</v>
      </c>
      <c r="AY88" s="303">
        <v>0</v>
      </c>
      <c r="AZ88" s="303">
        <v>0</v>
      </c>
      <c r="BA88" s="303">
        <v>0</v>
      </c>
      <c r="BB88" s="303">
        <v>0</v>
      </c>
      <c r="BC88" s="304">
        <v>15030</v>
      </c>
      <c r="BD88" s="303">
        <v>0</v>
      </c>
      <c r="BE88" s="303">
        <v>837</v>
      </c>
      <c r="BF88" s="303">
        <v>0</v>
      </c>
      <c r="BG88" s="303">
        <v>0</v>
      </c>
      <c r="BH88" s="303">
        <v>0</v>
      </c>
      <c r="BI88" s="303">
        <v>14</v>
      </c>
      <c r="BJ88" s="303">
        <v>0</v>
      </c>
      <c r="BK88" s="303">
        <v>0</v>
      </c>
      <c r="BL88" s="303">
        <v>0</v>
      </c>
      <c r="BM88" s="303">
        <v>0</v>
      </c>
      <c r="BN88" s="303">
        <v>164</v>
      </c>
      <c r="BO88" s="303">
        <v>0</v>
      </c>
      <c r="BP88" s="304">
        <v>1015</v>
      </c>
      <c r="BQ88" s="303">
        <v>0</v>
      </c>
      <c r="BR88" s="303">
        <v>0</v>
      </c>
      <c r="BS88" s="303">
        <v>0</v>
      </c>
      <c r="BT88" s="303">
        <v>0</v>
      </c>
      <c r="BU88" s="303">
        <v>0</v>
      </c>
      <c r="BV88" s="303">
        <v>0</v>
      </c>
      <c r="BW88" s="303">
        <v>0</v>
      </c>
      <c r="BX88" s="303">
        <v>0</v>
      </c>
      <c r="BY88" s="303">
        <v>0</v>
      </c>
      <c r="BZ88" s="303">
        <v>0</v>
      </c>
      <c r="CA88" s="303">
        <v>0</v>
      </c>
      <c r="CB88" s="303">
        <v>0</v>
      </c>
      <c r="CC88" s="304">
        <v>0</v>
      </c>
    </row>
    <row r="89" spans="1:81" x14ac:dyDescent="0.25">
      <c r="A89" s="302" t="s">
        <v>86</v>
      </c>
      <c r="B89" s="302" t="s">
        <v>235</v>
      </c>
      <c r="C89" s="302" t="s">
        <v>236</v>
      </c>
      <c r="D89" s="303">
        <v>1805</v>
      </c>
      <c r="E89" s="303">
        <v>14902</v>
      </c>
      <c r="F89" s="303">
        <v>114</v>
      </c>
      <c r="G89" s="303">
        <v>43989</v>
      </c>
      <c r="H89" s="303">
        <v>1830</v>
      </c>
      <c r="I89" s="303">
        <v>120</v>
      </c>
      <c r="J89" s="303">
        <v>6</v>
      </c>
      <c r="K89" s="303">
        <v>51</v>
      </c>
      <c r="L89" s="303">
        <v>76</v>
      </c>
      <c r="M89" s="303">
        <v>0</v>
      </c>
      <c r="N89" s="303">
        <v>437</v>
      </c>
      <c r="O89" s="303">
        <v>0</v>
      </c>
      <c r="P89" s="304">
        <v>63330</v>
      </c>
      <c r="Q89" s="303">
        <v>1805</v>
      </c>
      <c r="R89" s="303">
        <v>7451</v>
      </c>
      <c r="S89" s="303">
        <v>0</v>
      </c>
      <c r="T89" s="303">
        <v>21994</v>
      </c>
      <c r="U89" s="303">
        <v>0</v>
      </c>
      <c r="V89" s="303">
        <v>0</v>
      </c>
      <c r="W89" s="303">
        <v>6</v>
      </c>
      <c r="X89" s="303">
        <v>0</v>
      </c>
      <c r="Y89" s="303">
        <v>0</v>
      </c>
      <c r="Z89" s="303">
        <v>0</v>
      </c>
      <c r="AA89" s="303">
        <v>0</v>
      </c>
      <c r="AB89" s="303">
        <v>0</v>
      </c>
      <c r="AC89" s="304">
        <v>31256</v>
      </c>
      <c r="AD89" s="303">
        <v>0</v>
      </c>
      <c r="AE89" s="303">
        <v>6123</v>
      </c>
      <c r="AF89" s="303">
        <v>114</v>
      </c>
      <c r="AG89" s="303">
        <v>0</v>
      </c>
      <c r="AH89" s="303">
        <v>0</v>
      </c>
      <c r="AI89" s="303">
        <v>99</v>
      </c>
      <c r="AJ89" s="303">
        <v>0</v>
      </c>
      <c r="AK89" s="303">
        <v>51</v>
      </c>
      <c r="AL89" s="303">
        <v>76</v>
      </c>
      <c r="AM89" s="303">
        <v>0</v>
      </c>
      <c r="AN89" s="303">
        <v>177</v>
      </c>
      <c r="AO89" s="303">
        <v>0</v>
      </c>
      <c r="AP89" s="304">
        <v>6640</v>
      </c>
      <c r="AQ89" s="303">
        <v>0</v>
      </c>
      <c r="AR89" s="303">
        <v>0</v>
      </c>
      <c r="AS89" s="303">
        <v>0</v>
      </c>
      <c r="AT89" s="303">
        <v>21995</v>
      </c>
      <c r="AU89" s="303">
        <v>1830</v>
      </c>
      <c r="AV89" s="303">
        <v>0</v>
      </c>
      <c r="AW89" s="303">
        <v>0</v>
      </c>
      <c r="AX89" s="303">
        <v>0</v>
      </c>
      <c r="AY89" s="303">
        <v>0</v>
      </c>
      <c r="AZ89" s="303">
        <v>0</v>
      </c>
      <c r="BA89" s="303">
        <v>0</v>
      </c>
      <c r="BB89" s="303">
        <v>0</v>
      </c>
      <c r="BC89" s="304">
        <v>23825</v>
      </c>
      <c r="BD89" s="303">
        <v>0</v>
      </c>
      <c r="BE89" s="303">
        <v>1328</v>
      </c>
      <c r="BF89" s="303">
        <v>0</v>
      </c>
      <c r="BG89" s="303">
        <v>0</v>
      </c>
      <c r="BH89" s="303">
        <v>0</v>
      </c>
      <c r="BI89" s="303">
        <v>21</v>
      </c>
      <c r="BJ89" s="303">
        <v>0</v>
      </c>
      <c r="BK89" s="303">
        <v>0</v>
      </c>
      <c r="BL89" s="303">
        <v>0</v>
      </c>
      <c r="BM89" s="303">
        <v>0</v>
      </c>
      <c r="BN89" s="303">
        <v>260</v>
      </c>
      <c r="BO89" s="303">
        <v>0</v>
      </c>
      <c r="BP89" s="304">
        <v>1609</v>
      </c>
      <c r="BQ89" s="303">
        <v>0</v>
      </c>
      <c r="BR89" s="303">
        <v>0</v>
      </c>
      <c r="BS89" s="303">
        <v>0</v>
      </c>
      <c r="BT89" s="303">
        <v>0</v>
      </c>
      <c r="BU89" s="303">
        <v>0</v>
      </c>
      <c r="BV89" s="303">
        <v>0</v>
      </c>
      <c r="BW89" s="303">
        <v>0</v>
      </c>
      <c r="BX89" s="303">
        <v>0</v>
      </c>
      <c r="BY89" s="303">
        <v>0</v>
      </c>
      <c r="BZ89" s="303">
        <v>0</v>
      </c>
      <c r="CA89" s="303">
        <v>0</v>
      </c>
      <c r="CB89" s="303">
        <v>0</v>
      </c>
      <c r="CC89" s="304">
        <v>0</v>
      </c>
    </row>
    <row r="90" spans="1:81" x14ac:dyDescent="0.25">
      <c r="P90" s="305"/>
    </row>
    <row r="94" spans="1:81" x14ac:dyDescent="0.25">
      <c r="BN94" s="30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8DC6-57D8-4685-A089-BDB8A4B7B09E}">
  <sheetPr>
    <tabColor rgb="FFC6E0B4"/>
  </sheetPr>
  <dimension ref="A1:CC43"/>
  <sheetViews>
    <sheetView zoomScaleNormal="100" workbookViewId="0">
      <pane xSplit="3" ySplit="2" topLeftCell="BE3" activePane="bottomRight" state="frozen"/>
      <selection pane="topRight"/>
      <selection pane="bottomLeft"/>
      <selection pane="bottomRight"/>
    </sheetView>
  </sheetViews>
  <sheetFormatPr defaultColWidth="12.5703125" defaultRowHeight="15.95" customHeight="1" x14ac:dyDescent="0.25"/>
  <cols>
    <col min="1" max="3" width="16.7109375" customWidth="1"/>
  </cols>
  <sheetData>
    <row r="1" spans="1:81" ht="15.95" customHeight="1" x14ac:dyDescent="0.25">
      <c r="A1" s="245" t="s">
        <v>229</v>
      </c>
      <c r="B1" s="245" t="s">
        <v>134</v>
      </c>
    </row>
    <row r="2" spans="1:81" ht="15.95" customHeight="1" x14ac:dyDescent="0.25">
      <c r="A2" s="51" t="s">
        <v>119</v>
      </c>
      <c r="B2" s="51" t="s">
        <v>119</v>
      </c>
      <c r="C2" s="51" t="s">
        <v>119</v>
      </c>
      <c r="D2" s="1" t="s">
        <v>120</v>
      </c>
      <c r="E2" s="1" t="s">
        <v>120</v>
      </c>
      <c r="F2" s="1" t="s">
        <v>120</v>
      </c>
      <c r="G2" s="1" t="s">
        <v>120</v>
      </c>
      <c r="H2" s="1" t="s">
        <v>120</v>
      </c>
      <c r="I2" s="1" t="s">
        <v>120</v>
      </c>
      <c r="J2" s="1" t="s">
        <v>120</v>
      </c>
      <c r="K2" s="1" t="s">
        <v>120</v>
      </c>
      <c r="L2" s="1" t="s">
        <v>120</v>
      </c>
      <c r="M2" s="1" t="s">
        <v>120</v>
      </c>
      <c r="N2" s="1" t="s">
        <v>120</v>
      </c>
      <c r="O2" s="1" t="s">
        <v>120</v>
      </c>
      <c r="P2" s="1" t="s">
        <v>120</v>
      </c>
      <c r="Q2" s="1" t="s">
        <v>121</v>
      </c>
      <c r="R2" s="1" t="s">
        <v>121</v>
      </c>
      <c r="S2" s="1" t="s">
        <v>121</v>
      </c>
      <c r="T2" s="1" t="s">
        <v>121</v>
      </c>
      <c r="U2" s="1" t="s">
        <v>121</v>
      </c>
      <c r="V2" s="1" t="s">
        <v>121</v>
      </c>
      <c r="W2" s="1" t="s">
        <v>121</v>
      </c>
      <c r="X2" s="1" t="s">
        <v>121</v>
      </c>
      <c r="Y2" s="1" t="s">
        <v>121</v>
      </c>
      <c r="Z2" s="1" t="s">
        <v>121</v>
      </c>
      <c r="AA2" s="1" t="s">
        <v>121</v>
      </c>
      <c r="AB2" s="1" t="s">
        <v>121</v>
      </c>
      <c r="AC2" s="1" t="s">
        <v>121</v>
      </c>
      <c r="AD2" s="1" t="s">
        <v>122</v>
      </c>
      <c r="AE2" s="1" t="s">
        <v>122</v>
      </c>
      <c r="AF2" s="1" t="s">
        <v>122</v>
      </c>
      <c r="AG2" s="1" t="s">
        <v>122</v>
      </c>
      <c r="AH2" s="1" t="s">
        <v>122</v>
      </c>
      <c r="AI2" s="1" t="s">
        <v>122</v>
      </c>
      <c r="AJ2" s="1" t="s">
        <v>122</v>
      </c>
      <c r="AK2" s="1" t="s">
        <v>122</v>
      </c>
      <c r="AL2" s="1" t="s">
        <v>122</v>
      </c>
      <c r="AM2" s="1" t="s">
        <v>122</v>
      </c>
      <c r="AN2" s="1" t="s">
        <v>122</v>
      </c>
      <c r="AO2" s="1" t="s">
        <v>122</v>
      </c>
      <c r="AP2" s="1" t="s">
        <v>122</v>
      </c>
      <c r="AQ2" s="1" t="s">
        <v>123</v>
      </c>
      <c r="AR2" s="1" t="s">
        <v>123</v>
      </c>
      <c r="AS2" s="1" t="s">
        <v>123</v>
      </c>
      <c r="AT2" s="1" t="s">
        <v>123</v>
      </c>
      <c r="AU2" s="1" t="s">
        <v>123</v>
      </c>
      <c r="AV2" s="1" t="s">
        <v>123</v>
      </c>
      <c r="AW2" s="1" t="s">
        <v>123</v>
      </c>
      <c r="AX2" s="1" t="s">
        <v>123</v>
      </c>
      <c r="AY2" s="1" t="s">
        <v>123</v>
      </c>
      <c r="AZ2" s="1" t="s">
        <v>123</v>
      </c>
      <c r="BA2" s="1" t="s">
        <v>123</v>
      </c>
      <c r="BB2" s="1" t="s">
        <v>123</v>
      </c>
      <c r="BC2" s="1" t="s">
        <v>123</v>
      </c>
      <c r="BD2" s="1" t="s">
        <v>124</v>
      </c>
      <c r="BE2" s="1" t="s">
        <v>124</v>
      </c>
      <c r="BF2" s="1" t="s">
        <v>124</v>
      </c>
      <c r="BG2" s="1" t="s">
        <v>124</v>
      </c>
      <c r="BH2" s="1" t="s">
        <v>124</v>
      </c>
      <c r="BI2" s="1" t="s">
        <v>124</v>
      </c>
      <c r="BJ2" s="1" t="s">
        <v>124</v>
      </c>
      <c r="BK2" s="1" t="s">
        <v>124</v>
      </c>
      <c r="BL2" s="1" t="s">
        <v>124</v>
      </c>
      <c r="BM2" s="1" t="s">
        <v>124</v>
      </c>
      <c r="BN2" s="1" t="s">
        <v>124</v>
      </c>
      <c r="BO2" s="1" t="s">
        <v>124</v>
      </c>
      <c r="BP2" s="1" t="s">
        <v>124</v>
      </c>
      <c r="BQ2" s="1" t="s">
        <v>125</v>
      </c>
      <c r="BR2" s="1" t="s">
        <v>125</v>
      </c>
      <c r="BS2" s="1" t="s">
        <v>125</v>
      </c>
      <c r="BT2" s="1" t="s">
        <v>125</v>
      </c>
      <c r="BU2" s="1" t="s">
        <v>125</v>
      </c>
      <c r="BV2" s="1" t="s">
        <v>125</v>
      </c>
      <c r="BW2" s="1" t="s">
        <v>125</v>
      </c>
      <c r="BX2" s="1" t="s">
        <v>125</v>
      </c>
      <c r="BY2" s="1" t="s">
        <v>125</v>
      </c>
      <c r="BZ2" s="1" t="s">
        <v>125</v>
      </c>
      <c r="CA2" s="1" t="s">
        <v>125</v>
      </c>
      <c r="CB2" s="1" t="s">
        <v>125</v>
      </c>
      <c r="CC2" s="1" t="s">
        <v>125</v>
      </c>
    </row>
    <row r="3" spans="1:81" ht="15.95" customHeight="1" x14ac:dyDescent="0.25">
      <c r="A3" s="242" t="s">
        <v>126</v>
      </c>
      <c r="B3" s="242" t="s">
        <v>127</v>
      </c>
      <c r="C3" s="242" t="s">
        <v>128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129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130</v>
      </c>
      <c r="N3" s="1" t="s">
        <v>96</v>
      </c>
      <c r="O3" s="1" t="s">
        <v>131</v>
      </c>
      <c r="P3" s="2" t="s">
        <v>132</v>
      </c>
      <c r="Q3" s="1" t="s">
        <v>19</v>
      </c>
      <c r="R3" s="1" t="s">
        <v>20</v>
      </c>
      <c r="S3" s="1" t="s">
        <v>21</v>
      </c>
      <c r="T3" s="1" t="s">
        <v>22</v>
      </c>
      <c r="U3" s="1" t="s">
        <v>129</v>
      </c>
      <c r="V3" s="1" t="s">
        <v>24</v>
      </c>
      <c r="W3" s="1" t="s">
        <v>25</v>
      </c>
      <c r="X3" s="1" t="s">
        <v>26</v>
      </c>
      <c r="Y3" s="1" t="s">
        <v>27</v>
      </c>
      <c r="Z3" s="1" t="s">
        <v>130</v>
      </c>
      <c r="AA3" s="1" t="s">
        <v>96</v>
      </c>
      <c r="AB3" s="1" t="s">
        <v>131</v>
      </c>
      <c r="AC3" s="2" t="s">
        <v>132</v>
      </c>
      <c r="AD3" s="1" t="s">
        <v>19</v>
      </c>
      <c r="AE3" s="1" t="s">
        <v>20</v>
      </c>
      <c r="AF3" s="1" t="s">
        <v>21</v>
      </c>
      <c r="AG3" s="1" t="s">
        <v>22</v>
      </c>
      <c r="AH3" s="1" t="s">
        <v>129</v>
      </c>
      <c r="AI3" s="1" t="s">
        <v>24</v>
      </c>
      <c r="AJ3" s="1" t="s">
        <v>25</v>
      </c>
      <c r="AK3" s="1" t="s">
        <v>26</v>
      </c>
      <c r="AL3" s="1" t="s">
        <v>27</v>
      </c>
      <c r="AM3" s="1" t="s">
        <v>130</v>
      </c>
      <c r="AN3" s="1" t="s">
        <v>96</v>
      </c>
      <c r="AO3" s="1" t="s">
        <v>131</v>
      </c>
      <c r="AP3" s="2" t="s">
        <v>132</v>
      </c>
      <c r="AQ3" s="1" t="s">
        <v>19</v>
      </c>
      <c r="AR3" s="1" t="s">
        <v>20</v>
      </c>
      <c r="AS3" s="1" t="s">
        <v>21</v>
      </c>
      <c r="AT3" s="1" t="s">
        <v>22</v>
      </c>
      <c r="AU3" s="1" t="s">
        <v>129</v>
      </c>
      <c r="AV3" s="1" t="s">
        <v>24</v>
      </c>
      <c r="AW3" s="1" t="s">
        <v>25</v>
      </c>
      <c r="AX3" s="1" t="s">
        <v>26</v>
      </c>
      <c r="AY3" s="1" t="s">
        <v>27</v>
      </c>
      <c r="AZ3" s="1" t="s">
        <v>130</v>
      </c>
      <c r="BA3" s="1" t="s">
        <v>96</v>
      </c>
      <c r="BB3" s="1" t="s">
        <v>131</v>
      </c>
      <c r="BC3" s="2" t="s">
        <v>132</v>
      </c>
      <c r="BD3" s="1" t="s">
        <v>19</v>
      </c>
      <c r="BE3" s="1" t="s">
        <v>20</v>
      </c>
      <c r="BF3" s="1" t="s">
        <v>21</v>
      </c>
      <c r="BG3" s="1" t="s">
        <v>22</v>
      </c>
      <c r="BH3" s="1" t="s">
        <v>129</v>
      </c>
      <c r="BI3" s="1" t="s">
        <v>24</v>
      </c>
      <c r="BJ3" s="1" t="s">
        <v>25</v>
      </c>
      <c r="BK3" s="1" t="s">
        <v>26</v>
      </c>
      <c r="BL3" s="1" t="s">
        <v>27</v>
      </c>
      <c r="BM3" s="1" t="s">
        <v>130</v>
      </c>
      <c r="BN3" s="1" t="s">
        <v>96</v>
      </c>
      <c r="BO3" s="1" t="s">
        <v>131</v>
      </c>
      <c r="BP3" s="2" t="s">
        <v>132</v>
      </c>
      <c r="BQ3" s="1" t="s">
        <v>19</v>
      </c>
      <c r="BR3" s="1" t="s">
        <v>20</v>
      </c>
      <c r="BS3" s="1" t="s">
        <v>21</v>
      </c>
      <c r="BT3" s="1" t="s">
        <v>22</v>
      </c>
      <c r="BU3" s="1" t="s">
        <v>129</v>
      </c>
      <c r="BV3" s="1" t="s">
        <v>24</v>
      </c>
      <c r="BW3" s="1" t="s">
        <v>25</v>
      </c>
      <c r="BX3" s="1" t="s">
        <v>26</v>
      </c>
      <c r="BY3" s="1" t="s">
        <v>27</v>
      </c>
      <c r="BZ3" s="1" t="s">
        <v>130</v>
      </c>
      <c r="CA3" s="1" t="s">
        <v>96</v>
      </c>
      <c r="CB3" s="1" t="s">
        <v>131</v>
      </c>
      <c r="CC3" s="2" t="s">
        <v>132</v>
      </c>
    </row>
    <row r="4" spans="1:81" ht="15" x14ac:dyDescent="0.25">
      <c r="A4" s="3" t="s">
        <v>33</v>
      </c>
      <c r="B4" s="3" t="s">
        <v>231</v>
      </c>
      <c r="C4" s="3" t="s">
        <v>232</v>
      </c>
      <c r="D4" s="296">
        <v>373</v>
      </c>
      <c r="E4" s="296">
        <v>3082</v>
      </c>
      <c r="F4" s="296">
        <v>24</v>
      </c>
      <c r="G4" s="296">
        <v>9097</v>
      </c>
      <c r="H4" s="296">
        <v>379</v>
      </c>
      <c r="I4" s="296">
        <v>25</v>
      </c>
      <c r="J4" s="296">
        <v>1</v>
      </c>
      <c r="K4" s="296">
        <v>10</v>
      </c>
      <c r="L4" s="296">
        <v>16</v>
      </c>
      <c r="M4" s="296">
        <v>0</v>
      </c>
      <c r="N4" s="296">
        <v>90</v>
      </c>
      <c r="O4" s="296">
        <v>0</v>
      </c>
      <c r="P4" s="297">
        <v>13097</v>
      </c>
      <c r="Q4" s="296">
        <v>373</v>
      </c>
      <c r="R4" s="296">
        <v>1541</v>
      </c>
      <c r="S4" s="296">
        <v>0</v>
      </c>
      <c r="T4" s="296">
        <v>4548</v>
      </c>
      <c r="U4" s="296">
        <v>0</v>
      </c>
      <c r="V4" s="296">
        <v>0</v>
      </c>
      <c r="W4" s="296">
        <v>1</v>
      </c>
      <c r="X4" s="296">
        <v>0</v>
      </c>
      <c r="Y4" s="296">
        <v>0</v>
      </c>
      <c r="Z4" s="296">
        <v>0</v>
      </c>
      <c r="AA4" s="296">
        <v>0</v>
      </c>
      <c r="AB4" s="296">
        <v>0</v>
      </c>
      <c r="AC4" s="297">
        <v>6463</v>
      </c>
      <c r="AD4" s="296">
        <v>0</v>
      </c>
      <c r="AE4" s="296">
        <v>1266</v>
      </c>
      <c r="AF4" s="296">
        <v>24</v>
      </c>
      <c r="AG4" s="296">
        <v>0</v>
      </c>
      <c r="AH4" s="296">
        <v>0</v>
      </c>
      <c r="AI4" s="296">
        <v>21</v>
      </c>
      <c r="AJ4" s="296">
        <v>0</v>
      </c>
      <c r="AK4" s="296">
        <v>10</v>
      </c>
      <c r="AL4" s="296">
        <v>16</v>
      </c>
      <c r="AM4" s="296">
        <v>0</v>
      </c>
      <c r="AN4" s="296">
        <v>37</v>
      </c>
      <c r="AO4" s="296">
        <v>0</v>
      </c>
      <c r="AP4" s="297">
        <v>1374</v>
      </c>
      <c r="AQ4" s="296">
        <v>0</v>
      </c>
      <c r="AR4" s="296">
        <v>0</v>
      </c>
      <c r="AS4" s="296">
        <v>0</v>
      </c>
      <c r="AT4" s="296">
        <v>4549</v>
      </c>
      <c r="AU4" s="296">
        <v>379</v>
      </c>
      <c r="AV4" s="296">
        <v>0</v>
      </c>
      <c r="AW4" s="296">
        <v>0</v>
      </c>
      <c r="AX4" s="296">
        <v>0</v>
      </c>
      <c r="AY4" s="296">
        <v>0</v>
      </c>
      <c r="AZ4" s="296">
        <v>0</v>
      </c>
      <c r="BA4" s="296">
        <v>0</v>
      </c>
      <c r="BB4" s="296">
        <v>0</v>
      </c>
      <c r="BC4" s="297">
        <v>4928</v>
      </c>
      <c r="BD4" s="296">
        <v>0</v>
      </c>
      <c r="BE4" s="296">
        <v>275</v>
      </c>
      <c r="BF4" s="296">
        <v>0</v>
      </c>
      <c r="BG4" s="296">
        <v>0</v>
      </c>
      <c r="BH4" s="296">
        <v>0</v>
      </c>
      <c r="BI4" s="296">
        <v>4</v>
      </c>
      <c r="BJ4" s="296">
        <v>0</v>
      </c>
      <c r="BK4" s="296">
        <v>0</v>
      </c>
      <c r="BL4" s="296">
        <v>0</v>
      </c>
      <c r="BM4" s="296">
        <v>0</v>
      </c>
      <c r="BN4" s="296">
        <v>53</v>
      </c>
      <c r="BO4" s="296">
        <v>0</v>
      </c>
      <c r="BP4" s="297">
        <v>332</v>
      </c>
      <c r="BQ4" s="296">
        <v>0</v>
      </c>
      <c r="BR4" s="296">
        <v>0</v>
      </c>
      <c r="BS4" s="296">
        <v>0</v>
      </c>
      <c r="BT4" s="296">
        <v>0</v>
      </c>
      <c r="BU4" s="296">
        <v>0</v>
      </c>
      <c r="BV4" s="296">
        <v>0</v>
      </c>
      <c r="BW4" s="296">
        <v>0</v>
      </c>
      <c r="BX4" s="296">
        <v>0</v>
      </c>
      <c r="BY4" s="296">
        <v>0</v>
      </c>
      <c r="BZ4" s="296">
        <v>0</v>
      </c>
      <c r="CA4" s="296">
        <v>0</v>
      </c>
      <c r="CB4" s="296">
        <v>0</v>
      </c>
      <c r="CC4" s="297">
        <v>0</v>
      </c>
    </row>
    <row r="5" spans="1:81" ht="15" x14ac:dyDescent="0.25">
      <c r="A5" s="3" t="s">
        <v>33</v>
      </c>
      <c r="B5" s="3" t="s">
        <v>233</v>
      </c>
      <c r="C5" s="3" t="s">
        <v>234</v>
      </c>
      <c r="D5" s="296">
        <v>368</v>
      </c>
      <c r="E5" s="296">
        <v>3039</v>
      </c>
      <c r="F5" s="296">
        <v>23</v>
      </c>
      <c r="G5" s="296">
        <v>8973</v>
      </c>
      <c r="H5" s="296">
        <v>373</v>
      </c>
      <c r="I5" s="296">
        <v>25</v>
      </c>
      <c r="J5" s="296">
        <v>1</v>
      </c>
      <c r="K5" s="296">
        <v>10</v>
      </c>
      <c r="L5" s="296">
        <v>15</v>
      </c>
      <c r="M5" s="296">
        <v>0</v>
      </c>
      <c r="N5" s="296">
        <v>89</v>
      </c>
      <c r="O5" s="296">
        <v>0</v>
      </c>
      <c r="P5" s="297">
        <v>12916</v>
      </c>
      <c r="Q5" s="296">
        <v>368</v>
      </c>
      <c r="R5" s="296">
        <v>1520</v>
      </c>
      <c r="S5" s="296">
        <v>0</v>
      </c>
      <c r="T5" s="296">
        <v>4486</v>
      </c>
      <c r="U5" s="296">
        <v>0</v>
      </c>
      <c r="V5" s="296">
        <v>0</v>
      </c>
      <c r="W5" s="296">
        <v>1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7">
        <v>6375</v>
      </c>
      <c r="AD5" s="296">
        <v>0</v>
      </c>
      <c r="AE5" s="296">
        <v>1249</v>
      </c>
      <c r="AF5" s="296">
        <v>23</v>
      </c>
      <c r="AG5" s="296">
        <v>0</v>
      </c>
      <c r="AH5" s="296">
        <v>0</v>
      </c>
      <c r="AI5" s="296">
        <v>21</v>
      </c>
      <c r="AJ5" s="296">
        <v>0</v>
      </c>
      <c r="AK5" s="296">
        <v>10</v>
      </c>
      <c r="AL5" s="296">
        <v>15</v>
      </c>
      <c r="AM5" s="296">
        <v>0</v>
      </c>
      <c r="AN5" s="296">
        <v>36</v>
      </c>
      <c r="AO5" s="296">
        <v>0</v>
      </c>
      <c r="AP5" s="297">
        <v>1354</v>
      </c>
      <c r="AQ5" s="296">
        <v>0</v>
      </c>
      <c r="AR5" s="296">
        <v>0</v>
      </c>
      <c r="AS5" s="296">
        <v>0</v>
      </c>
      <c r="AT5" s="296">
        <v>4487</v>
      </c>
      <c r="AU5" s="296">
        <v>373</v>
      </c>
      <c r="AV5" s="296">
        <v>0</v>
      </c>
      <c r="AW5" s="296">
        <v>0</v>
      </c>
      <c r="AX5" s="296">
        <v>0</v>
      </c>
      <c r="AY5" s="296">
        <v>0</v>
      </c>
      <c r="AZ5" s="296">
        <v>0</v>
      </c>
      <c r="BA5" s="296">
        <v>0</v>
      </c>
      <c r="BB5" s="296">
        <v>0</v>
      </c>
      <c r="BC5" s="297">
        <v>4860</v>
      </c>
      <c r="BD5" s="296">
        <v>0</v>
      </c>
      <c r="BE5" s="296">
        <v>270</v>
      </c>
      <c r="BF5" s="296">
        <v>0</v>
      </c>
      <c r="BG5" s="296">
        <v>0</v>
      </c>
      <c r="BH5" s="296">
        <v>0</v>
      </c>
      <c r="BI5" s="296">
        <v>4</v>
      </c>
      <c r="BJ5" s="296">
        <v>0</v>
      </c>
      <c r="BK5" s="296">
        <v>0</v>
      </c>
      <c r="BL5" s="296">
        <v>0</v>
      </c>
      <c r="BM5" s="296">
        <v>0</v>
      </c>
      <c r="BN5" s="296">
        <v>53</v>
      </c>
      <c r="BO5" s="296">
        <v>0</v>
      </c>
      <c r="BP5" s="297">
        <v>327</v>
      </c>
      <c r="BQ5" s="296">
        <v>0</v>
      </c>
      <c r="BR5" s="296">
        <v>0</v>
      </c>
      <c r="BS5" s="296">
        <v>0</v>
      </c>
      <c r="BT5" s="296">
        <v>0</v>
      </c>
      <c r="BU5" s="296">
        <v>0</v>
      </c>
      <c r="BV5" s="296">
        <v>0</v>
      </c>
      <c r="BW5" s="296">
        <v>0</v>
      </c>
      <c r="BX5" s="296">
        <v>0</v>
      </c>
      <c r="BY5" s="296">
        <v>0</v>
      </c>
      <c r="BZ5" s="296">
        <v>0</v>
      </c>
      <c r="CA5" s="296">
        <v>0</v>
      </c>
      <c r="CB5" s="296">
        <v>0</v>
      </c>
      <c r="CC5" s="297">
        <v>0</v>
      </c>
    </row>
    <row r="6" spans="1:81" ht="15" x14ac:dyDescent="0.25">
      <c r="A6" s="3" t="s">
        <v>33</v>
      </c>
      <c r="B6" s="3" t="s">
        <v>235</v>
      </c>
      <c r="C6" s="3" t="s">
        <v>236</v>
      </c>
      <c r="D6" s="296">
        <v>374</v>
      </c>
      <c r="E6" s="296">
        <v>3085</v>
      </c>
      <c r="F6" s="296">
        <v>24</v>
      </c>
      <c r="G6" s="296">
        <v>9105</v>
      </c>
      <c r="H6" s="296">
        <v>379</v>
      </c>
      <c r="I6" s="296">
        <v>25</v>
      </c>
      <c r="J6" s="296">
        <v>1</v>
      </c>
      <c r="K6" s="296">
        <v>10</v>
      </c>
      <c r="L6" s="296">
        <v>16</v>
      </c>
      <c r="M6" s="296">
        <v>0</v>
      </c>
      <c r="N6" s="296">
        <v>90</v>
      </c>
      <c r="O6" s="296">
        <v>0</v>
      </c>
      <c r="P6" s="297">
        <v>13109</v>
      </c>
      <c r="Q6" s="296">
        <v>374</v>
      </c>
      <c r="R6" s="296">
        <v>1543</v>
      </c>
      <c r="S6" s="296">
        <v>0</v>
      </c>
      <c r="T6" s="296">
        <v>4552</v>
      </c>
      <c r="U6" s="296">
        <v>0</v>
      </c>
      <c r="V6" s="296">
        <v>0</v>
      </c>
      <c r="W6" s="296">
        <v>1</v>
      </c>
      <c r="X6" s="296">
        <v>0</v>
      </c>
      <c r="Y6" s="296">
        <v>0</v>
      </c>
      <c r="Z6" s="296">
        <v>0</v>
      </c>
      <c r="AA6" s="296">
        <v>0</v>
      </c>
      <c r="AB6" s="296">
        <v>0</v>
      </c>
      <c r="AC6" s="297">
        <v>6470</v>
      </c>
      <c r="AD6" s="296">
        <v>0</v>
      </c>
      <c r="AE6" s="296">
        <v>1267</v>
      </c>
      <c r="AF6" s="296">
        <v>24</v>
      </c>
      <c r="AG6" s="296">
        <v>0</v>
      </c>
      <c r="AH6" s="296">
        <v>0</v>
      </c>
      <c r="AI6" s="296">
        <v>21</v>
      </c>
      <c r="AJ6" s="296">
        <v>0</v>
      </c>
      <c r="AK6" s="296">
        <v>10</v>
      </c>
      <c r="AL6" s="296">
        <v>16</v>
      </c>
      <c r="AM6" s="296">
        <v>0</v>
      </c>
      <c r="AN6" s="296">
        <v>37</v>
      </c>
      <c r="AO6" s="296">
        <v>0</v>
      </c>
      <c r="AP6" s="297">
        <v>1375</v>
      </c>
      <c r="AQ6" s="296">
        <v>0</v>
      </c>
      <c r="AR6" s="296">
        <v>0</v>
      </c>
      <c r="AS6" s="296">
        <v>0</v>
      </c>
      <c r="AT6" s="296">
        <v>4553</v>
      </c>
      <c r="AU6" s="296">
        <v>379</v>
      </c>
      <c r="AV6" s="296">
        <v>0</v>
      </c>
      <c r="AW6" s="296">
        <v>0</v>
      </c>
      <c r="AX6" s="296">
        <v>0</v>
      </c>
      <c r="AY6" s="296">
        <v>0</v>
      </c>
      <c r="AZ6" s="296">
        <v>0</v>
      </c>
      <c r="BA6" s="296">
        <v>0</v>
      </c>
      <c r="BB6" s="296">
        <v>0</v>
      </c>
      <c r="BC6" s="297">
        <v>4932</v>
      </c>
      <c r="BD6" s="296">
        <v>0</v>
      </c>
      <c r="BE6" s="296">
        <v>275</v>
      </c>
      <c r="BF6" s="296">
        <v>0</v>
      </c>
      <c r="BG6" s="296">
        <v>0</v>
      </c>
      <c r="BH6" s="296">
        <v>0</v>
      </c>
      <c r="BI6" s="296">
        <v>4</v>
      </c>
      <c r="BJ6" s="296">
        <v>0</v>
      </c>
      <c r="BK6" s="296">
        <v>0</v>
      </c>
      <c r="BL6" s="296">
        <v>0</v>
      </c>
      <c r="BM6" s="296">
        <v>0</v>
      </c>
      <c r="BN6" s="296">
        <v>53</v>
      </c>
      <c r="BO6" s="296">
        <v>0</v>
      </c>
      <c r="BP6" s="297">
        <v>332</v>
      </c>
      <c r="BQ6" s="296">
        <v>0</v>
      </c>
      <c r="BR6" s="296">
        <v>0</v>
      </c>
      <c r="BS6" s="296">
        <v>0</v>
      </c>
      <c r="BT6" s="296">
        <v>0</v>
      </c>
      <c r="BU6" s="296">
        <v>0</v>
      </c>
      <c r="BV6" s="296">
        <v>0</v>
      </c>
      <c r="BW6" s="296">
        <v>0</v>
      </c>
      <c r="BX6" s="296">
        <v>0</v>
      </c>
      <c r="BY6" s="296">
        <v>0</v>
      </c>
      <c r="BZ6" s="296">
        <v>0</v>
      </c>
      <c r="CA6" s="296">
        <v>0</v>
      </c>
      <c r="CB6" s="296">
        <v>0</v>
      </c>
      <c r="CC6" s="297">
        <v>0</v>
      </c>
    </row>
    <row r="7" spans="1:81" ht="15" x14ac:dyDescent="0.25">
      <c r="A7" s="3" t="s">
        <v>36</v>
      </c>
      <c r="B7" s="3" t="s">
        <v>231</v>
      </c>
      <c r="C7" s="3" t="s">
        <v>240</v>
      </c>
      <c r="D7" s="296">
        <v>-344</v>
      </c>
      <c r="E7" s="296">
        <v>-2838</v>
      </c>
      <c r="F7" s="296">
        <v>-22</v>
      </c>
      <c r="G7" s="296">
        <v>-8378</v>
      </c>
      <c r="H7" s="296">
        <v>-349</v>
      </c>
      <c r="I7" s="296">
        <v>-23</v>
      </c>
      <c r="J7" s="296">
        <v>-1</v>
      </c>
      <c r="K7" s="296">
        <v>-10</v>
      </c>
      <c r="L7" s="296">
        <v>-14</v>
      </c>
      <c r="M7" s="296">
        <v>0</v>
      </c>
      <c r="N7" s="296">
        <v>-83</v>
      </c>
      <c r="O7" s="296">
        <v>0</v>
      </c>
      <c r="P7" s="297">
        <v>-12062</v>
      </c>
      <c r="Q7" s="296">
        <v>-344</v>
      </c>
      <c r="R7" s="296">
        <v>-1419</v>
      </c>
      <c r="S7" s="296">
        <v>0</v>
      </c>
      <c r="T7" s="296">
        <v>-4189</v>
      </c>
      <c r="U7" s="296">
        <v>0</v>
      </c>
      <c r="V7" s="296">
        <v>0</v>
      </c>
      <c r="W7" s="296">
        <v>-1</v>
      </c>
      <c r="X7" s="296">
        <v>0</v>
      </c>
      <c r="Y7" s="296">
        <v>0</v>
      </c>
      <c r="Z7" s="296">
        <v>0</v>
      </c>
      <c r="AA7" s="296">
        <v>0</v>
      </c>
      <c r="AB7" s="296">
        <v>0</v>
      </c>
      <c r="AC7" s="297">
        <v>-5953</v>
      </c>
      <c r="AD7" s="296">
        <v>0</v>
      </c>
      <c r="AE7" s="296">
        <v>-1166</v>
      </c>
      <c r="AF7" s="296">
        <v>-22</v>
      </c>
      <c r="AG7" s="296">
        <v>0</v>
      </c>
      <c r="AH7" s="296">
        <v>0</v>
      </c>
      <c r="AI7" s="296">
        <v>-19</v>
      </c>
      <c r="AJ7" s="296">
        <v>0</v>
      </c>
      <c r="AK7" s="296">
        <v>-10</v>
      </c>
      <c r="AL7" s="296">
        <v>-14</v>
      </c>
      <c r="AM7" s="296">
        <v>0</v>
      </c>
      <c r="AN7" s="296">
        <v>-34</v>
      </c>
      <c r="AO7" s="296">
        <v>0</v>
      </c>
      <c r="AP7" s="297">
        <v>-1265</v>
      </c>
      <c r="AQ7" s="296">
        <v>0</v>
      </c>
      <c r="AR7" s="296">
        <v>0</v>
      </c>
      <c r="AS7" s="296">
        <v>0</v>
      </c>
      <c r="AT7" s="296">
        <v>-4189</v>
      </c>
      <c r="AU7" s="296">
        <v>-349</v>
      </c>
      <c r="AV7" s="296">
        <v>0</v>
      </c>
      <c r="AW7" s="296">
        <v>0</v>
      </c>
      <c r="AX7" s="296">
        <v>0</v>
      </c>
      <c r="AY7" s="296">
        <v>0</v>
      </c>
      <c r="AZ7" s="296">
        <v>0</v>
      </c>
      <c r="BA7" s="296">
        <v>0</v>
      </c>
      <c r="BB7" s="296">
        <v>0</v>
      </c>
      <c r="BC7" s="297">
        <v>-4538</v>
      </c>
      <c r="BD7" s="296">
        <v>0</v>
      </c>
      <c r="BE7" s="296">
        <v>-253</v>
      </c>
      <c r="BF7" s="296">
        <v>0</v>
      </c>
      <c r="BG7" s="296">
        <v>0</v>
      </c>
      <c r="BH7" s="296">
        <v>0</v>
      </c>
      <c r="BI7" s="296">
        <v>-4</v>
      </c>
      <c r="BJ7" s="296">
        <v>0</v>
      </c>
      <c r="BK7" s="296">
        <v>0</v>
      </c>
      <c r="BL7" s="296">
        <v>0</v>
      </c>
      <c r="BM7" s="296">
        <v>0</v>
      </c>
      <c r="BN7" s="296">
        <v>-49</v>
      </c>
      <c r="BO7" s="296">
        <v>0</v>
      </c>
      <c r="BP7" s="297">
        <v>-306</v>
      </c>
      <c r="BQ7" s="296">
        <v>0</v>
      </c>
      <c r="BR7" s="296">
        <v>0</v>
      </c>
      <c r="BS7" s="296">
        <v>0</v>
      </c>
      <c r="BT7" s="296">
        <v>0</v>
      </c>
      <c r="BU7" s="296">
        <v>0</v>
      </c>
      <c r="BV7" s="296">
        <v>0</v>
      </c>
      <c r="BW7" s="296">
        <v>0</v>
      </c>
      <c r="BX7" s="296">
        <v>0</v>
      </c>
      <c r="BY7" s="296">
        <v>0</v>
      </c>
      <c r="BZ7" s="296">
        <v>0</v>
      </c>
      <c r="CA7" s="296">
        <v>0</v>
      </c>
      <c r="CB7" s="296">
        <v>0</v>
      </c>
      <c r="CC7" s="297">
        <v>0</v>
      </c>
    </row>
    <row r="8" spans="1:81" ht="15" x14ac:dyDescent="0.25">
      <c r="A8" s="3" t="s">
        <v>36</v>
      </c>
      <c r="B8" s="3" t="s">
        <v>231</v>
      </c>
      <c r="C8" s="3" t="s">
        <v>232</v>
      </c>
      <c r="D8" s="296">
        <v>437</v>
      </c>
      <c r="E8" s="296">
        <v>3608</v>
      </c>
      <c r="F8" s="296">
        <v>28</v>
      </c>
      <c r="G8" s="296">
        <v>10649</v>
      </c>
      <c r="H8" s="296">
        <v>443</v>
      </c>
      <c r="I8" s="296">
        <v>29</v>
      </c>
      <c r="J8" s="296">
        <v>2</v>
      </c>
      <c r="K8" s="296">
        <v>12</v>
      </c>
      <c r="L8" s="296">
        <v>18</v>
      </c>
      <c r="M8" s="296">
        <v>0</v>
      </c>
      <c r="N8" s="296">
        <v>106</v>
      </c>
      <c r="O8" s="296">
        <v>0</v>
      </c>
      <c r="P8" s="297">
        <v>15332</v>
      </c>
      <c r="Q8" s="296">
        <v>437</v>
      </c>
      <c r="R8" s="296">
        <v>1804</v>
      </c>
      <c r="S8" s="296">
        <v>0</v>
      </c>
      <c r="T8" s="296">
        <v>5324</v>
      </c>
      <c r="U8" s="296">
        <v>0</v>
      </c>
      <c r="V8" s="296">
        <v>0</v>
      </c>
      <c r="W8" s="296">
        <v>2</v>
      </c>
      <c r="X8" s="296">
        <v>0</v>
      </c>
      <c r="Y8" s="296">
        <v>0</v>
      </c>
      <c r="Z8" s="296">
        <v>0</v>
      </c>
      <c r="AA8" s="296">
        <v>0</v>
      </c>
      <c r="AB8" s="296">
        <v>0</v>
      </c>
      <c r="AC8" s="297">
        <v>7567</v>
      </c>
      <c r="AD8" s="296">
        <v>0</v>
      </c>
      <c r="AE8" s="296">
        <v>1483</v>
      </c>
      <c r="AF8" s="296">
        <v>28</v>
      </c>
      <c r="AG8" s="296">
        <v>0</v>
      </c>
      <c r="AH8" s="296">
        <v>0</v>
      </c>
      <c r="AI8" s="296">
        <v>24</v>
      </c>
      <c r="AJ8" s="296">
        <v>0</v>
      </c>
      <c r="AK8" s="296">
        <v>12</v>
      </c>
      <c r="AL8" s="296">
        <v>18</v>
      </c>
      <c r="AM8" s="296">
        <v>0</v>
      </c>
      <c r="AN8" s="296">
        <v>43</v>
      </c>
      <c r="AO8" s="296">
        <v>0</v>
      </c>
      <c r="AP8" s="297">
        <v>1608</v>
      </c>
      <c r="AQ8" s="296">
        <v>0</v>
      </c>
      <c r="AR8" s="296">
        <v>0</v>
      </c>
      <c r="AS8" s="296">
        <v>0</v>
      </c>
      <c r="AT8" s="296">
        <v>5325</v>
      </c>
      <c r="AU8" s="296">
        <v>443</v>
      </c>
      <c r="AV8" s="296">
        <v>0</v>
      </c>
      <c r="AW8" s="296">
        <v>0</v>
      </c>
      <c r="AX8" s="296">
        <v>0</v>
      </c>
      <c r="AY8" s="296">
        <v>0</v>
      </c>
      <c r="AZ8" s="296">
        <v>0</v>
      </c>
      <c r="BA8" s="296">
        <v>0</v>
      </c>
      <c r="BB8" s="296">
        <v>0</v>
      </c>
      <c r="BC8" s="297">
        <v>5768</v>
      </c>
      <c r="BD8" s="296">
        <v>0</v>
      </c>
      <c r="BE8" s="296">
        <v>321</v>
      </c>
      <c r="BF8" s="296">
        <v>0</v>
      </c>
      <c r="BG8" s="296">
        <v>0</v>
      </c>
      <c r="BH8" s="296">
        <v>0</v>
      </c>
      <c r="BI8" s="296">
        <v>5</v>
      </c>
      <c r="BJ8" s="296">
        <v>0</v>
      </c>
      <c r="BK8" s="296">
        <v>0</v>
      </c>
      <c r="BL8" s="296">
        <v>0</v>
      </c>
      <c r="BM8" s="296">
        <v>0</v>
      </c>
      <c r="BN8" s="296">
        <v>63</v>
      </c>
      <c r="BO8" s="296">
        <v>0</v>
      </c>
      <c r="BP8" s="297">
        <v>389</v>
      </c>
      <c r="BQ8" s="296">
        <v>0</v>
      </c>
      <c r="BR8" s="296">
        <v>0</v>
      </c>
      <c r="BS8" s="296">
        <v>0</v>
      </c>
      <c r="BT8" s="296">
        <v>0</v>
      </c>
      <c r="BU8" s="296">
        <v>0</v>
      </c>
      <c r="BV8" s="296">
        <v>0</v>
      </c>
      <c r="BW8" s="296">
        <v>0</v>
      </c>
      <c r="BX8" s="296">
        <v>0</v>
      </c>
      <c r="BY8" s="296">
        <v>0</v>
      </c>
      <c r="BZ8" s="296">
        <v>0</v>
      </c>
      <c r="CA8" s="296">
        <v>0</v>
      </c>
      <c r="CB8" s="296">
        <v>0</v>
      </c>
      <c r="CC8" s="297">
        <v>0</v>
      </c>
    </row>
    <row r="9" spans="1:81" ht="15" x14ac:dyDescent="0.25">
      <c r="A9" s="3" t="s">
        <v>36</v>
      </c>
      <c r="B9" s="3" t="s">
        <v>233</v>
      </c>
      <c r="C9" s="3" t="s">
        <v>234</v>
      </c>
      <c r="D9" s="296">
        <v>5774</v>
      </c>
      <c r="E9" s="296">
        <v>47668</v>
      </c>
      <c r="F9" s="296">
        <v>365</v>
      </c>
      <c r="G9" s="296">
        <v>140713</v>
      </c>
      <c r="H9" s="296">
        <v>5855</v>
      </c>
      <c r="I9" s="296">
        <v>385</v>
      </c>
      <c r="J9" s="296">
        <v>20</v>
      </c>
      <c r="K9" s="296">
        <v>162</v>
      </c>
      <c r="L9" s="296">
        <v>243</v>
      </c>
      <c r="M9" s="296">
        <v>0</v>
      </c>
      <c r="N9" s="296">
        <v>1398</v>
      </c>
      <c r="O9" s="296">
        <v>0</v>
      </c>
      <c r="P9" s="297">
        <v>202583</v>
      </c>
      <c r="Q9" s="296">
        <v>5774</v>
      </c>
      <c r="R9" s="296">
        <v>23834</v>
      </c>
      <c r="S9" s="296">
        <v>0</v>
      </c>
      <c r="T9" s="296">
        <v>70356</v>
      </c>
      <c r="U9" s="296">
        <v>0</v>
      </c>
      <c r="V9" s="296">
        <v>0</v>
      </c>
      <c r="W9" s="296">
        <v>20</v>
      </c>
      <c r="X9" s="296">
        <v>0</v>
      </c>
      <c r="Y9" s="296">
        <v>0</v>
      </c>
      <c r="Z9" s="296">
        <v>0</v>
      </c>
      <c r="AA9" s="296">
        <v>0</v>
      </c>
      <c r="AB9" s="296">
        <v>0</v>
      </c>
      <c r="AC9" s="297">
        <v>99984</v>
      </c>
      <c r="AD9" s="296">
        <v>0</v>
      </c>
      <c r="AE9" s="296">
        <v>19585</v>
      </c>
      <c r="AF9" s="296">
        <v>365</v>
      </c>
      <c r="AG9" s="296">
        <v>0</v>
      </c>
      <c r="AH9" s="296">
        <v>0</v>
      </c>
      <c r="AI9" s="296">
        <v>317</v>
      </c>
      <c r="AJ9" s="296">
        <v>0</v>
      </c>
      <c r="AK9" s="296">
        <v>162</v>
      </c>
      <c r="AL9" s="296">
        <v>243</v>
      </c>
      <c r="AM9" s="296">
        <v>0</v>
      </c>
      <c r="AN9" s="296">
        <v>567</v>
      </c>
      <c r="AO9" s="296">
        <v>0</v>
      </c>
      <c r="AP9" s="297">
        <v>21239</v>
      </c>
      <c r="AQ9" s="296">
        <v>0</v>
      </c>
      <c r="AR9" s="296">
        <v>0</v>
      </c>
      <c r="AS9" s="296">
        <v>0</v>
      </c>
      <c r="AT9" s="296">
        <v>70357</v>
      </c>
      <c r="AU9" s="296">
        <v>5855</v>
      </c>
      <c r="AV9" s="296">
        <v>0</v>
      </c>
      <c r="AW9" s="296">
        <v>0</v>
      </c>
      <c r="AX9" s="296">
        <v>0</v>
      </c>
      <c r="AY9" s="296">
        <v>0</v>
      </c>
      <c r="AZ9" s="296">
        <v>0</v>
      </c>
      <c r="BA9" s="296">
        <v>0</v>
      </c>
      <c r="BB9" s="296">
        <v>0</v>
      </c>
      <c r="BC9" s="297">
        <v>76212</v>
      </c>
      <c r="BD9" s="296">
        <v>0</v>
      </c>
      <c r="BE9" s="296">
        <v>4249</v>
      </c>
      <c r="BF9" s="296">
        <v>0</v>
      </c>
      <c r="BG9" s="296">
        <v>0</v>
      </c>
      <c r="BH9" s="296">
        <v>0</v>
      </c>
      <c r="BI9" s="296">
        <v>68</v>
      </c>
      <c r="BJ9" s="296">
        <v>0</v>
      </c>
      <c r="BK9" s="296">
        <v>0</v>
      </c>
      <c r="BL9" s="296">
        <v>0</v>
      </c>
      <c r="BM9" s="296">
        <v>0</v>
      </c>
      <c r="BN9" s="296">
        <v>831</v>
      </c>
      <c r="BO9" s="296">
        <v>0</v>
      </c>
      <c r="BP9" s="297">
        <v>5148</v>
      </c>
      <c r="BQ9" s="296">
        <v>0</v>
      </c>
      <c r="BR9" s="296">
        <v>0</v>
      </c>
      <c r="BS9" s="296">
        <v>0</v>
      </c>
      <c r="BT9" s="296">
        <v>0</v>
      </c>
      <c r="BU9" s="296">
        <v>0</v>
      </c>
      <c r="BV9" s="296">
        <v>0</v>
      </c>
      <c r="BW9" s="296">
        <v>0</v>
      </c>
      <c r="BX9" s="296">
        <v>0</v>
      </c>
      <c r="BY9" s="296">
        <v>0</v>
      </c>
      <c r="BZ9" s="296">
        <v>0</v>
      </c>
      <c r="CA9" s="296">
        <v>0</v>
      </c>
      <c r="CB9" s="296">
        <v>0</v>
      </c>
      <c r="CC9" s="297">
        <v>0</v>
      </c>
    </row>
    <row r="10" spans="1:81" ht="15" x14ac:dyDescent="0.25">
      <c r="A10" s="3" t="s">
        <v>36</v>
      </c>
      <c r="B10" s="3" t="s">
        <v>235</v>
      </c>
      <c r="C10" s="3" t="s">
        <v>236</v>
      </c>
      <c r="D10" s="296">
        <v>3124</v>
      </c>
      <c r="E10" s="296">
        <v>25791</v>
      </c>
      <c r="F10" s="296">
        <v>197</v>
      </c>
      <c r="G10" s="296">
        <v>76136</v>
      </c>
      <c r="H10" s="296">
        <v>3168</v>
      </c>
      <c r="I10" s="296">
        <v>208</v>
      </c>
      <c r="J10" s="296">
        <v>11</v>
      </c>
      <c r="K10" s="296">
        <v>88</v>
      </c>
      <c r="L10" s="296">
        <v>132</v>
      </c>
      <c r="M10" s="296">
        <v>0</v>
      </c>
      <c r="N10" s="296">
        <v>756</v>
      </c>
      <c r="O10" s="296">
        <v>0</v>
      </c>
      <c r="P10" s="297">
        <v>109611</v>
      </c>
      <c r="Q10" s="296">
        <v>3124</v>
      </c>
      <c r="R10" s="296">
        <v>12896</v>
      </c>
      <c r="S10" s="296">
        <v>0</v>
      </c>
      <c r="T10" s="296">
        <v>38068</v>
      </c>
      <c r="U10" s="296">
        <v>0</v>
      </c>
      <c r="V10" s="296">
        <v>0</v>
      </c>
      <c r="W10" s="296">
        <v>11</v>
      </c>
      <c r="X10" s="296">
        <v>0</v>
      </c>
      <c r="Y10" s="296">
        <v>0</v>
      </c>
      <c r="Z10" s="296">
        <v>0</v>
      </c>
      <c r="AA10" s="296">
        <v>0</v>
      </c>
      <c r="AB10" s="296">
        <v>0</v>
      </c>
      <c r="AC10" s="297">
        <v>54099</v>
      </c>
      <c r="AD10" s="296">
        <v>0</v>
      </c>
      <c r="AE10" s="296">
        <v>10596</v>
      </c>
      <c r="AF10" s="296">
        <v>197</v>
      </c>
      <c r="AG10" s="296">
        <v>0</v>
      </c>
      <c r="AH10" s="296">
        <v>0</v>
      </c>
      <c r="AI10" s="296">
        <v>171</v>
      </c>
      <c r="AJ10" s="296">
        <v>0</v>
      </c>
      <c r="AK10" s="296">
        <v>88</v>
      </c>
      <c r="AL10" s="296">
        <v>132</v>
      </c>
      <c r="AM10" s="296">
        <v>0</v>
      </c>
      <c r="AN10" s="296">
        <v>307</v>
      </c>
      <c r="AO10" s="296">
        <v>0</v>
      </c>
      <c r="AP10" s="297">
        <v>11491</v>
      </c>
      <c r="AQ10" s="296">
        <v>0</v>
      </c>
      <c r="AR10" s="296">
        <v>0</v>
      </c>
      <c r="AS10" s="296">
        <v>0</v>
      </c>
      <c r="AT10" s="296">
        <v>38068</v>
      </c>
      <c r="AU10" s="296">
        <v>3168</v>
      </c>
      <c r="AV10" s="296">
        <v>0</v>
      </c>
      <c r="AW10" s="296">
        <v>0</v>
      </c>
      <c r="AX10" s="296">
        <v>0</v>
      </c>
      <c r="AY10" s="296">
        <v>0</v>
      </c>
      <c r="AZ10" s="296">
        <v>0</v>
      </c>
      <c r="BA10" s="296">
        <v>0</v>
      </c>
      <c r="BB10" s="296">
        <v>0</v>
      </c>
      <c r="BC10" s="297">
        <v>41236</v>
      </c>
      <c r="BD10" s="296">
        <v>0</v>
      </c>
      <c r="BE10" s="296">
        <v>2299</v>
      </c>
      <c r="BF10" s="296">
        <v>0</v>
      </c>
      <c r="BG10" s="296">
        <v>0</v>
      </c>
      <c r="BH10" s="296">
        <v>0</v>
      </c>
      <c r="BI10" s="296">
        <v>37</v>
      </c>
      <c r="BJ10" s="296">
        <v>0</v>
      </c>
      <c r="BK10" s="296">
        <v>0</v>
      </c>
      <c r="BL10" s="296">
        <v>0</v>
      </c>
      <c r="BM10" s="296">
        <v>0</v>
      </c>
      <c r="BN10" s="296">
        <v>449</v>
      </c>
      <c r="BO10" s="296">
        <v>0</v>
      </c>
      <c r="BP10" s="297">
        <v>2785</v>
      </c>
      <c r="BQ10" s="296">
        <v>0</v>
      </c>
      <c r="BR10" s="296">
        <v>0</v>
      </c>
      <c r="BS10" s="296">
        <v>0</v>
      </c>
      <c r="BT10" s="296">
        <v>0</v>
      </c>
      <c r="BU10" s="296">
        <v>0</v>
      </c>
      <c r="BV10" s="296">
        <v>0</v>
      </c>
      <c r="BW10" s="296">
        <v>0</v>
      </c>
      <c r="BX10" s="296">
        <v>0</v>
      </c>
      <c r="BY10" s="296">
        <v>0</v>
      </c>
      <c r="BZ10" s="296">
        <v>0</v>
      </c>
      <c r="CA10" s="296">
        <v>0</v>
      </c>
      <c r="CB10" s="296">
        <v>0</v>
      </c>
      <c r="CC10" s="297">
        <v>0</v>
      </c>
    </row>
    <row r="11" spans="1:81" ht="15" x14ac:dyDescent="0.25">
      <c r="A11" s="3" t="s">
        <v>48</v>
      </c>
      <c r="B11" s="3" t="s">
        <v>231</v>
      </c>
      <c r="C11" s="3" t="s">
        <v>241</v>
      </c>
      <c r="D11" s="296">
        <v>37</v>
      </c>
      <c r="E11" s="296">
        <v>309</v>
      </c>
      <c r="F11" s="296">
        <v>2</v>
      </c>
      <c r="G11" s="296">
        <v>915</v>
      </c>
      <c r="H11" s="296">
        <v>38</v>
      </c>
      <c r="I11" s="296">
        <v>2</v>
      </c>
      <c r="J11" s="296">
        <v>0</v>
      </c>
      <c r="K11" s="296">
        <v>1</v>
      </c>
      <c r="L11" s="296">
        <v>2</v>
      </c>
      <c r="M11" s="296">
        <v>0</v>
      </c>
      <c r="N11" s="296">
        <v>9</v>
      </c>
      <c r="O11" s="296">
        <v>0</v>
      </c>
      <c r="P11" s="297">
        <v>1315</v>
      </c>
      <c r="Q11" s="296">
        <v>37</v>
      </c>
      <c r="R11" s="296">
        <v>155</v>
      </c>
      <c r="S11" s="296">
        <v>0</v>
      </c>
      <c r="T11" s="296">
        <v>457</v>
      </c>
      <c r="U11" s="296">
        <v>0</v>
      </c>
      <c r="V11" s="296">
        <v>0</v>
      </c>
      <c r="W11" s="296">
        <v>0</v>
      </c>
      <c r="X11" s="296">
        <v>0</v>
      </c>
      <c r="Y11" s="296">
        <v>0</v>
      </c>
      <c r="Z11" s="296">
        <v>0</v>
      </c>
      <c r="AA11" s="296">
        <v>0</v>
      </c>
      <c r="AB11" s="296">
        <v>0</v>
      </c>
      <c r="AC11" s="297">
        <v>649</v>
      </c>
      <c r="AD11" s="296">
        <v>0</v>
      </c>
      <c r="AE11" s="296">
        <v>127</v>
      </c>
      <c r="AF11" s="296">
        <v>2</v>
      </c>
      <c r="AG11" s="296">
        <v>0</v>
      </c>
      <c r="AH11" s="296">
        <v>0</v>
      </c>
      <c r="AI11" s="296">
        <v>1</v>
      </c>
      <c r="AJ11" s="296">
        <v>0</v>
      </c>
      <c r="AK11" s="296">
        <v>1</v>
      </c>
      <c r="AL11" s="296">
        <v>2</v>
      </c>
      <c r="AM11" s="296">
        <v>0</v>
      </c>
      <c r="AN11" s="296">
        <v>4</v>
      </c>
      <c r="AO11" s="296">
        <v>0</v>
      </c>
      <c r="AP11" s="297">
        <v>137</v>
      </c>
      <c r="AQ11" s="296">
        <v>0</v>
      </c>
      <c r="AR11" s="296">
        <v>0</v>
      </c>
      <c r="AS11" s="296">
        <v>0</v>
      </c>
      <c r="AT11" s="296">
        <v>458</v>
      </c>
      <c r="AU11" s="296">
        <v>38</v>
      </c>
      <c r="AV11" s="296">
        <v>0</v>
      </c>
      <c r="AW11" s="296">
        <v>0</v>
      </c>
      <c r="AX11" s="296">
        <v>0</v>
      </c>
      <c r="AY11" s="296">
        <v>0</v>
      </c>
      <c r="AZ11" s="296">
        <v>0</v>
      </c>
      <c r="BA11" s="296">
        <v>0</v>
      </c>
      <c r="BB11" s="296">
        <v>0</v>
      </c>
      <c r="BC11" s="297">
        <v>496</v>
      </c>
      <c r="BD11" s="296">
        <v>0</v>
      </c>
      <c r="BE11" s="296">
        <v>27</v>
      </c>
      <c r="BF11" s="296">
        <v>0</v>
      </c>
      <c r="BG11" s="296">
        <v>0</v>
      </c>
      <c r="BH11" s="296">
        <v>0</v>
      </c>
      <c r="BI11" s="296">
        <v>1</v>
      </c>
      <c r="BJ11" s="296">
        <v>0</v>
      </c>
      <c r="BK11" s="296">
        <v>0</v>
      </c>
      <c r="BL11" s="296">
        <v>0</v>
      </c>
      <c r="BM11" s="296">
        <v>0</v>
      </c>
      <c r="BN11" s="296">
        <v>5</v>
      </c>
      <c r="BO11" s="296">
        <v>0</v>
      </c>
      <c r="BP11" s="297">
        <v>33</v>
      </c>
      <c r="BQ11" s="296">
        <v>0</v>
      </c>
      <c r="BR11" s="296">
        <v>0</v>
      </c>
      <c r="BS11" s="296">
        <v>0</v>
      </c>
      <c r="BT11" s="296">
        <v>0</v>
      </c>
      <c r="BU11" s="296">
        <v>0</v>
      </c>
      <c r="BV11" s="296">
        <v>0</v>
      </c>
      <c r="BW11" s="296">
        <v>0</v>
      </c>
      <c r="BX11" s="296">
        <v>0</v>
      </c>
      <c r="BY11" s="296">
        <v>0</v>
      </c>
      <c r="BZ11" s="296">
        <v>0</v>
      </c>
      <c r="CA11" s="296">
        <v>0</v>
      </c>
      <c r="CB11" s="296">
        <v>0</v>
      </c>
      <c r="CC11" s="297">
        <v>0</v>
      </c>
    </row>
    <row r="12" spans="1:81" ht="15" x14ac:dyDescent="0.25">
      <c r="A12" s="3" t="s">
        <v>48</v>
      </c>
      <c r="B12" s="3" t="s">
        <v>231</v>
      </c>
      <c r="C12" s="3" t="s">
        <v>232</v>
      </c>
      <c r="D12" s="296">
        <v>15351</v>
      </c>
      <c r="E12" s="296">
        <v>126738</v>
      </c>
      <c r="F12" s="296">
        <v>970</v>
      </c>
      <c r="G12" s="296">
        <v>374127</v>
      </c>
      <c r="H12" s="296">
        <v>15566</v>
      </c>
      <c r="I12" s="296">
        <v>1023</v>
      </c>
      <c r="J12" s="296">
        <v>54</v>
      </c>
      <c r="K12" s="296">
        <v>431</v>
      </c>
      <c r="L12" s="296">
        <v>646</v>
      </c>
      <c r="M12" s="296">
        <v>0</v>
      </c>
      <c r="N12" s="296">
        <v>3716</v>
      </c>
      <c r="O12" s="296">
        <v>0</v>
      </c>
      <c r="P12" s="297">
        <v>538622</v>
      </c>
      <c r="Q12" s="296">
        <v>15351</v>
      </c>
      <c r="R12" s="296">
        <v>63369</v>
      </c>
      <c r="S12" s="296">
        <v>0</v>
      </c>
      <c r="T12" s="296">
        <v>187063</v>
      </c>
      <c r="U12" s="296">
        <v>0</v>
      </c>
      <c r="V12" s="296">
        <v>0</v>
      </c>
      <c r="W12" s="296">
        <v>54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7">
        <v>265837</v>
      </c>
      <c r="AD12" s="296">
        <v>0</v>
      </c>
      <c r="AE12" s="296">
        <v>52070</v>
      </c>
      <c r="AF12" s="296">
        <v>970</v>
      </c>
      <c r="AG12" s="296">
        <v>0</v>
      </c>
      <c r="AH12" s="296">
        <v>0</v>
      </c>
      <c r="AI12" s="296">
        <v>841</v>
      </c>
      <c r="AJ12" s="296">
        <v>0</v>
      </c>
      <c r="AK12" s="296">
        <v>431</v>
      </c>
      <c r="AL12" s="296">
        <v>646</v>
      </c>
      <c r="AM12" s="296">
        <v>0</v>
      </c>
      <c r="AN12" s="296">
        <v>1507</v>
      </c>
      <c r="AO12" s="296">
        <v>0</v>
      </c>
      <c r="AP12" s="297">
        <v>56465</v>
      </c>
      <c r="AQ12" s="296">
        <v>0</v>
      </c>
      <c r="AR12" s="296">
        <v>0</v>
      </c>
      <c r="AS12" s="296">
        <v>0</v>
      </c>
      <c r="AT12" s="296">
        <v>187064</v>
      </c>
      <c r="AU12" s="296">
        <v>15566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7">
        <v>202630</v>
      </c>
      <c r="BD12" s="296">
        <v>0</v>
      </c>
      <c r="BE12" s="296">
        <v>11299</v>
      </c>
      <c r="BF12" s="296">
        <v>0</v>
      </c>
      <c r="BG12" s="296">
        <v>0</v>
      </c>
      <c r="BH12" s="296">
        <v>0</v>
      </c>
      <c r="BI12" s="296">
        <v>182</v>
      </c>
      <c r="BJ12" s="296">
        <v>0</v>
      </c>
      <c r="BK12" s="296">
        <v>0</v>
      </c>
      <c r="BL12" s="296">
        <v>0</v>
      </c>
      <c r="BM12" s="296">
        <v>0</v>
      </c>
      <c r="BN12" s="296">
        <v>2209</v>
      </c>
      <c r="BO12" s="296">
        <v>0</v>
      </c>
      <c r="BP12" s="297">
        <v>13690</v>
      </c>
      <c r="BQ12" s="296">
        <v>0</v>
      </c>
      <c r="BR12" s="296">
        <v>0</v>
      </c>
      <c r="BS12" s="296">
        <v>0</v>
      </c>
      <c r="BT12" s="296">
        <v>0</v>
      </c>
      <c r="BU12" s="296">
        <v>0</v>
      </c>
      <c r="BV12" s="296">
        <v>0</v>
      </c>
      <c r="BW12" s="296">
        <v>0</v>
      </c>
      <c r="BX12" s="296">
        <v>0</v>
      </c>
      <c r="BY12" s="296">
        <v>0</v>
      </c>
      <c r="BZ12" s="296">
        <v>0</v>
      </c>
      <c r="CA12" s="296">
        <v>0</v>
      </c>
      <c r="CB12" s="296">
        <v>0</v>
      </c>
      <c r="CC12" s="297">
        <v>0</v>
      </c>
    </row>
    <row r="13" spans="1:81" ht="15" x14ac:dyDescent="0.25">
      <c r="A13" s="3" t="s">
        <v>48</v>
      </c>
      <c r="B13" s="3" t="s">
        <v>233</v>
      </c>
      <c r="C13" s="3" t="s">
        <v>234</v>
      </c>
      <c r="D13" s="296">
        <v>15595</v>
      </c>
      <c r="E13" s="296">
        <v>128759</v>
      </c>
      <c r="F13" s="296">
        <v>985</v>
      </c>
      <c r="G13" s="296">
        <v>380091</v>
      </c>
      <c r="H13" s="296">
        <v>15814</v>
      </c>
      <c r="I13" s="296">
        <v>1040</v>
      </c>
      <c r="J13" s="296">
        <v>55</v>
      </c>
      <c r="K13" s="296">
        <v>438</v>
      </c>
      <c r="L13" s="296">
        <v>657</v>
      </c>
      <c r="M13" s="296">
        <v>0</v>
      </c>
      <c r="N13" s="296">
        <v>3776</v>
      </c>
      <c r="O13" s="296">
        <v>0</v>
      </c>
      <c r="P13" s="297">
        <v>547210</v>
      </c>
      <c r="Q13" s="296">
        <v>15595</v>
      </c>
      <c r="R13" s="296">
        <v>64380</v>
      </c>
      <c r="S13" s="296">
        <v>0</v>
      </c>
      <c r="T13" s="296">
        <v>190045</v>
      </c>
      <c r="U13" s="296">
        <v>0</v>
      </c>
      <c r="V13" s="296">
        <v>0</v>
      </c>
      <c r="W13" s="296">
        <v>55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7">
        <v>270075</v>
      </c>
      <c r="AD13" s="296">
        <v>0</v>
      </c>
      <c r="AE13" s="296">
        <v>52900</v>
      </c>
      <c r="AF13" s="296">
        <v>985</v>
      </c>
      <c r="AG13" s="296">
        <v>0</v>
      </c>
      <c r="AH13" s="296">
        <v>0</v>
      </c>
      <c r="AI13" s="296">
        <v>855</v>
      </c>
      <c r="AJ13" s="296">
        <v>0</v>
      </c>
      <c r="AK13" s="296">
        <v>438</v>
      </c>
      <c r="AL13" s="296">
        <v>657</v>
      </c>
      <c r="AM13" s="296">
        <v>0</v>
      </c>
      <c r="AN13" s="296">
        <v>1532</v>
      </c>
      <c r="AO13" s="296">
        <v>0</v>
      </c>
      <c r="AP13" s="297">
        <v>57367</v>
      </c>
      <c r="AQ13" s="296">
        <v>0</v>
      </c>
      <c r="AR13" s="296">
        <v>0</v>
      </c>
      <c r="AS13" s="296">
        <v>0</v>
      </c>
      <c r="AT13" s="296">
        <v>190046</v>
      </c>
      <c r="AU13" s="296">
        <v>15814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7">
        <v>205860</v>
      </c>
      <c r="BD13" s="296">
        <v>0</v>
      </c>
      <c r="BE13" s="296">
        <v>11479</v>
      </c>
      <c r="BF13" s="296">
        <v>0</v>
      </c>
      <c r="BG13" s="296">
        <v>0</v>
      </c>
      <c r="BH13" s="296">
        <v>0</v>
      </c>
      <c r="BI13" s="296">
        <v>185</v>
      </c>
      <c r="BJ13" s="296">
        <v>0</v>
      </c>
      <c r="BK13" s="296">
        <v>0</v>
      </c>
      <c r="BL13" s="296">
        <v>0</v>
      </c>
      <c r="BM13" s="296">
        <v>0</v>
      </c>
      <c r="BN13" s="296">
        <v>2244</v>
      </c>
      <c r="BO13" s="296">
        <v>0</v>
      </c>
      <c r="BP13" s="297">
        <v>13908</v>
      </c>
      <c r="BQ13" s="296">
        <v>0</v>
      </c>
      <c r="BR13" s="296">
        <v>0</v>
      </c>
      <c r="BS13" s="296">
        <v>0</v>
      </c>
      <c r="BT13" s="296">
        <v>0</v>
      </c>
      <c r="BU13" s="296">
        <v>0</v>
      </c>
      <c r="BV13" s="296">
        <v>0</v>
      </c>
      <c r="BW13" s="296">
        <v>0</v>
      </c>
      <c r="BX13" s="296">
        <v>0</v>
      </c>
      <c r="BY13" s="296">
        <v>0</v>
      </c>
      <c r="BZ13" s="296">
        <v>0</v>
      </c>
      <c r="CA13" s="296">
        <v>0</v>
      </c>
      <c r="CB13" s="296">
        <v>0</v>
      </c>
      <c r="CC13" s="297">
        <v>0</v>
      </c>
    </row>
    <row r="14" spans="1:81" ht="15" x14ac:dyDescent="0.25">
      <c r="A14" s="3" t="s">
        <v>48</v>
      </c>
      <c r="B14" s="3" t="s">
        <v>235</v>
      </c>
      <c r="C14" s="3" t="s">
        <v>236</v>
      </c>
      <c r="D14" s="296">
        <v>15599</v>
      </c>
      <c r="E14" s="296">
        <v>128787</v>
      </c>
      <c r="F14" s="296">
        <v>985</v>
      </c>
      <c r="G14" s="296">
        <v>380174</v>
      </c>
      <c r="H14" s="296">
        <v>15818</v>
      </c>
      <c r="I14" s="296">
        <v>1040</v>
      </c>
      <c r="J14" s="296">
        <v>55</v>
      </c>
      <c r="K14" s="296">
        <v>438</v>
      </c>
      <c r="L14" s="296">
        <v>657</v>
      </c>
      <c r="M14" s="296">
        <v>0</v>
      </c>
      <c r="N14" s="296">
        <v>3777</v>
      </c>
      <c r="O14" s="296">
        <v>0</v>
      </c>
      <c r="P14" s="297">
        <v>547330</v>
      </c>
      <c r="Q14" s="296">
        <v>15599</v>
      </c>
      <c r="R14" s="296">
        <v>64394</v>
      </c>
      <c r="S14" s="296">
        <v>0</v>
      </c>
      <c r="T14" s="296">
        <v>190087</v>
      </c>
      <c r="U14" s="296">
        <v>0</v>
      </c>
      <c r="V14" s="296">
        <v>0</v>
      </c>
      <c r="W14" s="296">
        <v>55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7">
        <v>270135</v>
      </c>
      <c r="AD14" s="296">
        <v>0</v>
      </c>
      <c r="AE14" s="296">
        <v>52912</v>
      </c>
      <c r="AF14" s="296">
        <v>985</v>
      </c>
      <c r="AG14" s="296">
        <v>0</v>
      </c>
      <c r="AH14" s="296">
        <v>0</v>
      </c>
      <c r="AI14" s="296">
        <v>855</v>
      </c>
      <c r="AJ14" s="296">
        <v>0</v>
      </c>
      <c r="AK14" s="296">
        <v>438</v>
      </c>
      <c r="AL14" s="296">
        <v>657</v>
      </c>
      <c r="AM14" s="296">
        <v>0</v>
      </c>
      <c r="AN14" s="296">
        <v>1532</v>
      </c>
      <c r="AO14" s="296">
        <v>0</v>
      </c>
      <c r="AP14" s="297">
        <v>57379</v>
      </c>
      <c r="AQ14" s="296">
        <v>0</v>
      </c>
      <c r="AR14" s="296">
        <v>0</v>
      </c>
      <c r="AS14" s="296">
        <v>0</v>
      </c>
      <c r="AT14" s="296">
        <v>190087</v>
      </c>
      <c r="AU14" s="296">
        <v>15818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7">
        <v>205905</v>
      </c>
      <c r="BD14" s="296">
        <v>0</v>
      </c>
      <c r="BE14" s="296">
        <v>11481</v>
      </c>
      <c r="BF14" s="296">
        <v>0</v>
      </c>
      <c r="BG14" s="296">
        <v>0</v>
      </c>
      <c r="BH14" s="296">
        <v>0</v>
      </c>
      <c r="BI14" s="296">
        <v>185</v>
      </c>
      <c r="BJ14" s="296">
        <v>0</v>
      </c>
      <c r="BK14" s="296">
        <v>0</v>
      </c>
      <c r="BL14" s="296">
        <v>0</v>
      </c>
      <c r="BM14" s="296">
        <v>0</v>
      </c>
      <c r="BN14" s="296">
        <v>2245</v>
      </c>
      <c r="BO14" s="296">
        <v>0</v>
      </c>
      <c r="BP14" s="297">
        <v>13911</v>
      </c>
      <c r="BQ14" s="296">
        <v>0</v>
      </c>
      <c r="BR14" s="296">
        <v>0</v>
      </c>
      <c r="BS14" s="296">
        <v>0</v>
      </c>
      <c r="BT14" s="296">
        <v>0</v>
      </c>
      <c r="BU14" s="296">
        <v>0</v>
      </c>
      <c r="BV14" s="296">
        <v>0</v>
      </c>
      <c r="BW14" s="296">
        <v>0</v>
      </c>
      <c r="BX14" s="296">
        <v>0</v>
      </c>
      <c r="BY14" s="296">
        <v>0</v>
      </c>
      <c r="BZ14" s="296">
        <v>0</v>
      </c>
      <c r="CA14" s="296">
        <v>0</v>
      </c>
      <c r="CB14" s="296">
        <v>0</v>
      </c>
      <c r="CC14" s="297">
        <v>0</v>
      </c>
    </row>
    <row r="15" spans="1:81" ht="15" x14ac:dyDescent="0.25">
      <c r="A15" s="3" t="s">
        <v>53</v>
      </c>
      <c r="B15" s="3" t="s">
        <v>231</v>
      </c>
      <c r="C15" s="3" t="s">
        <v>232</v>
      </c>
      <c r="D15" s="296">
        <v>717</v>
      </c>
      <c r="E15" s="296">
        <v>5920</v>
      </c>
      <c r="F15" s="296">
        <v>45</v>
      </c>
      <c r="G15" s="296">
        <v>17474</v>
      </c>
      <c r="H15" s="296">
        <v>727</v>
      </c>
      <c r="I15" s="296">
        <v>48</v>
      </c>
      <c r="J15" s="296">
        <v>3</v>
      </c>
      <c r="K15" s="296">
        <v>20</v>
      </c>
      <c r="L15" s="296">
        <v>30</v>
      </c>
      <c r="M15" s="296">
        <v>0</v>
      </c>
      <c r="N15" s="296">
        <v>174</v>
      </c>
      <c r="O15" s="296">
        <v>0</v>
      </c>
      <c r="P15" s="297">
        <v>25158</v>
      </c>
      <c r="Q15" s="296">
        <v>717</v>
      </c>
      <c r="R15" s="296">
        <v>2960</v>
      </c>
      <c r="S15" s="296">
        <v>0</v>
      </c>
      <c r="T15" s="296">
        <v>8737</v>
      </c>
      <c r="U15" s="296">
        <v>0</v>
      </c>
      <c r="V15" s="296">
        <v>0</v>
      </c>
      <c r="W15" s="296">
        <v>3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7">
        <v>12417</v>
      </c>
      <c r="AD15" s="296">
        <v>0</v>
      </c>
      <c r="AE15" s="296">
        <v>2432</v>
      </c>
      <c r="AF15" s="296">
        <v>45</v>
      </c>
      <c r="AG15" s="296">
        <v>0</v>
      </c>
      <c r="AH15" s="296">
        <v>0</v>
      </c>
      <c r="AI15" s="296">
        <v>40</v>
      </c>
      <c r="AJ15" s="296">
        <v>0</v>
      </c>
      <c r="AK15" s="296">
        <v>20</v>
      </c>
      <c r="AL15" s="296">
        <v>30</v>
      </c>
      <c r="AM15" s="296">
        <v>0</v>
      </c>
      <c r="AN15" s="296">
        <v>71</v>
      </c>
      <c r="AO15" s="296">
        <v>0</v>
      </c>
      <c r="AP15" s="297">
        <v>2638</v>
      </c>
      <c r="AQ15" s="296">
        <v>0</v>
      </c>
      <c r="AR15" s="296">
        <v>0</v>
      </c>
      <c r="AS15" s="296">
        <v>0</v>
      </c>
      <c r="AT15" s="296">
        <v>8737</v>
      </c>
      <c r="AU15" s="296">
        <v>727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7">
        <v>9464</v>
      </c>
      <c r="BD15" s="296">
        <v>0</v>
      </c>
      <c r="BE15" s="296">
        <v>528</v>
      </c>
      <c r="BF15" s="296">
        <v>0</v>
      </c>
      <c r="BG15" s="296">
        <v>0</v>
      </c>
      <c r="BH15" s="296">
        <v>0</v>
      </c>
      <c r="BI15" s="296">
        <v>8</v>
      </c>
      <c r="BJ15" s="296">
        <v>0</v>
      </c>
      <c r="BK15" s="296">
        <v>0</v>
      </c>
      <c r="BL15" s="296">
        <v>0</v>
      </c>
      <c r="BM15" s="296">
        <v>0</v>
      </c>
      <c r="BN15" s="296">
        <v>103</v>
      </c>
      <c r="BO15" s="296">
        <v>0</v>
      </c>
      <c r="BP15" s="297">
        <v>639</v>
      </c>
      <c r="BQ15" s="296">
        <v>0</v>
      </c>
      <c r="BR15" s="296">
        <v>0</v>
      </c>
      <c r="BS15" s="296">
        <v>0</v>
      </c>
      <c r="BT15" s="296">
        <v>0</v>
      </c>
      <c r="BU15" s="296">
        <v>0</v>
      </c>
      <c r="BV15" s="296">
        <v>0</v>
      </c>
      <c r="BW15" s="296">
        <v>0</v>
      </c>
      <c r="BX15" s="296">
        <v>0</v>
      </c>
      <c r="BY15" s="296">
        <v>0</v>
      </c>
      <c r="BZ15" s="296">
        <v>0</v>
      </c>
      <c r="CA15" s="296">
        <v>0</v>
      </c>
      <c r="CB15" s="296">
        <v>0</v>
      </c>
      <c r="CC15" s="297">
        <v>0</v>
      </c>
    </row>
    <row r="16" spans="1:81" ht="15" x14ac:dyDescent="0.25">
      <c r="A16" s="3" t="s">
        <v>53</v>
      </c>
      <c r="B16" s="3" t="s">
        <v>233</v>
      </c>
      <c r="C16" s="3" t="s">
        <v>234</v>
      </c>
      <c r="D16" s="296">
        <v>717</v>
      </c>
      <c r="E16" s="296">
        <v>5920</v>
      </c>
      <c r="F16" s="296">
        <v>45</v>
      </c>
      <c r="G16" s="296">
        <v>17474</v>
      </c>
      <c r="H16" s="296">
        <v>727</v>
      </c>
      <c r="I16" s="296">
        <v>48</v>
      </c>
      <c r="J16" s="296">
        <v>3</v>
      </c>
      <c r="K16" s="296">
        <v>20</v>
      </c>
      <c r="L16" s="296">
        <v>30</v>
      </c>
      <c r="M16" s="296">
        <v>0</v>
      </c>
      <c r="N16" s="296">
        <v>174</v>
      </c>
      <c r="O16" s="296">
        <v>0</v>
      </c>
      <c r="P16" s="297">
        <v>25158</v>
      </c>
      <c r="Q16" s="296">
        <v>717</v>
      </c>
      <c r="R16" s="296">
        <v>2960</v>
      </c>
      <c r="S16" s="296">
        <v>0</v>
      </c>
      <c r="T16" s="296">
        <v>8737</v>
      </c>
      <c r="U16" s="296">
        <v>0</v>
      </c>
      <c r="V16" s="296">
        <v>0</v>
      </c>
      <c r="W16" s="296">
        <v>3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7">
        <v>12417</v>
      </c>
      <c r="AD16" s="296">
        <v>0</v>
      </c>
      <c r="AE16" s="296">
        <v>2432</v>
      </c>
      <c r="AF16" s="296">
        <v>45</v>
      </c>
      <c r="AG16" s="296">
        <v>0</v>
      </c>
      <c r="AH16" s="296">
        <v>0</v>
      </c>
      <c r="AI16" s="296">
        <v>40</v>
      </c>
      <c r="AJ16" s="296">
        <v>0</v>
      </c>
      <c r="AK16" s="296">
        <v>20</v>
      </c>
      <c r="AL16" s="296">
        <v>30</v>
      </c>
      <c r="AM16" s="296">
        <v>0</v>
      </c>
      <c r="AN16" s="296">
        <v>71</v>
      </c>
      <c r="AO16" s="296">
        <v>0</v>
      </c>
      <c r="AP16" s="297">
        <v>2638</v>
      </c>
      <c r="AQ16" s="296">
        <v>0</v>
      </c>
      <c r="AR16" s="296">
        <v>0</v>
      </c>
      <c r="AS16" s="296">
        <v>0</v>
      </c>
      <c r="AT16" s="296">
        <v>8737</v>
      </c>
      <c r="AU16" s="296">
        <v>727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7">
        <v>9464</v>
      </c>
      <c r="BD16" s="296">
        <v>0</v>
      </c>
      <c r="BE16" s="296">
        <v>528</v>
      </c>
      <c r="BF16" s="296">
        <v>0</v>
      </c>
      <c r="BG16" s="296">
        <v>0</v>
      </c>
      <c r="BH16" s="296">
        <v>0</v>
      </c>
      <c r="BI16" s="296">
        <v>8</v>
      </c>
      <c r="BJ16" s="296">
        <v>0</v>
      </c>
      <c r="BK16" s="296">
        <v>0</v>
      </c>
      <c r="BL16" s="296">
        <v>0</v>
      </c>
      <c r="BM16" s="296">
        <v>0</v>
      </c>
      <c r="BN16" s="296">
        <v>103</v>
      </c>
      <c r="BO16" s="296">
        <v>0</v>
      </c>
      <c r="BP16" s="297">
        <v>639</v>
      </c>
      <c r="BQ16" s="296">
        <v>0</v>
      </c>
      <c r="BR16" s="296">
        <v>0</v>
      </c>
      <c r="BS16" s="296">
        <v>0</v>
      </c>
      <c r="BT16" s="296">
        <v>0</v>
      </c>
      <c r="BU16" s="296">
        <v>0</v>
      </c>
      <c r="BV16" s="296">
        <v>0</v>
      </c>
      <c r="BW16" s="296">
        <v>0</v>
      </c>
      <c r="BX16" s="296">
        <v>0</v>
      </c>
      <c r="BY16" s="296">
        <v>0</v>
      </c>
      <c r="BZ16" s="296">
        <v>0</v>
      </c>
      <c r="CA16" s="296">
        <v>0</v>
      </c>
      <c r="CB16" s="296">
        <v>0</v>
      </c>
      <c r="CC16" s="297">
        <v>0</v>
      </c>
    </row>
    <row r="17" spans="1:81" ht="15" x14ac:dyDescent="0.25">
      <c r="A17" s="3" t="s">
        <v>53</v>
      </c>
      <c r="B17" s="3" t="s">
        <v>235</v>
      </c>
      <c r="C17" s="3" t="s">
        <v>236</v>
      </c>
      <c r="D17" s="296">
        <v>1027</v>
      </c>
      <c r="E17" s="296">
        <v>8478</v>
      </c>
      <c r="F17" s="296">
        <v>65</v>
      </c>
      <c r="G17" s="296">
        <v>25025</v>
      </c>
      <c r="H17" s="296">
        <v>1041</v>
      </c>
      <c r="I17" s="296">
        <v>68</v>
      </c>
      <c r="J17" s="296">
        <v>4</v>
      </c>
      <c r="K17" s="296">
        <v>29</v>
      </c>
      <c r="L17" s="296">
        <v>43</v>
      </c>
      <c r="M17" s="296">
        <v>0</v>
      </c>
      <c r="N17" s="296">
        <v>249</v>
      </c>
      <c r="O17" s="296">
        <v>0</v>
      </c>
      <c r="P17" s="297">
        <v>36029</v>
      </c>
      <c r="Q17" s="296">
        <v>1027</v>
      </c>
      <c r="R17" s="296">
        <v>4239</v>
      </c>
      <c r="S17" s="296">
        <v>0</v>
      </c>
      <c r="T17" s="296">
        <v>12512</v>
      </c>
      <c r="U17" s="296">
        <v>0</v>
      </c>
      <c r="V17" s="296">
        <v>0</v>
      </c>
      <c r="W17" s="296">
        <v>4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7">
        <v>17782</v>
      </c>
      <c r="AD17" s="296">
        <v>0</v>
      </c>
      <c r="AE17" s="296">
        <v>3484</v>
      </c>
      <c r="AF17" s="296">
        <v>65</v>
      </c>
      <c r="AG17" s="296">
        <v>0</v>
      </c>
      <c r="AH17" s="296">
        <v>0</v>
      </c>
      <c r="AI17" s="296">
        <v>56</v>
      </c>
      <c r="AJ17" s="296">
        <v>0</v>
      </c>
      <c r="AK17" s="296">
        <v>29</v>
      </c>
      <c r="AL17" s="296">
        <v>43</v>
      </c>
      <c r="AM17" s="296">
        <v>0</v>
      </c>
      <c r="AN17" s="296">
        <v>101</v>
      </c>
      <c r="AO17" s="296">
        <v>0</v>
      </c>
      <c r="AP17" s="297">
        <v>3778</v>
      </c>
      <c r="AQ17" s="296">
        <v>0</v>
      </c>
      <c r="AR17" s="296">
        <v>0</v>
      </c>
      <c r="AS17" s="296">
        <v>0</v>
      </c>
      <c r="AT17" s="296">
        <v>12513</v>
      </c>
      <c r="AU17" s="296">
        <v>1041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7">
        <v>13554</v>
      </c>
      <c r="BD17" s="296">
        <v>0</v>
      </c>
      <c r="BE17" s="296">
        <v>755</v>
      </c>
      <c r="BF17" s="296">
        <v>0</v>
      </c>
      <c r="BG17" s="296">
        <v>0</v>
      </c>
      <c r="BH17" s="296">
        <v>0</v>
      </c>
      <c r="BI17" s="296">
        <v>12</v>
      </c>
      <c r="BJ17" s="296">
        <v>0</v>
      </c>
      <c r="BK17" s="296">
        <v>0</v>
      </c>
      <c r="BL17" s="296">
        <v>0</v>
      </c>
      <c r="BM17" s="296">
        <v>0</v>
      </c>
      <c r="BN17" s="296">
        <v>148</v>
      </c>
      <c r="BO17" s="296">
        <v>0</v>
      </c>
      <c r="BP17" s="297">
        <v>915</v>
      </c>
      <c r="BQ17" s="296">
        <v>0</v>
      </c>
      <c r="BR17" s="296">
        <v>0</v>
      </c>
      <c r="BS17" s="296">
        <v>0</v>
      </c>
      <c r="BT17" s="296">
        <v>0</v>
      </c>
      <c r="BU17" s="296">
        <v>0</v>
      </c>
      <c r="BV17" s="296">
        <v>0</v>
      </c>
      <c r="BW17" s="296">
        <v>0</v>
      </c>
      <c r="BX17" s="296">
        <v>0</v>
      </c>
      <c r="BY17" s="296">
        <v>0</v>
      </c>
      <c r="BZ17" s="296">
        <v>0</v>
      </c>
      <c r="CA17" s="296">
        <v>0</v>
      </c>
      <c r="CB17" s="296">
        <v>0</v>
      </c>
      <c r="CC17" s="297">
        <v>0</v>
      </c>
    </row>
    <row r="18" spans="1:81" ht="15" x14ac:dyDescent="0.25">
      <c r="A18" s="3" t="s">
        <v>56</v>
      </c>
      <c r="B18" s="3" t="s">
        <v>231</v>
      </c>
      <c r="C18" s="3" t="s">
        <v>232</v>
      </c>
      <c r="D18" s="296">
        <v>300</v>
      </c>
      <c r="E18" s="296">
        <v>2479</v>
      </c>
      <c r="F18" s="296">
        <v>19</v>
      </c>
      <c r="G18" s="296">
        <v>7318</v>
      </c>
      <c r="H18" s="296">
        <v>304</v>
      </c>
      <c r="I18" s="296">
        <v>20</v>
      </c>
      <c r="J18" s="296">
        <v>1</v>
      </c>
      <c r="K18" s="296">
        <v>8</v>
      </c>
      <c r="L18" s="296">
        <v>13</v>
      </c>
      <c r="M18" s="296">
        <v>0</v>
      </c>
      <c r="N18" s="296">
        <v>73</v>
      </c>
      <c r="O18" s="296">
        <v>0</v>
      </c>
      <c r="P18" s="297">
        <v>10535</v>
      </c>
      <c r="Q18" s="296">
        <v>300</v>
      </c>
      <c r="R18" s="296">
        <v>1240</v>
      </c>
      <c r="S18" s="296">
        <v>0</v>
      </c>
      <c r="T18" s="296">
        <v>3659</v>
      </c>
      <c r="U18" s="296">
        <v>0</v>
      </c>
      <c r="V18" s="296">
        <v>0</v>
      </c>
      <c r="W18" s="296">
        <v>1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7">
        <v>5200</v>
      </c>
      <c r="AD18" s="296">
        <v>0</v>
      </c>
      <c r="AE18" s="296">
        <v>1019</v>
      </c>
      <c r="AF18" s="296">
        <v>19</v>
      </c>
      <c r="AG18" s="296">
        <v>0</v>
      </c>
      <c r="AH18" s="296">
        <v>0</v>
      </c>
      <c r="AI18" s="296">
        <v>16</v>
      </c>
      <c r="AJ18" s="296">
        <v>0</v>
      </c>
      <c r="AK18" s="296">
        <v>8</v>
      </c>
      <c r="AL18" s="296">
        <v>13</v>
      </c>
      <c r="AM18" s="296">
        <v>0</v>
      </c>
      <c r="AN18" s="296">
        <v>30</v>
      </c>
      <c r="AO18" s="296">
        <v>0</v>
      </c>
      <c r="AP18" s="297">
        <v>1105</v>
      </c>
      <c r="AQ18" s="296">
        <v>0</v>
      </c>
      <c r="AR18" s="296">
        <v>0</v>
      </c>
      <c r="AS18" s="296">
        <v>0</v>
      </c>
      <c r="AT18" s="296">
        <v>3659</v>
      </c>
      <c r="AU18" s="296">
        <v>304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7">
        <v>3963</v>
      </c>
      <c r="BD18" s="296">
        <v>0</v>
      </c>
      <c r="BE18" s="296">
        <v>220</v>
      </c>
      <c r="BF18" s="296">
        <v>0</v>
      </c>
      <c r="BG18" s="296">
        <v>0</v>
      </c>
      <c r="BH18" s="296">
        <v>0</v>
      </c>
      <c r="BI18" s="296">
        <v>4</v>
      </c>
      <c r="BJ18" s="296">
        <v>0</v>
      </c>
      <c r="BK18" s="296">
        <v>0</v>
      </c>
      <c r="BL18" s="296">
        <v>0</v>
      </c>
      <c r="BM18" s="296">
        <v>0</v>
      </c>
      <c r="BN18" s="296">
        <v>43</v>
      </c>
      <c r="BO18" s="296">
        <v>0</v>
      </c>
      <c r="BP18" s="297">
        <v>267</v>
      </c>
      <c r="BQ18" s="296">
        <v>0</v>
      </c>
      <c r="BR18" s="296">
        <v>0</v>
      </c>
      <c r="BS18" s="296">
        <v>0</v>
      </c>
      <c r="BT18" s="296">
        <v>0</v>
      </c>
      <c r="BU18" s="296">
        <v>0</v>
      </c>
      <c r="BV18" s="296">
        <v>0</v>
      </c>
      <c r="BW18" s="296">
        <v>0</v>
      </c>
      <c r="BX18" s="296">
        <v>0</v>
      </c>
      <c r="BY18" s="296">
        <v>0</v>
      </c>
      <c r="BZ18" s="296">
        <v>0</v>
      </c>
      <c r="CA18" s="296">
        <v>0</v>
      </c>
      <c r="CB18" s="296">
        <v>0</v>
      </c>
      <c r="CC18" s="297">
        <v>0</v>
      </c>
    </row>
    <row r="19" spans="1:81" ht="15" x14ac:dyDescent="0.25">
      <c r="A19" s="3" t="s">
        <v>56</v>
      </c>
      <c r="B19" s="3" t="s">
        <v>233</v>
      </c>
      <c r="C19" s="3" t="s">
        <v>234</v>
      </c>
      <c r="D19" s="296">
        <v>422</v>
      </c>
      <c r="E19" s="296">
        <v>3488</v>
      </c>
      <c r="F19" s="296">
        <v>27</v>
      </c>
      <c r="G19" s="296">
        <v>10297</v>
      </c>
      <c r="H19" s="296">
        <v>428</v>
      </c>
      <c r="I19" s="296">
        <v>28</v>
      </c>
      <c r="J19" s="296">
        <v>1</v>
      </c>
      <c r="K19" s="296">
        <v>12</v>
      </c>
      <c r="L19" s="296">
        <v>18</v>
      </c>
      <c r="M19" s="296">
        <v>0</v>
      </c>
      <c r="N19" s="296">
        <v>102</v>
      </c>
      <c r="O19" s="296">
        <v>0</v>
      </c>
      <c r="P19" s="297">
        <v>14823</v>
      </c>
      <c r="Q19" s="296">
        <v>422</v>
      </c>
      <c r="R19" s="296">
        <v>1744</v>
      </c>
      <c r="S19" s="296">
        <v>0</v>
      </c>
      <c r="T19" s="296">
        <v>5148</v>
      </c>
      <c r="U19" s="296">
        <v>0</v>
      </c>
      <c r="V19" s="296">
        <v>0</v>
      </c>
      <c r="W19" s="296">
        <v>1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7">
        <v>7315</v>
      </c>
      <c r="AD19" s="296">
        <v>0</v>
      </c>
      <c r="AE19" s="296">
        <v>1434</v>
      </c>
      <c r="AF19" s="296">
        <v>27</v>
      </c>
      <c r="AG19" s="296">
        <v>0</v>
      </c>
      <c r="AH19" s="296">
        <v>0</v>
      </c>
      <c r="AI19" s="296">
        <v>23</v>
      </c>
      <c r="AJ19" s="296">
        <v>0</v>
      </c>
      <c r="AK19" s="296">
        <v>12</v>
      </c>
      <c r="AL19" s="296">
        <v>18</v>
      </c>
      <c r="AM19" s="296">
        <v>0</v>
      </c>
      <c r="AN19" s="296">
        <v>41</v>
      </c>
      <c r="AO19" s="296">
        <v>0</v>
      </c>
      <c r="AP19" s="297">
        <v>1555</v>
      </c>
      <c r="AQ19" s="296">
        <v>0</v>
      </c>
      <c r="AR19" s="296">
        <v>0</v>
      </c>
      <c r="AS19" s="296">
        <v>0</v>
      </c>
      <c r="AT19" s="296">
        <v>5149</v>
      </c>
      <c r="AU19" s="296">
        <v>428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7">
        <v>5577</v>
      </c>
      <c r="BD19" s="296">
        <v>0</v>
      </c>
      <c r="BE19" s="296">
        <v>310</v>
      </c>
      <c r="BF19" s="296">
        <v>0</v>
      </c>
      <c r="BG19" s="296">
        <v>0</v>
      </c>
      <c r="BH19" s="296">
        <v>0</v>
      </c>
      <c r="BI19" s="296">
        <v>5</v>
      </c>
      <c r="BJ19" s="296">
        <v>0</v>
      </c>
      <c r="BK19" s="296">
        <v>0</v>
      </c>
      <c r="BL19" s="296">
        <v>0</v>
      </c>
      <c r="BM19" s="296">
        <v>0</v>
      </c>
      <c r="BN19" s="296">
        <v>61</v>
      </c>
      <c r="BO19" s="296">
        <v>0</v>
      </c>
      <c r="BP19" s="297">
        <v>376</v>
      </c>
      <c r="BQ19" s="296">
        <v>0</v>
      </c>
      <c r="BR19" s="296">
        <v>0</v>
      </c>
      <c r="BS19" s="296">
        <v>0</v>
      </c>
      <c r="BT19" s="296">
        <v>0</v>
      </c>
      <c r="BU19" s="296">
        <v>0</v>
      </c>
      <c r="BV19" s="296">
        <v>0</v>
      </c>
      <c r="BW19" s="296">
        <v>0</v>
      </c>
      <c r="BX19" s="296">
        <v>0</v>
      </c>
      <c r="BY19" s="296">
        <v>0</v>
      </c>
      <c r="BZ19" s="296">
        <v>0</v>
      </c>
      <c r="CA19" s="296">
        <v>0</v>
      </c>
      <c r="CB19" s="296">
        <v>0</v>
      </c>
      <c r="CC19" s="297">
        <v>0</v>
      </c>
    </row>
    <row r="20" spans="1:81" ht="15" x14ac:dyDescent="0.25">
      <c r="A20" s="3" t="s">
        <v>56</v>
      </c>
      <c r="B20" s="3" t="s">
        <v>235</v>
      </c>
      <c r="C20" s="3" t="s">
        <v>236</v>
      </c>
      <c r="D20" s="296">
        <v>635</v>
      </c>
      <c r="E20" s="296">
        <v>5239</v>
      </c>
      <c r="F20" s="296">
        <v>40</v>
      </c>
      <c r="G20" s="296">
        <v>15464</v>
      </c>
      <c r="H20" s="296">
        <v>643</v>
      </c>
      <c r="I20" s="296">
        <v>42</v>
      </c>
      <c r="J20" s="296">
        <v>2</v>
      </c>
      <c r="K20" s="296">
        <v>18</v>
      </c>
      <c r="L20" s="296">
        <v>27</v>
      </c>
      <c r="M20" s="296">
        <v>0</v>
      </c>
      <c r="N20" s="296">
        <v>154</v>
      </c>
      <c r="O20" s="296">
        <v>0</v>
      </c>
      <c r="P20" s="297">
        <v>22264</v>
      </c>
      <c r="Q20" s="296">
        <v>635</v>
      </c>
      <c r="R20" s="296">
        <v>2620</v>
      </c>
      <c r="S20" s="296">
        <v>0</v>
      </c>
      <c r="T20" s="296">
        <v>7732</v>
      </c>
      <c r="U20" s="296">
        <v>0</v>
      </c>
      <c r="V20" s="296">
        <v>0</v>
      </c>
      <c r="W20" s="296">
        <v>2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7">
        <v>10989</v>
      </c>
      <c r="AD20" s="296">
        <v>0</v>
      </c>
      <c r="AE20" s="296">
        <v>2154</v>
      </c>
      <c r="AF20" s="296">
        <v>40</v>
      </c>
      <c r="AG20" s="296">
        <v>0</v>
      </c>
      <c r="AH20" s="296">
        <v>0</v>
      </c>
      <c r="AI20" s="296">
        <v>34</v>
      </c>
      <c r="AJ20" s="296">
        <v>0</v>
      </c>
      <c r="AK20" s="296">
        <v>18</v>
      </c>
      <c r="AL20" s="296">
        <v>27</v>
      </c>
      <c r="AM20" s="296">
        <v>0</v>
      </c>
      <c r="AN20" s="296">
        <v>62</v>
      </c>
      <c r="AO20" s="296">
        <v>0</v>
      </c>
      <c r="AP20" s="297">
        <v>2335</v>
      </c>
      <c r="AQ20" s="296">
        <v>0</v>
      </c>
      <c r="AR20" s="296">
        <v>0</v>
      </c>
      <c r="AS20" s="296">
        <v>0</v>
      </c>
      <c r="AT20" s="296">
        <v>7732</v>
      </c>
      <c r="AU20" s="296">
        <v>643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7">
        <v>8375</v>
      </c>
      <c r="BD20" s="296">
        <v>0</v>
      </c>
      <c r="BE20" s="296">
        <v>465</v>
      </c>
      <c r="BF20" s="296">
        <v>0</v>
      </c>
      <c r="BG20" s="296">
        <v>0</v>
      </c>
      <c r="BH20" s="296">
        <v>0</v>
      </c>
      <c r="BI20" s="296">
        <v>8</v>
      </c>
      <c r="BJ20" s="296">
        <v>0</v>
      </c>
      <c r="BK20" s="296">
        <v>0</v>
      </c>
      <c r="BL20" s="296">
        <v>0</v>
      </c>
      <c r="BM20" s="296">
        <v>0</v>
      </c>
      <c r="BN20" s="296">
        <v>92</v>
      </c>
      <c r="BO20" s="296">
        <v>0</v>
      </c>
      <c r="BP20" s="297">
        <v>565</v>
      </c>
      <c r="BQ20" s="296">
        <v>0</v>
      </c>
      <c r="BR20" s="296">
        <v>0</v>
      </c>
      <c r="BS20" s="296">
        <v>0</v>
      </c>
      <c r="BT20" s="296">
        <v>0</v>
      </c>
      <c r="BU20" s="296">
        <v>0</v>
      </c>
      <c r="BV20" s="296">
        <v>0</v>
      </c>
      <c r="BW20" s="296">
        <v>0</v>
      </c>
      <c r="BX20" s="296">
        <v>0</v>
      </c>
      <c r="BY20" s="296">
        <v>0</v>
      </c>
      <c r="BZ20" s="296">
        <v>0</v>
      </c>
      <c r="CA20" s="296">
        <v>0</v>
      </c>
      <c r="CB20" s="296">
        <v>0</v>
      </c>
      <c r="CC20" s="297">
        <v>0</v>
      </c>
    </row>
    <row r="21" spans="1:81" ht="15" x14ac:dyDescent="0.25">
      <c r="A21" s="3" t="s">
        <v>59</v>
      </c>
      <c r="B21" s="3" t="s">
        <v>231</v>
      </c>
      <c r="C21" s="3" t="s">
        <v>232</v>
      </c>
      <c r="D21" s="296">
        <v>721</v>
      </c>
      <c r="E21" s="296">
        <v>5956</v>
      </c>
      <c r="F21" s="296">
        <v>46</v>
      </c>
      <c r="G21" s="296">
        <v>17583</v>
      </c>
      <c r="H21" s="296">
        <v>732</v>
      </c>
      <c r="I21" s="296">
        <v>48</v>
      </c>
      <c r="J21" s="296">
        <v>3</v>
      </c>
      <c r="K21" s="296">
        <v>20</v>
      </c>
      <c r="L21" s="296">
        <v>30</v>
      </c>
      <c r="M21" s="296">
        <v>0</v>
      </c>
      <c r="N21" s="296">
        <v>175</v>
      </c>
      <c r="O21" s="296">
        <v>0</v>
      </c>
      <c r="P21" s="297">
        <v>25314</v>
      </c>
      <c r="Q21" s="296">
        <v>721</v>
      </c>
      <c r="R21" s="296">
        <v>2978</v>
      </c>
      <c r="S21" s="296">
        <v>0</v>
      </c>
      <c r="T21" s="296">
        <v>8791</v>
      </c>
      <c r="U21" s="296">
        <v>0</v>
      </c>
      <c r="V21" s="296">
        <v>0</v>
      </c>
      <c r="W21" s="296">
        <v>3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7">
        <v>12493</v>
      </c>
      <c r="AD21" s="296">
        <v>0</v>
      </c>
      <c r="AE21" s="296">
        <v>2447</v>
      </c>
      <c r="AF21" s="296">
        <v>46</v>
      </c>
      <c r="AG21" s="296">
        <v>0</v>
      </c>
      <c r="AH21" s="296">
        <v>0</v>
      </c>
      <c r="AI21" s="296">
        <v>40</v>
      </c>
      <c r="AJ21" s="296">
        <v>0</v>
      </c>
      <c r="AK21" s="296">
        <v>20</v>
      </c>
      <c r="AL21" s="296">
        <v>30</v>
      </c>
      <c r="AM21" s="296">
        <v>0</v>
      </c>
      <c r="AN21" s="296">
        <v>71</v>
      </c>
      <c r="AO21" s="296">
        <v>0</v>
      </c>
      <c r="AP21" s="297">
        <v>2654</v>
      </c>
      <c r="AQ21" s="296">
        <v>0</v>
      </c>
      <c r="AR21" s="296">
        <v>0</v>
      </c>
      <c r="AS21" s="296">
        <v>0</v>
      </c>
      <c r="AT21" s="296">
        <v>8792</v>
      </c>
      <c r="AU21" s="296">
        <v>732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7">
        <v>9524</v>
      </c>
      <c r="BD21" s="296">
        <v>0</v>
      </c>
      <c r="BE21" s="296">
        <v>531</v>
      </c>
      <c r="BF21" s="296">
        <v>0</v>
      </c>
      <c r="BG21" s="296">
        <v>0</v>
      </c>
      <c r="BH21" s="296">
        <v>0</v>
      </c>
      <c r="BI21" s="296">
        <v>8</v>
      </c>
      <c r="BJ21" s="296">
        <v>0</v>
      </c>
      <c r="BK21" s="296">
        <v>0</v>
      </c>
      <c r="BL21" s="296">
        <v>0</v>
      </c>
      <c r="BM21" s="296">
        <v>0</v>
      </c>
      <c r="BN21" s="296">
        <v>104</v>
      </c>
      <c r="BO21" s="296">
        <v>0</v>
      </c>
      <c r="BP21" s="297">
        <v>643</v>
      </c>
      <c r="BQ21" s="296">
        <v>0</v>
      </c>
      <c r="BR21" s="296">
        <v>0</v>
      </c>
      <c r="BS21" s="296">
        <v>0</v>
      </c>
      <c r="BT21" s="296">
        <v>0</v>
      </c>
      <c r="BU21" s="296">
        <v>0</v>
      </c>
      <c r="BV21" s="296">
        <v>0</v>
      </c>
      <c r="BW21" s="296">
        <v>0</v>
      </c>
      <c r="BX21" s="296">
        <v>0</v>
      </c>
      <c r="BY21" s="296">
        <v>0</v>
      </c>
      <c r="BZ21" s="296">
        <v>0</v>
      </c>
      <c r="CA21" s="296">
        <v>0</v>
      </c>
      <c r="CB21" s="296">
        <v>0</v>
      </c>
      <c r="CC21" s="297">
        <v>0</v>
      </c>
    </row>
    <row r="22" spans="1:81" ht="15" x14ac:dyDescent="0.25">
      <c r="A22" s="3" t="s">
        <v>59</v>
      </c>
      <c r="B22" s="3" t="s">
        <v>233</v>
      </c>
      <c r="C22" s="3" t="s">
        <v>234</v>
      </c>
      <c r="D22" s="296">
        <v>714</v>
      </c>
      <c r="E22" s="296">
        <v>5898</v>
      </c>
      <c r="F22" s="296">
        <v>45</v>
      </c>
      <c r="G22" s="296">
        <v>17411</v>
      </c>
      <c r="H22" s="296">
        <v>724</v>
      </c>
      <c r="I22" s="296">
        <v>48</v>
      </c>
      <c r="J22" s="296">
        <v>3</v>
      </c>
      <c r="K22" s="296">
        <v>20</v>
      </c>
      <c r="L22" s="296">
        <v>30</v>
      </c>
      <c r="M22" s="296">
        <v>0</v>
      </c>
      <c r="N22" s="296">
        <v>173</v>
      </c>
      <c r="O22" s="296">
        <v>0</v>
      </c>
      <c r="P22" s="297">
        <v>25066</v>
      </c>
      <c r="Q22" s="296">
        <v>714</v>
      </c>
      <c r="R22" s="296">
        <v>2949</v>
      </c>
      <c r="S22" s="296">
        <v>0</v>
      </c>
      <c r="T22" s="296">
        <v>8705</v>
      </c>
      <c r="U22" s="296">
        <v>0</v>
      </c>
      <c r="V22" s="296">
        <v>0</v>
      </c>
      <c r="W22" s="296">
        <v>3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7">
        <v>12371</v>
      </c>
      <c r="AD22" s="296">
        <v>0</v>
      </c>
      <c r="AE22" s="296">
        <v>2423</v>
      </c>
      <c r="AF22" s="296">
        <v>45</v>
      </c>
      <c r="AG22" s="296">
        <v>0</v>
      </c>
      <c r="AH22" s="296">
        <v>0</v>
      </c>
      <c r="AI22" s="296">
        <v>40</v>
      </c>
      <c r="AJ22" s="296">
        <v>0</v>
      </c>
      <c r="AK22" s="296">
        <v>20</v>
      </c>
      <c r="AL22" s="296">
        <v>30</v>
      </c>
      <c r="AM22" s="296">
        <v>0</v>
      </c>
      <c r="AN22" s="296">
        <v>70</v>
      </c>
      <c r="AO22" s="296">
        <v>0</v>
      </c>
      <c r="AP22" s="297">
        <v>2628</v>
      </c>
      <c r="AQ22" s="296">
        <v>0</v>
      </c>
      <c r="AR22" s="296">
        <v>0</v>
      </c>
      <c r="AS22" s="296">
        <v>0</v>
      </c>
      <c r="AT22" s="296">
        <v>8706</v>
      </c>
      <c r="AU22" s="296">
        <v>724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7">
        <v>9430</v>
      </c>
      <c r="BD22" s="296">
        <v>0</v>
      </c>
      <c r="BE22" s="296">
        <v>526</v>
      </c>
      <c r="BF22" s="296">
        <v>0</v>
      </c>
      <c r="BG22" s="296">
        <v>0</v>
      </c>
      <c r="BH22" s="296">
        <v>0</v>
      </c>
      <c r="BI22" s="296">
        <v>8</v>
      </c>
      <c r="BJ22" s="296">
        <v>0</v>
      </c>
      <c r="BK22" s="296">
        <v>0</v>
      </c>
      <c r="BL22" s="296">
        <v>0</v>
      </c>
      <c r="BM22" s="296">
        <v>0</v>
      </c>
      <c r="BN22" s="296">
        <v>103</v>
      </c>
      <c r="BO22" s="296">
        <v>0</v>
      </c>
      <c r="BP22" s="297">
        <v>637</v>
      </c>
      <c r="BQ22" s="296">
        <v>0</v>
      </c>
      <c r="BR22" s="296">
        <v>0</v>
      </c>
      <c r="BS22" s="296">
        <v>0</v>
      </c>
      <c r="BT22" s="296">
        <v>0</v>
      </c>
      <c r="BU22" s="296">
        <v>0</v>
      </c>
      <c r="BV22" s="296">
        <v>0</v>
      </c>
      <c r="BW22" s="296">
        <v>0</v>
      </c>
      <c r="BX22" s="296">
        <v>0</v>
      </c>
      <c r="BY22" s="296">
        <v>0</v>
      </c>
      <c r="BZ22" s="296">
        <v>0</v>
      </c>
      <c r="CA22" s="296">
        <v>0</v>
      </c>
      <c r="CB22" s="296">
        <v>0</v>
      </c>
      <c r="CC22" s="297">
        <v>0</v>
      </c>
    </row>
    <row r="23" spans="1:81" ht="15" x14ac:dyDescent="0.25">
      <c r="A23" s="3" t="s">
        <v>59</v>
      </c>
      <c r="B23" s="3" t="s">
        <v>235</v>
      </c>
      <c r="C23" s="3" t="s">
        <v>236</v>
      </c>
      <c r="D23" s="296">
        <v>1103</v>
      </c>
      <c r="E23" s="296">
        <v>9107</v>
      </c>
      <c r="F23" s="296">
        <v>70</v>
      </c>
      <c r="G23" s="296">
        <v>26883</v>
      </c>
      <c r="H23" s="296">
        <v>1119</v>
      </c>
      <c r="I23" s="296">
        <v>74</v>
      </c>
      <c r="J23" s="296">
        <v>4</v>
      </c>
      <c r="K23" s="296">
        <v>31</v>
      </c>
      <c r="L23" s="296">
        <v>46</v>
      </c>
      <c r="M23" s="296">
        <v>0</v>
      </c>
      <c r="N23" s="296">
        <v>267</v>
      </c>
      <c r="O23" s="296">
        <v>0</v>
      </c>
      <c r="P23" s="297">
        <v>38704</v>
      </c>
      <c r="Q23" s="296">
        <v>1103</v>
      </c>
      <c r="R23" s="296">
        <v>4554</v>
      </c>
      <c r="S23" s="296">
        <v>0</v>
      </c>
      <c r="T23" s="296">
        <v>13441</v>
      </c>
      <c r="U23" s="296">
        <v>0</v>
      </c>
      <c r="V23" s="296">
        <v>0</v>
      </c>
      <c r="W23" s="296">
        <v>4</v>
      </c>
      <c r="X23" s="296">
        <v>0</v>
      </c>
      <c r="Y23" s="296">
        <v>0</v>
      </c>
      <c r="Z23" s="296">
        <v>0</v>
      </c>
      <c r="AA23" s="296">
        <v>0</v>
      </c>
      <c r="AB23" s="296">
        <v>0</v>
      </c>
      <c r="AC23" s="297">
        <v>19102</v>
      </c>
      <c r="AD23" s="296">
        <v>0</v>
      </c>
      <c r="AE23" s="296">
        <v>3742</v>
      </c>
      <c r="AF23" s="296">
        <v>70</v>
      </c>
      <c r="AG23" s="296">
        <v>0</v>
      </c>
      <c r="AH23" s="296">
        <v>0</v>
      </c>
      <c r="AI23" s="296">
        <v>61</v>
      </c>
      <c r="AJ23" s="296">
        <v>0</v>
      </c>
      <c r="AK23" s="296">
        <v>31</v>
      </c>
      <c r="AL23" s="296">
        <v>46</v>
      </c>
      <c r="AM23" s="296">
        <v>0</v>
      </c>
      <c r="AN23" s="296">
        <v>108</v>
      </c>
      <c r="AO23" s="296">
        <v>0</v>
      </c>
      <c r="AP23" s="297">
        <v>4058</v>
      </c>
      <c r="AQ23" s="296">
        <v>0</v>
      </c>
      <c r="AR23" s="296">
        <v>0</v>
      </c>
      <c r="AS23" s="296">
        <v>0</v>
      </c>
      <c r="AT23" s="296">
        <v>13442</v>
      </c>
      <c r="AU23" s="296">
        <v>1119</v>
      </c>
      <c r="AV23" s="296">
        <v>0</v>
      </c>
      <c r="AW23" s="296">
        <v>0</v>
      </c>
      <c r="AX23" s="296">
        <v>0</v>
      </c>
      <c r="AY23" s="296">
        <v>0</v>
      </c>
      <c r="AZ23" s="296">
        <v>0</v>
      </c>
      <c r="BA23" s="296">
        <v>0</v>
      </c>
      <c r="BB23" s="296">
        <v>0</v>
      </c>
      <c r="BC23" s="297">
        <v>14561</v>
      </c>
      <c r="BD23" s="296">
        <v>0</v>
      </c>
      <c r="BE23" s="296">
        <v>811</v>
      </c>
      <c r="BF23" s="296">
        <v>0</v>
      </c>
      <c r="BG23" s="296">
        <v>0</v>
      </c>
      <c r="BH23" s="296">
        <v>0</v>
      </c>
      <c r="BI23" s="296">
        <v>13</v>
      </c>
      <c r="BJ23" s="296">
        <v>0</v>
      </c>
      <c r="BK23" s="296">
        <v>0</v>
      </c>
      <c r="BL23" s="296">
        <v>0</v>
      </c>
      <c r="BM23" s="296">
        <v>0</v>
      </c>
      <c r="BN23" s="296">
        <v>159</v>
      </c>
      <c r="BO23" s="296">
        <v>0</v>
      </c>
      <c r="BP23" s="297">
        <v>983</v>
      </c>
      <c r="BQ23" s="296">
        <v>0</v>
      </c>
      <c r="BR23" s="296">
        <v>0</v>
      </c>
      <c r="BS23" s="296">
        <v>0</v>
      </c>
      <c r="BT23" s="296">
        <v>0</v>
      </c>
      <c r="BU23" s="296">
        <v>0</v>
      </c>
      <c r="BV23" s="296">
        <v>0</v>
      </c>
      <c r="BW23" s="296">
        <v>0</v>
      </c>
      <c r="BX23" s="296">
        <v>0</v>
      </c>
      <c r="BY23" s="296">
        <v>0</v>
      </c>
      <c r="BZ23" s="296">
        <v>0</v>
      </c>
      <c r="CA23" s="296">
        <v>0</v>
      </c>
      <c r="CB23" s="296">
        <v>0</v>
      </c>
      <c r="CC23" s="297">
        <v>0</v>
      </c>
    </row>
    <row r="24" spans="1:81" ht="15" x14ac:dyDescent="0.25">
      <c r="A24" s="3" t="s">
        <v>60</v>
      </c>
      <c r="B24" s="3" t="s">
        <v>231</v>
      </c>
      <c r="C24" s="3" t="s">
        <v>232</v>
      </c>
      <c r="D24" s="296">
        <v>1788</v>
      </c>
      <c r="E24" s="296">
        <v>14763</v>
      </c>
      <c r="F24" s="296">
        <v>113</v>
      </c>
      <c r="G24" s="296">
        <v>43582</v>
      </c>
      <c r="H24" s="296">
        <v>1813</v>
      </c>
      <c r="I24" s="296">
        <v>119</v>
      </c>
      <c r="J24" s="296">
        <v>6</v>
      </c>
      <c r="K24" s="296">
        <v>50</v>
      </c>
      <c r="L24" s="296">
        <v>75</v>
      </c>
      <c r="M24" s="296">
        <v>0</v>
      </c>
      <c r="N24" s="296">
        <v>433</v>
      </c>
      <c r="O24" s="296">
        <v>0</v>
      </c>
      <c r="P24" s="297">
        <v>62742</v>
      </c>
      <c r="Q24" s="296">
        <v>1788</v>
      </c>
      <c r="R24" s="296">
        <v>7382</v>
      </c>
      <c r="S24" s="296">
        <v>0</v>
      </c>
      <c r="T24" s="296">
        <v>21791</v>
      </c>
      <c r="U24" s="296">
        <v>0</v>
      </c>
      <c r="V24" s="296">
        <v>0</v>
      </c>
      <c r="W24" s="296">
        <v>6</v>
      </c>
      <c r="X24" s="296">
        <v>0</v>
      </c>
      <c r="Y24" s="296">
        <v>0</v>
      </c>
      <c r="Z24" s="296">
        <v>0</v>
      </c>
      <c r="AA24" s="296">
        <v>0</v>
      </c>
      <c r="AB24" s="296">
        <v>0</v>
      </c>
      <c r="AC24" s="297">
        <v>30967</v>
      </c>
      <c r="AD24" s="296">
        <v>0</v>
      </c>
      <c r="AE24" s="296">
        <v>6065</v>
      </c>
      <c r="AF24" s="296">
        <v>113</v>
      </c>
      <c r="AG24" s="296">
        <v>0</v>
      </c>
      <c r="AH24" s="296">
        <v>0</v>
      </c>
      <c r="AI24" s="296">
        <v>98</v>
      </c>
      <c r="AJ24" s="296">
        <v>0</v>
      </c>
      <c r="AK24" s="296">
        <v>50</v>
      </c>
      <c r="AL24" s="296">
        <v>75</v>
      </c>
      <c r="AM24" s="296">
        <v>0</v>
      </c>
      <c r="AN24" s="296">
        <v>176</v>
      </c>
      <c r="AO24" s="296">
        <v>0</v>
      </c>
      <c r="AP24" s="297">
        <v>6577</v>
      </c>
      <c r="AQ24" s="296">
        <v>0</v>
      </c>
      <c r="AR24" s="296">
        <v>0</v>
      </c>
      <c r="AS24" s="296">
        <v>0</v>
      </c>
      <c r="AT24" s="296">
        <v>21791</v>
      </c>
      <c r="AU24" s="296">
        <v>1813</v>
      </c>
      <c r="AV24" s="296">
        <v>0</v>
      </c>
      <c r="AW24" s="296">
        <v>0</v>
      </c>
      <c r="AX24" s="296">
        <v>0</v>
      </c>
      <c r="AY24" s="296">
        <v>0</v>
      </c>
      <c r="AZ24" s="296">
        <v>0</v>
      </c>
      <c r="BA24" s="296">
        <v>0</v>
      </c>
      <c r="BB24" s="296">
        <v>0</v>
      </c>
      <c r="BC24" s="297">
        <v>23604</v>
      </c>
      <c r="BD24" s="296">
        <v>0</v>
      </c>
      <c r="BE24" s="296">
        <v>1316</v>
      </c>
      <c r="BF24" s="296">
        <v>0</v>
      </c>
      <c r="BG24" s="296">
        <v>0</v>
      </c>
      <c r="BH24" s="296">
        <v>0</v>
      </c>
      <c r="BI24" s="296">
        <v>21</v>
      </c>
      <c r="BJ24" s="296">
        <v>0</v>
      </c>
      <c r="BK24" s="296">
        <v>0</v>
      </c>
      <c r="BL24" s="296">
        <v>0</v>
      </c>
      <c r="BM24" s="296">
        <v>0</v>
      </c>
      <c r="BN24" s="296">
        <v>257</v>
      </c>
      <c r="BO24" s="296">
        <v>0</v>
      </c>
      <c r="BP24" s="297">
        <v>1594</v>
      </c>
      <c r="BQ24" s="296">
        <v>0</v>
      </c>
      <c r="BR24" s="296">
        <v>0</v>
      </c>
      <c r="BS24" s="296">
        <v>0</v>
      </c>
      <c r="BT24" s="296">
        <v>0</v>
      </c>
      <c r="BU24" s="296">
        <v>0</v>
      </c>
      <c r="BV24" s="296">
        <v>0</v>
      </c>
      <c r="BW24" s="296">
        <v>0</v>
      </c>
      <c r="BX24" s="296">
        <v>0</v>
      </c>
      <c r="BY24" s="296">
        <v>0</v>
      </c>
      <c r="BZ24" s="296">
        <v>0</v>
      </c>
      <c r="CA24" s="296">
        <v>0</v>
      </c>
      <c r="CB24" s="296">
        <v>0</v>
      </c>
      <c r="CC24" s="297">
        <v>0</v>
      </c>
    </row>
    <row r="25" spans="1:81" ht="15" x14ac:dyDescent="0.25">
      <c r="A25" s="3" t="s">
        <v>60</v>
      </c>
      <c r="B25" s="3" t="s">
        <v>233</v>
      </c>
      <c r="C25" s="3" t="s">
        <v>234</v>
      </c>
      <c r="D25" s="296">
        <v>1834</v>
      </c>
      <c r="E25" s="296">
        <v>15140</v>
      </c>
      <c r="F25" s="296">
        <v>116</v>
      </c>
      <c r="G25" s="296">
        <v>44693</v>
      </c>
      <c r="H25" s="296">
        <v>1859</v>
      </c>
      <c r="I25" s="296">
        <v>122</v>
      </c>
      <c r="J25" s="296">
        <v>6</v>
      </c>
      <c r="K25" s="296">
        <v>51</v>
      </c>
      <c r="L25" s="296">
        <v>77</v>
      </c>
      <c r="M25" s="296">
        <v>0</v>
      </c>
      <c r="N25" s="296">
        <v>444</v>
      </c>
      <c r="O25" s="296">
        <v>0</v>
      </c>
      <c r="P25" s="297">
        <v>64342</v>
      </c>
      <c r="Q25" s="296">
        <v>1834</v>
      </c>
      <c r="R25" s="296">
        <v>7570</v>
      </c>
      <c r="S25" s="296">
        <v>0</v>
      </c>
      <c r="T25" s="296">
        <v>22346</v>
      </c>
      <c r="U25" s="296">
        <v>0</v>
      </c>
      <c r="V25" s="296">
        <v>0</v>
      </c>
      <c r="W25" s="296">
        <v>6</v>
      </c>
      <c r="X25" s="296">
        <v>0</v>
      </c>
      <c r="Y25" s="296">
        <v>0</v>
      </c>
      <c r="Z25" s="296">
        <v>0</v>
      </c>
      <c r="AA25" s="296">
        <v>0</v>
      </c>
      <c r="AB25" s="296">
        <v>0</v>
      </c>
      <c r="AC25" s="297">
        <v>31756</v>
      </c>
      <c r="AD25" s="296">
        <v>0</v>
      </c>
      <c r="AE25" s="296">
        <v>6221</v>
      </c>
      <c r="AF25" s="296">
        <v>116</v>
      </c>
      <c r="AG25" s="296">
        <v>0</v>
      </c>
      <c r="AH25" s="296">
        <v>0</v>
      </c>
      <c r="AI25" s="296">
        <v>100</v>
      </c>
      <c r="AJ25" s="296">
        <v>0</v>
      </c>
      <c r="AK25" s="296">
        <v>51</v>
      </c>
      <c r="AL25" s="296">
        <v>77</v>
      </c>
      <c r="AM25" s="296">
        <v>0</v>
      </c>
      <c r="AN25" s="296">
        <v>180</v>
      </c>
      <c r="AO25" s="296">
        <v>0</v>
      </c>
      <c r="AP25" s="297">
        <v>6745</v>
      </c>
      <c r="AQ25" s="296">
        <v>0</v>
      </c>
      <c r="AR25" s="296">
        <v>0</v>
      </c>
      <c r="AS25" s="296">
        <v>0</v>
      </c>
      <c r="AT25" s="296">
        <v>22347</v>
      </c>
      <c r="AU25" s="296">
        <v>1859</v>
      </c>
      <c r="AV25" s="296">
        <v>0</v>
      </c>
      <c r="AW25" s="296">
        <v>0</v>
      </c>
      <c r="AX25" s="296">
        <v>0</v>
      </c>
      <c r="AY25" s="296">
        <v>0</v>
      </c>
      <c r="AZ25" s="296">
        <v>0</v>
      </c>
      <c r="BA25" s="296">
        <v>0</v>
      </c>
      <c r="BB25" s="296">
        <v>0</v>
      </c>
      <c r="BC25" s="297">
        <v>24206</v>
      </c>
      <c r="BD25" s="296">
        <v>0</v>
      </c>
      <c r="BE25" s="296">
        <v>1349</v>
      </c>
      <c r="BF25" s="296">
        <v>0</v>
      </c>
      <c r="BG25" s="296">
        <v>0</v>
      </c>
      <c r="BH25" s="296">
        <v>0</v>
      </c>
      <c r="BI25" s="296">
        <v>22</v>
      </c>
      <c r="BJ25" s="296">
        <v>0</v>
      </c>
      <c r="BK25" s="296">
        <v>0</v>
      </c>
      <c r="BL25" s="296">
        <v>0</v>
      </c>
      <c r="BM25" s="296">
        <v>0</v>
      </c>
      <c r="BN25" s="296">
        <v>264</v>
      </c>
      <c r="BO25" s="296">
        <v>0</v>
      </c>
      <c r="BP25" s="297">
        <v>1635</v>
      </c>
      <c r="BQ25" s="296">
        <v>0</v>
      </c>
      <c r="BR25" s="296">
        <v>0</v>
      </c>
      <c r="BS25" s="296">
        <v>0</v>
      </c>
      <c r="BT25" s="296">
        <v>0</v>
      </c>
      <c r="BU25" s="296">
        <v>0</v>
      </c>
      <c r="BV25" s="296">
        <v>0</v>
      </c>
      <c r="BW25" s="296">
        <v>0</v>
      </c>
      <c r="BX25" s="296">
        <v>0</v>
      </c>
      <c r="BY25" s="296">
        <v>0</v>
      </c>
      <c r="BZ25" s="296">
        <v>0</v>
      </c>
      <c r="CA25" s="296">
        <v>0</v>
      </c>
      <c r="CB25" s="296">
        <v>0</v>
      </c>
      <c r="CC25" s="297">
        <v>0</v>
      </c>
    </row>
    <row r="26" spans="1:81" ht="15" x14ac:dyDescent="0.25">
      <c r="A26" s="3" t="s">
        <v>60</v>
      </c>
      <c r="B26" s="3" t="s">
        <v>235</v>
      </c>
      <c r="C26" s="3" t="s">
        <v>236</v>
      </c>
      <c r="D26" s="296">
        <v>2474</v>
      </c>
      <c r="E26" s="296">
        <v>20422</v>
      </c>
      <c r="F26" s="296">
        <v>156</v>
      </c>
      <c r="G26" s="296">
        <v>60287</v>
      </c>
      <c r="H26" s="296">
        <v>2508</v>
      </c>
      <c r="I26" s="296">
        <v>165</v>
      </c>
      <c r="J26" s="296">
        <v>9</v>
      </c>
      <c r="K26" s="296">
        <v>69</v>
      </c>
      <c r="L26" s="296">
        <v>104</v>
      </c>
      <c r="M26" s="296">
        <v>0</v>
      </c>
      <c r="N26" s="296">
        <v>599</v>
      </c>
      <c r="O26" s="296">
        <v>0</v>
      </c>
      <c r="P26" s="297">
        <v>86793</v>
      </c>
      <c r="Q26" s="296">
        <v>2474</v>
      </c>
      <c r="R26" s="296">
        <v>10211</v>
      </c>
      <c r="S26" s="296">
        <v>0</v>
      </c>
      <c r="T26" s="296">
        <v>30143</v>
      </c>
      <c r="U26" s="296">
        <v>0</v>
      </c>
      <c r="V26" s="296">
        <v>0</v>
      </c>
      <c r="W26" s="296">
        <v>9</v>
      </c>
      <c r="X26" s="296">
        <v>0</v>
      </c>
      <c r="Y26" s="296">
        <v>0</v>
      </c>
      <c r="Z26" s="296">
        <v>0</v>
      </c>
      <c r="AA26" s="296">
        <v>0</v>
      </c>
      <c r="AB26" s="296">
        <v>0</v>
      </c>
      <c r="AC26" s="297">
        <v>42837</v>
      </c>
      <c r="AD26" s="296">
        <v>0</v>
      </c>
      <c r="AE26" s="296">
        <v>8391</v>
      </c>
      <c r="AF26" s="296">
        <v>156</v>
      </c>
      <c r="AG26" s="296">
        <v>0</v>
      </c>
      <c r="AH26" s="296">
        <v>0</v>
      </c>
      <c r="AI26" s="296">
        <v>136</v>
      </c>
      <c r="AJ26" s="296">
        <v>0</v>
      </c>
      <c r="AK26" s="296">
        <v>69</v>
      </c>
      <c r="AL26" s="296">
        <v>104</v>
      </c>
      <c r="AM26" s="296">
        <v>0</v>
      </c>
      <c r="AN26" s="296">
        <v>243</v>
      </c>
      <c r="AO26" s="296">
        <v>0</v>
      </c>
      <c r="AP26" s="297">
        <v>9099</v>
      </c>
      <c r="AQ26" s="296">
        <v>0</v>
      </c>
      <c r="AR26" s="296">
        <v>0</v>
      </c>
      <c r="AS26" s="296">
        <v>0</v>
      </c>
      <c r="AT26" s="296">
        <v>30144</v>
      </c>
      <c r="AU26" s="296">
        <v>2508</v>
      </c>
      <c r="AV26" s="296">
        <v>0</v>
      </c>
      <c r="AW26" s="296">
        <v>0</v>
      </c>
      <c r="AX26" s="296">
        <v>0</v>
      </c>
      <c r="AY26" s="296">
        <v>0</v>
      </c>
      <c r="AZ26" s="296">
        <v>0</v>
      </c>
      <c r="BA26" s="296">
        <v>0</v>
      </c>
      <c r="BB26" s="296">
        <v>0</v>
      </c>
      <c r="BC26" s="297">
        <v>32652</v>
      </c>
      <c r="BD26" s="296">
        <v>0</v>
      </c>
      <c r="BE26" s="296">
        <v>1820</v>
      </c>
      <c r="BF26" s="296">
        <v>0</v>
      </c>
      <c r="BG26" s="296">
        <v>0</v>
      </c>
      <c r="BH26" s="296">
        <v>0</v>
      </c>
      <c r="BI26" s="296">
        <v>29</v>
      </c>
      <c r="BJ26" s="296">
        <v>0</v>
      </c>
      <c r="BK26" s="296">
        <v>0</v>
      </c>
      <c r="BL26" s="296">
        <v>0</v>
      </c>
      <c r="BM26" s="296">
        <v>0</v>
      </c>
      <c r="BN26" s="296">
        <v>356</v>
      </c>
      <c r="BO26" s="296">
        <v>0</v>
      </c>
      <c r="BP26" s="297">
        <v>2205</v>
      </c>
      <c r="BQ26" s="296">
        <v>0</v>
      </c>
      <c r="BR26" s="296">
        <v>0</v>
      </c>
      <c r="BS26" s="296">
        <v>0</v>
      </c>
      <c r="BT26" s="296">
        <v>0</v>
      </c>
      <c r="BU26" s="296">
        <v>0</v>
      </c>
      <c r="BV26" s="296">
        <v>0</v>
      </c>
      <c r="BW26" s="296">
        <v>0</v>
      </c>
      <c r="BX26" s="296">
        <v>0</v>
      </c>
      <c r="BY26" s="296">
        <v>0</v>
      </c>
      <c r="BZ26" s="296">
        <v>0</v>
      </c>
      <c r="CA26" s="296">
        <v>0</v>
      </c>
      <c r="CB26" s="296">
        <v>0</v>
      </c>
      <c r="CC26" s="297">
        <v>0</v>
      </c>
    </row>
    <row r="27" spans="1:81" ht="15" x14ac:dyDescent="0.25">
      <c r="A27" s="3" t="s">
        <v>62</v>
      </c>
      <c r="B27" s="3" t="s">
        <v>231</v>
      </c>
      <c r="C27" s="3" t="s">
        <v>232</v>
      </c>
      <c r="D27" s="296">
        <v>1967</v>
      </c>
      <c r="E27" s="296">
        <v>16244</v>
      </c>
      <c r="F27" s="296">
        <v>124</v>
      </c>
      <c r="G27" s="296">
        <v>47952</v>
      </c>
      <c r="H27" s="296">
        <v>1995</v>
      </c>
      <c r="I27" s="296">
        <v>131</v>
      </c>
      <c r="J27" s="296">
        <v>7</v>
      </c>
      <c r="K27" s="296">
        <v>55</v>
      </c>
      <c r="L27" s="296">
        <v>83</v>
      </c>
      <c r="M27" s="296">
        <v>0</v>
      </c>
      <c r="N27" s="296">
        <v>476</v>
      </c>
      <c r="O27" s="296">
        <v>0</v>
      </c>
      <c r="P27" s="297">
        <v>69034</v>
      </c>
      <c r="Q27" s="296">
        <v>1967</v>
      </c>
      <c r="R27" s="296">
        <v>8122</v>
      </c>
      <c r="S27" s="296">
        <v>0</v>
      </c>
      <c r="T27" s="296">
        <v>23976</v>
      </c>
      <c r="U27" s="296">
        <v>0</v>
      </c>
      <c r="V27" s="296">
        <v>0</v>
      </c>
      <c r="W27" s="296">
        <v>7</v>
      </c>
      <c r="X27" s="296">
        <v>0</v>
      </c>
      <c r="Y27" s="296">
        <v>0</v>
      </c>
      <c r="Z27" s="296">
        <v>0</v>
      </c>
      <c r="AA27" s="296">
        <v>0</v>
      </c>
      <c r="AB27" s="296">
        <v>0</v>
      </c>
      <c r="AC27" s="297">
        <v>34072</v>
      </c>
      <c r="AD27" s="296">
        <v>0</v>
      </c>
      <c r="AE27" s="296">
        <v>6674</v>
      </c>
      <c r="AF27" s="296">
        <v>124</v>
      </c>
      <c r="AG27" s="296">
        <v>0</v>
      </c>
      <c r="AH27" s="296">
        <v>0</v>
      </c>
      <c r="AI27" s="296">
        <v>108</v>
      </c>
      <c r="AJ27" s="296">
        <v>0</v>
      </c>
      <c r="AK27" s="296">
        <v>55</v>
      </c>
      <c r="AL27" s="296">
        <v>83</v>
      </c>
      <c r="AM27" s="296">
        <v>0</v>
      </c>
      <c r="AN27" s="296">
        <v>193</v>
      </c>
      <c r="AO27" s="296">
        <v>0</v>
      </c>
      <c r="AP27" s="297">
        <v>7237</v>
      </c>
      <c r="AQ27" s="296">
        <v>0</v>
      </c>
      <c r="AR27" s="296">
        <v>0</v>
      </c>
      <c r="AS27" s="296">
        <v>0</v>
      </c>
      <c r="AT27" s="296">
        <v>23976</v>
      </c>
      <c r="AU27" s="296">
        <v>1995</v>
      </c>
      <c r="AV27" s="296">
        <v>0</v>
      </c>
      <c r="AW27" s="296">
        <v>0</v>
      </c>
      <c r="AX27" s="296">
        <v>0</v>
      </c>
      <c r="AY27" s="296">
        <v>0</v>
      </c>
      <c r="AZ27" s="296">
        <v>0</v>
      </c>
      <c r="BA27" s="296">
        <v>0</v>
      </c>
      <c r="BB27" s="296">
        <v>0</v>
      </c>
      <c r="BC27" s="297">
        <v>25971</v>
      </c>
      <c r="BD27" s="296">
        <v>0</v>
      </c>
      <c r="BE27" s="296">
        <v>1448</v>
      </c>
      <c r="BF27" s="296">
        <v>0</v>
      </c>
      <c r="BG27" s="296">
        <v>0</v>
      </c>
      <c r="BH27" s="296">
        <v>0</v>
      </c>
      <c r="BI27" s="296">
        <v>23</v>
      </c>
      <c r="BJ27" s="296">
        <v>0</v>
      </c>
      <c r="BK27" s="296">
        <v>0</v>
      </c>
      <c r="BL27" s="296">
        <v>0</v>
      </c>
      <c r="BM27" s="296">
        <v>0</v>
      </c>
      <c r="BN27" s="296">
        <v>283</v>
      </c>
      <c r="BO27" s="296">
        <v>0</v>
      </c>
      <c r="BP27" s="297">
        <v>1754</v>
      </c>
      <c r="BQ27" s="296">
        <v>0</v>
      </c>
      <c r="BR27" s="296">
        <v>0</v>
      </c>
      <c r="BS27" s="296">
        <v>0</v>
      </c>
      <c r="BT27" s="296">
        <v>0</v>
      </c>
      <c r="BU27" s="296">
        <v>0</v>
      </c>
      <c r="BV27" s="296">
        <v>0</v>
      </c>
      <c r="BW27" s="296">
        <v>0</v>
      </c>
      <c r="BX27" s="296">
        <v>0</v>
      </c>
      <c r="BY27" s="296">
        <v>0</v>
      </c>
      <c r="BZ27" s="296">
        <v>0</v>
      </c>
      <c r="CA27" s="296">
        <v>0</v>
      </c>
      <c r="CB27" s="296">
        <v>0</v>
      </c>
      <c r="CC27" s="297">
        <v>0</v>
      </c>
    </row>
    <row r="28" spans="1:81" ht="15" x14ac:dyDescent="0.25">
      <c r="A28" s="3" t="s">
        <v>62</v>
      </c>
      <c r="B28" s="3" t="s">
        <v>233</v>
      </c>
      <c r="C28" s="3" t="s">
        <v>234</v>
      </c>
      <c r="D28" s="296">
        <v>2043</v>
      </c>
      <c r="E28" s="296">
        <v>16870</v>
      </c>
      <c r="F28" s="296">
        <v>129</v>
      </c>
      <c r="G28" s="296">
        <v>49800</v>
      </c>
      <c r="H28" s="296">
        <v>2072</v>
      </c>
      <c r="I28" s="296">
        <v>136</v>
      </c>
      <c r="J28" s="296">
        <v>7</v>
      </c>
      <c r="K28" s="296">
        <v>57</v>
      </c>
      <c r="L28" s="296">
        <v>86</v>
      </c>
      <c r="M28" s="296">
        <v>0</v>
      </c>
      <c r="N28" s="296">
        <v>495</v>
      </c>
      <c r="O28" s="296">
        <v>0</v>
      </c>
      <c r="P28" s="297">
        <v>71695</v>
      </c>
      <c r="Q28" s="296">
        <v>2043</v>
      </c>
      <c r="R28" s="296">
        <v>8435</v>
      </c>
      <c r="S28" s="296">
        <v>0</v>
      </c>
      <c r="T28" s="296">
        <v>24900</v>
      </c>
      <c r="U28" s="296">
        <v>0</v>
      </c>
      <c r="V28" s="296">
        <v>0</v>
      </c>
      <c r="W28" s="296">
        <v>7</v>
      </c>
      <c r="X28" s="296">
        <v>0</v>
      </c>
      <c r="Y28" s="296">
        <v>0</v>
      </c>
      <c r="Z28" s="296">
        <v>0</v>
      </c>
      <c r="AA28" s="296">
        <v>0</v>
      </c>
      <c r="AB28" s="296">
        <v>0</v>
      </c>
      <c r="AC28" s="297">
        <v>35385</v>
      </c>
      <c r="AD28" s="296">
        <v>0</v>
      </c>
      <c r="AE28" s="296">
        <v>6931</v>
      </c>
      <c r="AF28" s="296">
        <v>129</v>
      </c>
      <c r="AG28" s="296">
        <v>0</v>
      </c>
      <c r="AH28" s="296">
        <v>0</v>
      </c>
      <c r="AI28" s="296">
        <v>112</v>
      </c>
      <c r="AJ28" s="296">
        <v>0</v>
      </c>
      <c r="AK28" s="296">
        <v>57</v>
      </c>
      <c r="AL28" s="296">
        <v>86</v>
      </c>
      <c r="AM28" s="296">
        <v>0</v>
      </c>
      <c r="AN28" s="296">
        <v>201</v>
      </c>
      <c r="AO28" s="296">
        <v>0</v>
      </c>
      <c r="AP28" s="297">
        <v>7516</v>
      </c>
      <c r="AQ28" s="296">
        <v>0</v>
      </c>
      <c r="AR28" s="296">
        <v>0</v>
      </c>
      <c r="AS28" s="296">
        <v>0</v>
      </c>
      <c r="AT28" s="296">
        <v>24900</v>
      </c>
      <c r="AU28" s="296">
        <v>2072</v>
      </c>
      <c r="AV28" s="296">
        <v>0</v>
      </c>
      <c r="AW28" s="296">
        <v>0</v>
      </c>
      <c r="AX28" s="296">
        <v>0</v>
      </c>
      <c r="AY28" s="296">
        <v>0</v>
      </c>
      <c r="AZ28" s="296">
        <v>0</v>
      </c>
      <c r="BA28" s="296">
        <v>0</v>
      </c>
      <c r="BB28" s="296">
        <v>0</v>
      </c>
      <c r="BC28" s="297">
        <v>26972</v>
      </c>
      <c r="BD28" s="296">
        <v>0</v>
      </c>
      <c r="BE28" s="296">
        <v>1504</v>
      </c>
      <c r="BF28" s="296">
        <v>0</v>
      </c>
      <c r="BG28" s="296">
        <v>0</v>
      </c>
      <c r="BH28" s="296">
        <v>0</v>
      </c>
      <c r="BI28" s="296">
        <v>24</v>
      </c>
      <c r="BJ28" s="296">
        <v>0</v>
      </c>
      <c r="BK28" s="296">
        <v>0</v>
      </c>
      <c r="BL28" s="296">
        <v>0</v>
      </c>
      <c r="BM28" s="296">
        <v>0</v>
      </c>
      <c r="BN28" s="296">
        <v>294</v>
      </c>
      <c r="BO28" s="296">
        <v>0</v>
      </c>
      <c r="BP28" s="297">
        <v>1822</v>
      </c>
      <c r="BQ28" s="296">
        <v>0</v>
      </c>
      <c r="BR28" s="296">
        <v>0</v>
      </c>
      <c r="BS28" s="296">
        <v>0</v>
      </c>
      <c r="BT28" s="296">
        <v>0</v>
      </c>
      <c r="BU28" s="296">
        <v>0</v>
      </c>
      <c r="BV28" s="296">
        <v>0</v>
      </c>
      <c r="BW28" s="296">
        <v>0</v>
      </c>
      <c r="BX28" s="296">
        <v>0</v>
      </c>
      <c r="BY28" s="296">
        <v>0</v>
      </c>
      <c r="BZ28" s="296">
        <v>0</v>
      </c>
      <c r="CA28" s="296">
        <v>0</v>
      </c>
      <c r="CB28" s="296">
        <v>0</v>
      </c>
      <c r="CC28" s="297">
        <v>0</v>
      </c>
    </row>
    <row r="29" spans="1:81" ht="15" x14ac:dyDescent="0.25">
      <c r="A29" s="3" t="s">
        <v>62</v>
      </c>
      <c r="B29" s="3" t="s">
        <v>235</v>
      </c>
      <c r="C29" s="3" t="s">
        <v>236</v>
      </c>
      <c r="D29" s="296">
        <v>2230</v>
      </c>
      <c r="E29" s="296">
        <v>18412</v>
      </c>
      <c r="F29" s="296">
        <v>141</v>
      </c>
      <c r="G29" s="296">
        <v>54351</v>
      </c>
      <c r="H29" s="296">
        <v>2261</v>
      </c>
      <c r="I29" s="296">
        <v>149</v>
      </c>
      <c r="J29" s="296">
        <v>8</v>
      </c>
      <c r="K29" s="296">
        <v>63</v>
      </c>
      <c r="L29" s="296">
        <v>94</v>
      </c>
      <c r="M29" s="296">
        <v>0</v>
      </c>
      <c r="N29" s="296">
        <v>540</v>
      </c>
      <c r="O29" s="296">
        <v>0</v>
      </c>
      <c r="P29" s="297">
        <v>78249</v>
      </c>
      <c r="Q29" s="296">
        <v>2230</v>
      </c>
      <c r="R29" s="296">
        <v>9206</v>
      </c>
      <c r="S29" s="296">
        <v>0</v>
      </c>
      <c r="T29" s="296">
        <v>27175</v>
      </c>
      <c r="U29" s="296">
        <v>0</v>
      </c>
      <c r="V29" s="296">
        <v>0</v>
      </c>
      <c r="W29" s="296">
        <v>8</v>
      </c>
      <c r="X29" s="296">
        <v>0</v>
      </c>
      <c r="Y29" s="296">
        <v>0</v>
      </c>
      <c r="Z29" s="296">
        <v>0</v>
      </c>
      <c r="AA29" s="296">
        <v>0</v>
      </c>
      <c r="AB29" s="296">
        <v>0</v>
      </c>
      <c r="AC29" s="297">
        <v>38619</v>
      </c>
      <c r="AD29" s="296">
        <v>0</v>
      </c>
      <c r="AE29" s="296">
        <v>7565</v>
      </c>
      <c r="AF29" s="296">
        <v>141</v>
      </c>
      <c r="AG29" s="296">
        <v>0</v>
      </c>
      <c r="AH29" s="296">
        <v>0</v>
      </c>
      <c r="AI29" s="296">
        <v>122</v>
      </c>
      <c r="AJ29" s="296">
        <v>0</v>
      </c>
      <c r="AK29" s="296">
        <v>63</v>
      </c>
      <c r="AL29" s="296">
        <v>94</v>
      </c>
      <c r="AM29" s="296">
        <v>0</v>
      </c>
      <c r="AN29" s="296">
        <v>219</v>
      </c>
      <c r="AO29" s="296">
        <v>0</v>
      </c>
      <c r="AP29" s="297">
        <v>8204</v>
      </c>
      <c r="AQ29" s="296">
        <v>0</v>
      </c>
      <c r="AR29" s="296">
        <v>0</v>
      </c>
      <c r="AS29" s="296">
        <v>0</v>
      </c>
      <c r="AT29" s="296">
        <v>27176</v>
      </c>
      <c r="AU29" s="296">
        <v>2261</v>
      </c>
      <c r="AV29" s="296">
        <v>0</v>
      </c>
      <c r="AW29" s="296">
        <v>0</v>
      </c>
      <c r="AX29" s="296">
        <v>0</v>
      </c>
      <c r="AY29" s="296">
        <v>0</v>
      </c>
      <c r="AZ29" s="296">
        <v>0</v>
      </c>
      <c r="BA29" s="296">
        <v>0</v>
      </c>
      <c r="BB29" s="296">
        <v>0</v>
      </c>
      <c r="BC29" s="297">
        <v>29437</v>
      </c>
      <c r="BD29" s="296">
        <v>0</v>
      </c>
      <c r="BE29" s="296">
        <v>1641</v>
      </c>
      <c r="BF29" s="296">
        <v>0</v>
      </c>
      <c r="BG29" s="296">
        <v>0</v>
      </c>
      <c r="BH29" s="296">
        <v>0</v>
      </c>
      <c r="BI29" s="296">
        <v>27</v>
      </c>
      <c r="BJ29" s="296">
        <v>0</v>
      </c>
      <c r="BK29" s="296">
        <v>0</v>
      </c>
      <c r="BL29" s="296">
        <v>0</v>
      </c>
      <c r="BM29" s="296">
        <v>0</v>
      </c>
      <c r="BN29" s="296">
        <v>321</v>
      </c>
      <c r="BO29" s="296">
        <v>0</v>
      </c>
      <c r="BP29" s="297">
        <v>1989</v>
      </c>
      <c r="BQ29" s="296">
        <v>0</v>
      </c>
      <c r="BR29" s="296">
        <v>0</v>
      </c>
      <c r="BS29" s="296">
        <v>0</v>
      </c>
      <c r="BT29" s="296">
        <v>0</v>
      </c>
      <c r="BU29" s="296">
        <v>0</v>
      </c>
      <c r="BV29" s="296">
        <v>0</v>
      </c>
      <c r="BW29" s="296">
        <v>0</v>
      </c>
      <c r="BX29" s="296">
        <v>0</v>
      </c>
      <c r="BY29" s="296">
        <v>0</v>
      </c>
      <c r="BZ29" s="296">
        <v>0</v>
      </c>
      <c r="CA29" s="296">
        <v>0</v>
      </c>
      <c r="CB29" s="296">
        <v>0</v>
      </c>
      <c r="CC29" s="297">
        <v>0</v>
      </c>
    </row>
    <row r="30" spans="1:81" ht="15" x14ac:dyDescent="0.25">
      <c r="A30" s="3" t="s">
        <v>63</v>
      </c>
      <c r="B30" s="3" t="s">
        <v>233</v>
      </c>
      <c r="C30" s="3" t="s">
        <v>234</v>
      </c>
      <c r="D30" s="296">
        <v>39</v>
      </c>
      <c r="E30" s="296">
        <v>326</v>
      </c>
      <c r="F30" s="296">
        <v>2</v>
      </c>
      <c r="G30" s="296">
        <v>961</v>
      </c>
      <c r="H30" s="296">
        <v>40</v>
      </c>
      <c r="I30" s="296">
        <v>3</v>
      </c>
      <c r="J30" s="296">
        <v>0</v>
      </c>
      <c r="K30" s="296">
        <v>1</v>
      </c>
      <c r="L30" s="296">
        <v>2</v>
      </c>
      <c r="M30" s="296">
        <v>0</v>
      </c>
      <c r="N30" s="296">
        <v>10</v>
      </c>
      <c r="O30" s="296">
        <v>0</v>
      </c>
      <c r="P30" s="297">
        <v>1384</v>
      </c>
      <c r="Q30" s="296">
        <v>39</v>
      </c>
      <c r="R30" s="296">
        <v>163</v>
      </c>
      <c r="S30" s="296">
        <v>0</v>
      </c>
      <c r="T30" s="296">
        <v>480</v>
      </c>
      <c r="U30" s="296">
        <v>0</v>
      </c>
      <c r="V30" s="296">
        <v>0</v>
      </c>
      <c r="W30" s="296">
        <v>0</v>
      </c>
      <c r="X30" s="296">
        <v>0</v>
      </c>
      <c r="Y30" s="296">
        <v>0</v>
      </c>
      <c r="Z30" s="296">
        <v>0</v>
      </c>
      <c r="AA30" s="296">
        <v>0</v>
      </c>
      <c r="AB30" s="296">
        <v>0</v>
      </c>
      <c r="AC30" s="297">
        <v>682</v>
      </c>
      <c r="AD30" s="296">
        <v>0</v>
      </c>
      <c r="AE30" s="296">
        <v>135</v>
      </c>
      <c r="AF30" s="296">
        <v>2</v>
      </c>
      <c r="AG30" s="296">
        <v>0</v>
      </c>
      <c r="AH30" s="296">
        <v>0</v>
      </c>
      <c r="AI30" s="296">
        <v>2</v>
      </c>
      <c r="AJ30" s="296">
        <v>0</v>
      </c>
      <c r="AK30" s="296">
        <v>1</v>
      </c>
      <c r="AL30" s="296">
        <v>2</v>
      </c>
      <c r="AM30" s="296">
        <v>0</v>
      </c>
      <c r="AN30" s="296">
        <v>4</v>
      </c>
      <c r="AO30" s="296">
        <v>0</v>
      </c>
      <c r="AP30" s="297">
        <v>146</v>
      </c>
      <c r="AQ30" s="296">
        <v>0</v>
      </c>
      <c r="AR30" s="296">
        <v>0</v>
      </c>
      <c r="AS30" s="296">
        <v>0</v>
      </c>
      <c r="AT30" s="296">
        <v>481</v>
      </c>
      <c r="AU30" s="296">
        <v>40</v>
      </c>
      <c r="AV30" s="296">
        <v>0</v>
      </c>
      <c r="AW30" s="296">
        <v>0</v>
      </c>
      <c r="AX30" s="296">
        <v>0</v>
      </c>
      <c r="AY30" s="296">
        <v>0</v>
      </c>
      <c r="AZ30" s="296">
        <v>0</v>
      </c>
      <c r="BA30" s="296">
        <v>0</v>
      </c>
      <c r="BB30" s="296">
        <v>0</v>
      </c>
      <c r="BC30" s="297">
        <v>521</v>
      </c>
      <c r="BD30" s="296">
        <v>0</v>
      </c>
      <c r="BE30" s="296">
        <v>28</v>
      </c>
      <c r="BF30" s="296">
        <v>0</v>
      </c>
      <c r="BG30" s="296">
        <v>0</v>
      </c>
      <c r="BH30" s="296">
        <v>0</v>
      </c>
      <c r="BI30" s="296">
        <v>1</v>
      </c>
      <c r="BJ30" s="296">
        <v>0</v>
      </c>
      <c r="BK30" s="296">
        <v>0</v>
      </c>
      <c r="BL30" s="296">
        <v>0</v>
      </c>
      <c r="BM30" s="296">
        <v>0</v>
      </c>
      <c r="BN30" s="296">
        <v>6</v>
      </c>
      <c r="BO30" s="296">
        <v>0</v>
      </c>
      <c r="BP30" s="297">
        <v>35</v>
      </c>
      <c r="BQ30" s="296">
        <v>0</v>
      </c>
      <c r="BR30" s="296">
        <v>0</v>
      </c>
      <c r="BS30" s="296">
        <v>0</v>
      </c>
      <c r="BT30" s="296">
        <v>0</v>
      </c>
      <c r="BU30" s="296">
        <v>0</v>
      </c>
      <c r="BV30" s="296">
        <v>0</v>
      </c>
      <c r="BW30" s="296">
        <v>0</v>
      </c>
      <c r="BX30" s="296">
        <v>0</v>
      </c>
      <c r="BY30" s="296">
        <v>0</v>
      </c>
      <c r="BZ30" s="296">
        <v>0</v>
      </c>
      <c r="CA30" s="296">
        <v>0</v>
      </c>
      <c r="CB30" s="296">
        <v>0</v>
      </c>
      <c r="CC30" s="297">
        <v>0</v>
      </c>
    </row>
    <row r="31" spans="1:81" ht="15" x14ac:dyDescent="0.25">
      <c r="A31" s="3" t="s">
        <v>65</v>
      </c>
      <c r="B31" s="3" t="s">
        <v>231</v>
      </c>
      <c r="C31" s="3" t="s">
        <v>232</v>
      </c>
      <c r="D31" s="296">
        <v>348507</v>
      </c>
      <c r="E31" s="296">
        <v>2877327</v>
      </c>
      <c r="F31" s="296">
        <v>22011</v>
      </c>
      <c r="G31" s="296">
        <v>8493800</v>
      </c>
      <c r="H31" s="296">
        <v>353399</v>
      </c>
      <c r="I31" s="296">
        <v>23234</v>
      </c>
      <c r="J31" s="296">
        <v>1223</v>
      </c>
      <c r="K31" s="296">
        <v>9783</v>
      </c>
      <c r="L31" s="296">
        <v>14674</v>
      </c>
      <c r="M31" s="296">
        <v>0</v>
      </c>
      <c r="N31" s="296">
        <v>84375</v>
      </c>
      <c r="O31" s="296">
        <v>0</v>
      </c>
      <c r="P31" s="297">
        <v>12228333</v>
      </c>
      <c r="Q31" s="296">
        <v>348507</v>
      </c>
      <c r="R31" s="296">
        <v>1438664</v>
      </c>
      <c r="S31" s="296">
        <v>0</v>
      </c>
      <c r="T31" s="296">
        <v>4246900</v>
      </c>
      <c r="U31" s="296">
        <v>0</v>
      </c>
      <c r="V31" s="296">
        <v>0</v>
      </c>
      <c r="W31" s="296">
        <v>1223</v>
      </c>
      <c r="X31" s="296">
        <v>0</v>
      </c>
      <c r="Y31" s="296">
        <v>0</v>
      </c>
      <c r="Z31" s="296">
        <v>0</v>
      </c>
      <c r="AA31" s="296">
        <v>0</v>
      </c>
      <c r="AB31" s="296">
        <v>0</v>
      </c>
      <c r="AC31" s="297">
        <v>6035294</v>
      </c>
      <c r="AD31" s="296">
        <v>0</v>
      </c>
      <c r="AE31" s="296">
        <v>1182147</v>
      </c>
      <c r="AF31" s="296">
        <v>22011</v>
      </c>
      <c r="AG31" s="296">
        <v>0</v>
      </c>
      <c r="AH31" s="296">
        <v>0</v>
      </c>
      <c r="AI31" s="296">
        <v>19091</v>
      </c>
      <c r="AJ31" s="296">
        <v>0</v>
      </c>
      <c r="AK31" s="296">
        <v>9783</v>
      </c>
      <c r="AL31" s="296">
        <v>14674</v>
      </c>
      <c r="AM31" s="296">
        <v>0</v>
      </c>
      <c r="AN31" s="296">
        <v>34227</v>
      </c>
      <c r="AO31" s="296">
        <v>0</v>
      </c>
      <c r="AP31" s="297">
        <v>1281933</v>
      </c>
      <c r="AQ31" s="296">
        <v>0</v>
      </c>
      <c r="AR31" s="296">
        <v>0</v>
      </c>
      <c r="AS31" s="296">
        <v>0</v>
      </c>
      <c r="AT31" s="296">
        <v>4246900</v>
      </c>
      <c r="AU31" s="296">
        <v>353399</v>
      </c>
      <c r="AV31" s="296">
        <v>0</v>
      </c>
      <c r="AW31" s="296">
        <v>0</v>
      </c>
      <c r="AX31" s="296">
        <v>0</v>
      </c>
      <c r="AY31" s="296">
        <v>0</v>
      </c>
      <c r="AZ31" s="296">
        <v>0</v>
      </c>
      <c r="BA31" s="296">
        <v>0</v>
      </c>
      <c r="BB31" s="296">
        <v>0</v>
      </c>
      <c r="BC31" s="297">
        <v>4600299</v>
      </c>
      <c r="BD31" s="296">
        <v>0</v>
      </c>
      <c r="BE31" s="296">
        <v>256516</v>
      </c>
      <c r="BF31" s="296">
        <v>0</v>
      </c>
      <c r="BG31" s="296">
        <v>0</v>
      </c>
      <c r="BH31" s="296">
        <v>0</v>
      </c>
      <c r="BI31" s="296">
        <v>4143</v>
      </c>
      <c r="BJ31" s="296">
        <v>0</v>
      </c>
      <c r="BK31" s="296">
        <v>0</v>
      </c>
      <c r="BL31" s="296">
        <v>0</v>
      </c>
      <c r="BM31" s="296">
        <v>0</v>
      </c>
      <c r="BN31" s="296">
        <v>50148</v>
      </c>
      <c r="BO31" s="296">
        <v>0</v>
      </c>
      <c r="BP31" s="297">
        <v>310807</v>
      </c>
      <c r="BQ31" s="296">
        <v>0</v>
      </c>
      <c r="BR31" s="296">
        <v>0</v>
      </c>
      <c r="BS31" s="296">
        <v>0</v>
      </c>
      <c r="BT31" s="296">
        <v>0</v>
      </c>
      <c r="BU31" s="296">
        <v>0</v>
      </c>
      <c r="BV31" s="296">
        <v>0</v>
      </c>
      <c r="BW31" s="296">
        <v>0</v>
      </c>
      <c r="BX31" s="296">
        <v>0</v>
      </c>
      <c r="BY31" s="296">
        <v>0</v>
      </c>
      <c r="BZ31" s="296">
        <v>0</v>
      </c>
      <c r="CA31" s="296">
        <v>0</v>
      </c>
      <c r="CB31" s="296">
        <v>0</v>
      </c>
      <c r="CC31" s="297">
        <v>0</v>
      </c>
    </row>
    <row r="32" spans="1:81" ht="15" x14ac:dyDescent="0.25">
      <c r="A32" s="3" t="s">
        <v>65</v>
      </c>
      <c r="B32" s="3" t="s">
        <v>233</v>
      </c>
      <c r="C32" s="3" t="s">
        <v>241</v>
      </c>
      <c r="D32" s="296">
        <v>-297</v>
      </c>
      <c r="E32" s="296">
        <v>-2454</v>
      </c>
      <c r="F32" s="296">
        <v>-19</v>
      </c>
      <c r="G32" s="296">
        <v>-7243</v>
      </c>
      <c r="H32" s="296">
        <v>-301</v>
      </c>
      <c r="I32" s="296">
        <v>-20</v>
      </c>
      <c r="J32" s="296">
        <v>-1</v>
      </c>
      <c r="K32" s="296">
        <v>-8</v>
      </c>
      <c r="L32" s="296">
        <v>-13</v>
      </c>
      <c r="M32" s="296">
        <v>0</v>
      </c>
      <c r="N32" s="296">
        <v>-72</v>
      </c>
      <c r="O32" s="296">
        <v>0</v>
      </c>
      <c r="P32" s="297">
        <v>-10428</v>
      </c>
      <c r="Q32" s="296">
        <v>-297</v>
      </c>
      <c r="R32" s="296">
        <v>-1227</v>
      </c>
      <c r="S32" s="296">
        <v>0</v>
      </c>
      <c r="T32" s="296">
        <v>-3621</v>
      </c>
      <c r="U32" s="296">
        <v>0</v>
      </c>
      <c r="V32" s="296">
        <v>0</v>
      </c>
      <c r="W32" s="296">
        <v>-1</v>
      </c>
      <c r="X32" s="296">
        <v>0</v>
      </c>
      <c r="Y32" s="296">
        <v>0</v>
      </c>
      <c r="Z32" s="296">
        <v>0</v>
      </c>
      <c r="AA32" s="296">
        <v>0</v>
      </c>
      <c r="AB32" s="296">
        <v>0</v>
      </c>
      <c r="AC32" s="297">
        <v>-5146</v>
      </c>
      <c r="AD32" s="296">
        <v>0</v>
      </c>
      <c r="AE32" s="296">
        <v>-1009</v>
      </c>
      <c r="AF32" s="296">
        <v>-19</v>
      </c>
      <c r="AG32" s="296">
        <v>0</v>
      </c>
      <c r="AH32" s="296">
        <v>0</v>
      </c>
      <c r="AI32" s="296">
        <v>-16</v>
      </c>
      <c r="AJ32" s="296">
        <v>0</v>
      </c>
      <c r="AK32" s="296">
        <v>-8</v>
      </c>
      <c r="AL32" s="296">
        <v>-13</v>
      </c>
      <c r="AM32" s="296">
        <v>0</v>
      </c>
      <c r="AN32" s="296">
        <v>-29</v>
      </c>
      <c r="AO32" s="296">
        <v>0</v>
      </c>
      <c r="AP32" s="297">
        <v>-1094</v>
      </c>
      <c r="AQ32" s="296">
        <v>0</v>
      </c>
      <c r="AR32" s="296">
        <v>0</v>
      </c>
      <c r="AS32" s="296">
        <v>0</v>
      </c>
      <c r="AT32" s="296">
        <v>-3622</v>
      </c>
      <c r="AU32" s="296">
        <v>-301</v>
      </c>
      <c r="AV32" s="296">
        <v>0</v>
      </c>
      <c r="AW32" s="296">
        <v>0</v>
      </c>
      <c r="AX32" s="296">
        <v>0</v>
      </c>
      <c r="AY32" s="296">
        <v>0</v>
      </c>
      <c r="AZ32" s="296">
        <v>0</v>
      </c>
      <c r="BA32" s="296">
        <v>0</v>
      </c>
      <c r="BB32" s="296">
        <v>0</v>
      </c>
      <c r="BC32" s="297">
        <v>-3923</v>
      </c>
      <c r="BD32" s="296">
        <v>0</v>
      </c>
      <c r="BE32" s="296">
        <v>-218</v>
      </c>
      <c r="BF32" s="296">
        <v>0</v>
      </c>
      <c r="BG32" s="296">
        <v>0</v>
      </c>
      <c r="BH32" s="296">
        <v>0</v>
      </c>
      <c r="BI32" s="296">
        <v>-4</v>
      </c>
      <c r="BJ32" s="296">
        <v>0</v>
      </c>
      <c r="BK32" s="296">
        <v>0</v>
      </c>
      <c r="BL32" s="296">
        <v>0</v>
      </c>
      <c r="BM32" s="296">
        <v>0</v>
      </c>
      <c r="BN32" s="296">
        <v>-43</v>
      </c>
      <c r="BO32" s="296">
        <v>0</v>
      </c>
      <c r="BP32" s="297">
        <v>-265</v>
      </c>
      <c r="BQ32" s="296">
        <v>0</v>
      </c>
      <c r="BR32" s="296">
        <v>0</v>
      </c>
      <c r="BS32" s="296">
        <v>0</v>
      </c>
      <c r="BT32" s="296">
        <v>0</v>
      </c>
      <c r="BU32" s="296">
        <v>0</v>
      </c>
      <c r="BV32" s="296">
        <v>0</v>
      </c>
      <c r="BW32" s="296">
        <v>0</v>
      </c>
      <c r="BX32" s="296">
        <v>0</v>
      </c>
      <c r="BY32" s="296">
        <v>0</v>
      </c>
      <c r="BZ32" s="296">
        <v>0</v>
      </c>
      <c r="CA32" s="296">
        <v>0</v>
      </c>
      <c r="CB32" s="296">
        <v>0</v>
      </c>
      <c r="CC32" s="297">
        <v>0</v>
      </c>
    </row>
    <row r="33" spans="1:81" ht="15" x14ac:dyDescent="0.25">
      <c r="A33" s="3" t="s">
        <v>65</v>
      </c>
      <c r="B33" s="3" t="s">
        <v>233</v>
      </c>
      <c r="C33" s="3" t="s">
        <v>234</v>
      </c>
      <c r="D33" s="296">
        <v>466640</v>
      </c>
      <c r="E33" s="296">
        <v>3852646</v>
      </c>
      <c r="F33" s="296">
        <v>29472</v>
      </c>
      <c r="G33" s="296">
        <v>11372920</v>
      </c>
      <c r="H33" s="296">
        <v>473189</v>
      </c>
      <c r="I33" s="296">
        <v>31109</v>
      </c>
      <c r="J33" s="296">
        <v>1637</v>
      </c>
      <c r="K33" s="296">
        <v>13099</v>
      </c>
      <c r="L33" s="296">
        <v>19648</v>
      </c>
      <c r="M33" s="296">
        <v>0</v>
      </c>
      <c r="N33" s="296">
        <v>112976</v>
      </c>
      <c r="O33" s="296">
        <v>0</v>
      </c>
      <c r="P33" s="297">
        <v>16373336</v>
      </c>
      <c r="Q33" s="296">
        <v>466640</v>
      </c>
      <c r="R33" s="296">
        <v>1926323</v>
      </c>
      <c r="S33" s="296">
        <v>0</v>
      </c>
      <c r="T33" s="296">
        <v>5686460</v>
      </c>
      <c r="U33" s="296">
        <v>0</v>
      </c>
      <c r="V33" s="296">
        <v>0</v>
      </c>
      <c r="W33" s="296">
        <v>1637</v>
      </c>
      <c r="X33" s="296">
        <v>0</v>
      </c>
      <c r="Y33" s="296">
        <v>0</v>
      </c>
      <c r="Z33" s="296">
        <v>0</v>
      </c>
      <c r="AA33" s="296">
        <v>0</v>
      </c>
      <c r="AB33" s="296">
        <v>0</v>
      </c>
      <c r="AC33" s="297">
        <v>8081060</v>
      </c>
      <c r="AD33" s="296">
        <v>0</v>
      </c>
      <c r="AE33" s="296">
        <v>1582855</v>
      </c>
      <c r="AF33" s="296">
        <v>29472</v>
      </c>
      <c r="AG33" s="296">
        <v>0</v>
      </c>
      <c r="AH33" s="296">
        <v>0</v>
      </c>
      <c r="AI33" s="296">
        <v>25562</v>
      </c>
      <c r="AJ33" s="296">
        <v>0</v>
      </c>
      <c r="AK33" s="296">
        <v>13099</v>
      </c>
      <c r="AL33" s="296">
        <v>19648</v>
      </c>
      <c r="AM33" s="296">
        <v>0</v>
      </c>
      <c r="AN33" s="296">
        <v>45830</v>
      </c>
      <c r="AO33" s="296">
        <v>0</v>
      </c>
      <c r="AP33" s="297">
        <v>1716466</v>
      </c>
      <c r="AQ33" s="296">
        <v>0</v>
      </c>
      <c r="AR33" s="296">
        <v>0</v>
      </c>
      <c r="AS33" s="296">
        <v>0</v>
      </c>
      <c r="AT33" s="296">
        <v>5686460</v>
      </c>
      <c r="AU33" s="296">
        <v>473189</v>
      </c>
      <c r="AV33" s="296">
        <v>0</v>
      </c>
      <c r="AW33" s="296">
        <v>0</v>
      </c>
      <c r="AX33" s="296">
        <v>0</v>
      </c>
      <c r="AY33" s="296">
        <v>0</v>
      </c>
      <c r="AZ33" s="296">
        <v>0</v>
      </c>
      <c r="BA33" s="296">
        <v>0</v>
      </c>
      <c r="BB33" s="296">
        <v>0</v>
      </c>
      <c r="BC33" s="297">
        <v>6159649</v>
      </c>
      <c r="BD33" s="296">
        <v>0</v>
      </c>
      <c r="BE33" s="296">
        <v>343468</v>
      </c>
      <c r="BF33" s="296">
        <v>0</v>
      </c>
      <c r="BG33" s="296">
        <v>0</v>
      </c>
      <c r="BH33" s="296">
        <v>0</v>
      </c>
      <c r="BI33" s="296">
        <v>5547</v>
      </c>
      <c r="BJ33" s="296">
        <v>0</v>
      </c>
      <c r="BK33" s="296">
        <v>0</v>
      </c>
      <c r="BL33" s="296">
        <v>0</v>
      </c>
      <c r="BM33" s="296">
        <v>0</v>
      </c>
      <c r="BN33" s="296">
        <v>67146</v>
      </c>
      <c r="BO33" s="296">
        <v>0</v>
      </c>
      <c r="BP33" s="297">
        <v>416161</v>
      </c>
      <c r="BQ33" s="296">
        <v>0</v>
      </c>
      <c r="BR33" s="296">
        <v>0</v>
      </c>
      <c r="BS33" s="296">
        <v>0</v>
      </c>
      <c r="BT33" s="296">
        <v>0</v>
      </c>
      <c r="BU33" s="296">
        <v>0</v>
      </c>
      <c r="BV33" s="296">
        <v>0</v>
      </c>
      <c r="BW33" s="296">
        <v>0</v>
      </c>
      <c r="BX33" s="296">
        <v>0</v>
      </c>
      <c r="BY33" s="296">
        <v>0</v>
      </c>
      <c r="BZ33" s="296">
        <v>0</v>
      </c>
      <c r="CA33" s="296">
        <v>0</v>
      </c>
      <c r="CB33" s="296">
        <v>0</v>
      </c>
      <c r="CC33" s="297">
        <v>0</v>
      </c>
    </row>
    <row r="34" spans="1:81" ht="15" x14ac:dyDescent="0.25">
      <c r="A34" s="3" t="s">
        <v>65</v>
      </c>
      <c r="B34" s="3" t="s">
        <v>235</v>
      </c>
      <c r="C34" s="3" t="s">
        <v>236</v>
      </c>
      <c r="D34" s="296">
        <v>691202</v>
      </c>
      <c r="E34" s="296">
        <v>5706661</v>
      </c>
      <c r="F34" s="296">
        <v>43655</v>
      </c>
      <c r="G34" s="296">
        <v>16845929</v>
      </c>
      <c r="H34" s="296">
        <v>700903</v>
      </c>
      <c r="I34" s="296">
        <v>46080</v>
      </c>
      <c r="J34" s="296">
        <v>2425</v>
      </c>
      <c r="K34" s="296">
        <v>19402</v>
      </c>
      <c r="L34" s="296">
        <v>29103</v>
      </c>
      <c r="M34" s="296">
        <v>0</v>
      </c>
      <c r="N34" s="296">
        <v>167344</v>
      </c>
      <c r="O34" s="296">
        <v>0</v>
      </c>
      <c r="P34" s="297">
        <v>24252704</v>
      </c>
      <c r="Q34" s="296">
        <v>691202</v>
      </c>
      <c r="R34" s="296">
        <v>2853331</v>
      </c>
      <c r="S34" s="296">
        <v>0</v>
      </c>
      <c r="T34" s="296">
        <v>8422964</v>
      </c>
      <c r="U34" s="296">
        <v>0</v>
      </c>
      <c r="V34" s="296">
        <v>0</v>
      </c>
      <c r="W34" s="296">
        <v>2425</v>
      </c>
      <c r="X34" s="296">
        <v>0</v>
      </c>
      <c r="Y34" s="296">
        <v>0</v>
      </c>
      <c r="Z34" s="296">
        <v>0</v>
      </c>
      <c r="AA34" s="296">
        <v>0</v>
      </c>
      <c r="AB34" s="296">
        <v>0</v>
      </c>
      <c r="AC34" s="297">
        <v>11969922</v>
      </c>
      <c r="AD34" s="296">
        <v>0</v>
      </c>
      <c r="AE34" s="296">
        <v>2344575</v>
      </c>
      <c r="AF34" s="296">
        <v>43655</v>
      </c>
      <c r="AG34" s="296">
        <v>0</v>
      </c>
      <c r="AH34" s="296">
        <v>0</v>
      </c>
      <c r="AI34" s="296">
        <v>37864</v>
      </c>
      <c r="AJ34" s="296">
        <v>0</v>
      </c>
      <c r="AK34" s="296">
        <v>19402</v>
      </c>
      <c r="AL34" s="296">
        <v>29103</v>
      </c>
      <c r="AM34" s="296">
        <v>0</v>
      </c>
      <c r="AN34" s="296">
        <v>67885</v>
      </c>
      <c r="AO34" s="296">
        <v>0</v>
      </c>
      <c r="AP34" s="297">
        <v>2542484</v>
      </c>
      <c r="AQ34" s="296">
        <v>0</v>
      </c>
      <c r="AR34" s="296">
        <v>0</v>
      </c>
      <c r="AS34" s="296">
        <v>0</v>
      </c>
      <c r="AT34" s="296">
        <v>8422965</v>
      </c>
      <c r="AU34" s="296">
        <v>700903</v>
      </c>
      <c r="AV34" s="296">
        <v>0</v>
      </c>
      <c r="AW34" s="296">
        <v>0</v>
      </c>
      <c r="AX34" s="296">
        <v>0</v>
      </c>
      <c r="AY34" s="296">
        <v>0</v>
      </c>
      <c r="AZ34" s="296">
        <v>0</v>
      </c>
      <c r="BA34" s="296">
        <v>0</v>
      </c>
      <c r="BB34" s="296">
        <v>0</v>
      </c>
      <c r="BC34" s="297">
        <v>9123868</v>
      </c>
      <c r="BD34" s="296">
        <v>0</v>
      </c>
      <c r="BE34" s="296">
        <v>508755</v>
      </c>
      <c r="BF34" s="296">
        <v>0</v>
      </c>
      <c r="BG34" s="296">
        <v>0</v>
      </c>
      <c r="BH34" s="296">
        <v>0</v>
      </c>
      <c r="BI34" s="296">
        <v>8216</v>
      </c>
      <c r="BJ34" s="296">
        <v>0</v>
      </c>
      <c r="BK34" s="296">
        <v>0</v>
      </c>
      <c r="BL34" s="296">
        <v>0</v>
      </c>
      <c r="BM34" s="296">
        <v>0</v>
      </c>
      <c r="BN34" s="296">
        <v>99459</v>
      </c>
      <c r="BO34" s="296">
        <v>0</v>
      </c>
      <c r="BP34" s="297">
        <v>616430</v>
      </c>
      <c r="BQ34" s="296">
        <v>0</v>
      </c>
      <c r="BR34" s="296">
        <v>0</v>
      </c>
      <c r="BS34" s="296">
        <v>0</v>
      </c>
      <c r="BT34" s="296">
        <v>0</v>
      </c>
      <c r="BU34" s="296">
        <v>0</v>
      </c>
      <c r="BV34" s="296">
        <v>0</v>
      </c>
      <c r="BW34" s="296">
        <v>0</v>
      </c>
      <c r="BX34" s="296">
        <v>0</v>
      </c>
      <c r="BY34" s="296">
        <v>0</v>
      </c>
      <c r="BZ34" s="296">
        <v>0</v>
      </c>
      <c r="CA34" s="296">
        <v>0</v>
      </c>
      <c r="CB34" s="296">
        <v>0</v>
      </c>
      <c r="CC34" s="297">
        <v>0</v>
      </c>
    </row>
    <row r="35" spans="1:81" ht="15" x14ac:dyDescent="0.25">
      <c r="A35" s="3" t="s">
        <v>79</v>
      </c>
      <c r="B35" s="3" t="s">
        <v>231</v>
      </c>
      <c r="C35" s="3" t="s">
        <v>232</v>
      </c>
      <c r="D35" s="296">
        <v>1211</v>
      </c>
      <c r="E35" s="296">
        <v>9999</v>
      </c>
      <c r="F35" s="296">
        <v>76</v>
      </c>
      <c r="G35" s="296">
        <v>29517</v>
      </c>
      <c r="H35" s="296">
        <v>1228</v>
      </c>
      <c r="I35" s="296">
        <v>81</v>
      </c>
      <c r="J35" s="296">
        <v>4</v>
      </c>
      <c r="K35" s="296">
        <v>34</v>
      </c>
      <c r="L35" s="296">
        <v>51</v>
      </c>
      <c r="M35" s="296">
        <v>0</v>
      </c>
      <c r="N35" s="296">
        <v>293</v>
      </c>
      <c r="O35" s="296">
        <v>0</v>
      </c>
      <c r="P35" s="297">
        <v>42494</v>
      </c>
      <c r="Q35" s="296">
        <v>1211</v>
      </c>
      <c r="R35" s="296">
        <v>5000</v>
      </c>
      <c r="S35" s="296">
        <v>0</v>
      </c>
      <c r="T35" s="296">
        <v>14758</v>
      </c>
      <c r="U35" s="296">
        <v>0</v>
      </c>
      <c r="V35" s="296">
        <v>0</v>
      </c>
      <c r="W35" s="296">
        <v>4</v>
      </c>
      <c r="X35" s="296">
        <v>0</v>
      </c>
      <c r="Y35" s="296">
        <v>0</v>
      </c>
      <c r="Z35" s="296">
        <v>0</v>
      </c>
      <c r="AA35" s="296">
        <v>0</v>
      </c>
      <c r="AB35" s="296">
        <v>0</v>
      </c>
      <c r="AC35" s="297">
        <v>20973</v>
      </c>
      <c r="AD35" s="296">
        <v>0</v>
      </c>
      <c r="AE35" s="296">
        <v>4108</v>
      </c>
      <c r="AF35" s="296">
        <v>76</v>
      </c>
      <c r="AG35" s="296">
        <v>0</v>
      </c>
      <c r="AH35" s="296">
        <v>0</v>
      </c>
      <c r="AI35" s="296">
        <v>67</v>
      </c>
      <c r="AJ35" s="296">
        <v>0</v>
      </c>
      <c r="AK35" s="296">
        <v>34</v>
      </c>
      <c r="AL35" s="296">
        <v>51</v>
      </c>
      <c r="AM35" s="296">
        <v>0</v>
      </c>
      <c r="AN35" s="296">
        <v>119</v>
      </c>
      <c r="AO35" s="296">
        <v>0</v>
      </c>
      <c r="AP35" s="297">
        <v>4455</v>
      </c>
      <c r="AQ35" s="296">
        <v>0</v>
      </c>
      <c r="AR35" s="296">
        <v>0</v>
      </c>
      <c r="AS35" s="296">
        <v>0</v>
      </c>
      <c r="AT35" s="296">
        <v>14759</v>
      </c>
      <c r="AU35" s="296">
        <v>1228</v>
      </c>
      <c r="AV35" s="296">
        <v>0</v>
      </c>
      <c r="AW35" s="296">
        <v>0</v>
      </c>
      <c r="AX35" s="296">
        <v>0</v>
      </c>
      <c r="AY35" s="296">
        <v>0</v>
      </c>
      <c r="AZ35" s="296">
        <v>0</v>
      </c>
      <c r="BA35" s="296">
        <v>0</v>
      </c>
      <c r="BB35" s="296">
        <v>0</v>
      </c>
      <c r="BC35" s="297">
        <v>15987</v>
      </c>
      <c r="BD35" s="296">
        <v>0</v>
      </c>
      <c r="BE35" s="296">
        <v>891</v>
      </c>
      <c r="BF35" s="296">
        <v>0</v>
      </c>
      <c r="BG35" s="296">
        <v>0</v>
      </c>
      <c r="BH35" s="296">
        <v>0</v>
      </c>
      <c r="BI35" s="296">
        <v>14</v>
      </c>
      <c r="BJ35" s="296">
        <v>0</v>
      </c>
      <c r="BK35" s="296">
        <v>0</v>
      </c>
      <c r="BL35" s="296">
        <v>0</v>
      </c>
      <c r="BM35" s="296">
        <v>0</v>
      </c>
      <c r="BN35" s="296">
        <v>174</v>
      </c>
      <c r="BO35" s="296">
        <v>0</v>
      </c>
      <c r="BP35" s="297">
        <v>1079</v>
      </c>
      <c r="BQ35" s="296">
        <v>0</v>
      </c>
      <c r="BR35" s="296">
        <v>0</v>
      </c>
      <c r="BS35" s="296">
        <v>0</v>
      </c>
      <c r="BT35" s="296">
        <v>0</v>
      </c>
      <c r="BU35" s="296">
        <v>0</v>
      </c>
      <c r="BV35" s="296">
        <v>0</v>
      </c>
      <c r="BW35" s="296">
        <v>0</v>
      </c>
      <c r="BX35" s="296">
        <v>0</v>
      </c>
      <c r="BY35" s="296">
        <v>0</v>
      </c>
      <c r="BZ35" s="296">
        <v>0</v>
      </c>
      <c r="CA35" s="296">
        <v>0</v>
      </c>
      <c r="CB35" s="296">
        <v>0</v>
      </c>
      <c r="CC35" s="297">
        <v>0</v>
      </c>
    </row>
    <row r="36" spans="1:81" ht="15" x14ac:dyDescent="0.25">
      <c r="A36" s="3" t="s">
        <v>79</v>
      </c>
      <c r="B36" s="3" t="s">
        <v>233</v>
      </c>
      <c r="C36" s="3" t="s">
        <v>234</v>
      </c>
      <c r="D36" s="296">
        <v>1178</v>
      </c>
      <c r="E36" s="296">
        <v>9728</v>
      </c>
      <c r="F36" s="296">
        <v>74</v>
      </c>
      <c r="G36" s="296">
        <v>28715</v>
      </c>
      <c r="H36" s="296">
        <v>1195</v>
      </c>
      <c r="I36" s="296">
        <v>79</v>
      </c>
      <c r="J36" s="296">
        <v>4</v>
      </c>
      <c r="K36" s="296">
        <v>33</v>
      </c>
      <c r="L36" s="296">
        <v>50</v>
      </c>
      <c r="M36" s="296">
        <v>0</v>
      </c>
      <c r="N36" s="296">
        <v>285</v>
      </c>
      <c r="O36" s="296">
        <v>0</v>
      </c>
      <c r="P36" s="297">
        <v>41341</v>
      </c>
      <c r="Q36" s="296">
        <v>1178</v>
      </c>
      <c r="R36" s="296">
        <v>4864</v>
      </c>
      <c r="S36" s="296">
        <v>0</v>
      </c>
      <c r="T36" s="296">
        <v>14357</v>
      </c>
      <c r="U36" s="296">
        <v>0</v>
      </c>
      <c r="V36" s="296">
        <v>0</v>
      </c>
      <c r="W36" s="296">
        <v>4</v>
      </c>
      <c r="X36" s="296">
        <v>0</v>
      </c>
      <c r="Y36" s="296">
        <v>0</v>
      </c>
      <c r="Z36" s="296">
        <v>0</v>
      </c>
      <c r="AA36" s="296">
        <v>0</v>
      </c>
      <c r="AB36" s="296">
        <v>0</v>
      </c>
      <c r="AC36" s="297">
        <v>20403</v>
      </c>
      <c r="AD36" s="296">
        <v>0</v>
      </c>
      <c r="AE36" s="296">
        <v>3997</v>
      </c>
      <c r="AF36" s="296">
        <v>74</v>
      </c>
      <c r="AG36" s="296">
        <v>0</v>
      </c>
      <c r="AH36" s="296">
        <v>0</v>
      </c>
      <c r="AI36" s="296">
        <v>65</v>
      </c>
      <c r="AJ36" s="296">
        <v>0</v>
      </c>
      <c r="AK36" s="296">
        <v>33</v>
      </c>
      <c r="AL36" s="296">
        <v>50</v>
      </c>
      <c r="AM36" s="296">
        <v>0</v>
      </c>
      <c r="AN36" s="296">
        <v>116</v>
      </c>
      <c r="AO36" s="296">
        <v>0</v>
      </c>
      <c r="AP36" s="297">
        <v>4335</v>
      </c>
      <c r="AQ36" s="296">
        <v>0</v>
      </c>
      <c r="AR36" s="296">
        <v>0</v>
      </c>
      <c r="AS36" s="296">
        <v>0</v>
      </c>
      <c r="AT36" s="296">
        <v>14358</v>
      </c>
      <c r="AU36" s="296">
        <v>1195</v>
      </c>
      <c r="AV36" s="296">
        <v>0</v>
      </c>
      <c r="AW36" s="296">
        <v>0</v>
      </c>
      <c r="AX36" s="296">
        <v>0</v>
      </c>
      <c r="AY36" s="296">
        <v>0</v>
      </c>
      <c r="AZ36" s="296">
        <v>0</v>
      </c>
      <c r="BA36" s="296">
        <v>0</v>
      </c>
      <c r="BB36" s="296">
        <v>0</v>
      </c>
      <c r="BC36" s="297">
        <v>15553</v>
      </c>
      <c r="BD36" s="296">
        <v>0</v>
      </c>
      <c r="BE36" s="296">
        <v>867</v>
      </c>
      <c r="BF36" s="296">
        <v>0</v>
      </c>
      <c r="BG36" s="296">
        <v>0</v>
      </c>
      <c r="BH36" s="296">
        <v>0</v>
      </c>
      <c r="BI36" s="296">
        <v>14</v>
      </c>
      <c r="BJ36" s="296">
        <v>0</v>
      </c>
      <c r="BK36" s="296">
        <v>0</v>
      </c>
      <c r="BL36" s="296">
        <v>0</v>
      </c>
      <c r="BM36" s="296">
        <v>0</v>
      </c>
      <c r="BN36" s="296">
        <v>169</v>
      </c>
      <c r="BO36" s="296">
        <v>0</v>
      </c>
      <c r="BP36" s="297">
        <v>1050</v>
      </c>
      <c r="BQ36" s="296">
        <v>0</v>
      </c>
      <c r="BR36" s="296">
        <v>0</v>
      </c>
      <c r="BS36" s="296">
        <v>0</v>
      </c>
      <c r="BT36" s="296">
        <v>0</v>
      </c>
      <c r="BU36" s="296">
        <v>0</v>
      </c>
      <c r="BV36" s="296">
        <v>0</v>
      </c>
      <c r="BW36" s="296">
        <v>0</v>
      </c>
      <c r="BX36" s="296">
        <v>0</v>
      </c>
      <c r="BY36" s="296">
        <v>0</v>
      </c>
      <c r="BZ36" s="296">
        <v>0</v>
      </c>
      <c r="CA36" s="296">
        <v>0</v>
      </c>
      <c r="CB36" s="296">
        <v>0</v>
      </c>
      <c r="CC36" s="297">
        <v>0</v>
      </c>
    </row>
    <row r="37" spans="1:81" ht="15" x14ac:dyDescent="0.25">
      <c r="A37" s="3" t="s">
        <v>79</v>
      </c>
      <c r="B37" s="3" t="s">
        <v>235</v>
      </c>
      <c r="C37" s="3" t="s">
        <v>236</v>
      </c>
      <c r="D37" s="296">
        <v>1354</v>
      </c>
      <c r="E37" s="296">
        <v>11181</v>
      </c>
      <c r="F37" s="296">
        <v>86</v>
      </c>
      <c r="G37" s="296">
        <v>33004</v>
      </c>
      <c r="H37" s="296">
        <v>1373</v>
      </c>
      <c r="I37" s="296">
        <v>90</v>
      </c>
      <c r="J37" s="296">
        <v>5</v>
      </c>
      <c r="K37" s="296">
        <v>38</v>
      </c>
      <c r="L37" s="296">
        <v>57</v>
      </c>
      <c r="M37" s="296">
        <v>0</v>
      </c>
      <c r="N37" s="296">
        <v>328</v>
      </c>
      <c r="O37" s="296">
        <v>0</v>
      </c>
      <c r="P37" s="297">
        <v>47516</v>
      </c>
      <c r="Q37" s="296">
        <v>1354</v>
      </c>
      <c r="R37" s="296">
        <v>5591</v>
      </c>
      <c r="S37" s="296">
        <v>0</v>
      </c>
      <c r="T37" s="296">
        <v>16502</v>
      </c>
      <c r="U37" s="296">
        <v>0</v>
      </c>
      <c r="V37" s="296">
        <v>0</v>
      </c>
      <c r="W37" s="296">
        <v>5</v>
      </c>
      <c r="X37" s="296">
        <v>0</v>
      </c>
      <c r="Y37" s="296">
        <v>0</v>
      </c>
      <c r="Z37" s="296">
        <v>0</v>
      </c>
      <c r="AA37" s="296">
        <v>0</v>
      </c>
      <c r="AB37" s="296">
        <v>0</v>
      </c>
      <c r="AC37" s="297">
        <v>23452</v>
      </c>
      <c r="AD37" s="296">
        <v>0</v>
      </c>
      <c r="AE37" s="296">
        <v>4594</v>
      </c>
      <c r="AF37" s="296">
        <v>86</v>
      </c>
      <c r="AG37" s="296">
        <v>0</v>
      </c>
      <c r="AH37" s="296">
        <v>0</v>
      </c>
      <c r="AI37" s="296">
        <v>74</v>
      </c>
      <c r="AJ37" s="296">
        <v>0</v>
      </c>
      <c r="AK37" s="296">
        <v>38</v>
      </c>
      <c r="AL37" s="296">
        <v>57</v>
      </c>
      <c r="AM37" s="296">
        <v>0</v>
      </c>
      <c r="AN37" s="296">
        <v>133</v>
      </c>
      <c r="AO37" s="296">
        <v>0</v>
      </c>
      <c r="AP37" s="297">
        <v>4982</v>
      </c>
      <c r="AQ37" s="296">
        <v>0</v>
      </c>
      <c r="AR37" s="296">
        <v>0</v>
      </c>
      <c r="AS37" s="296">
        <v>0</v>
      </c>
      <c r="AT37" s="296">
        <v>16502</v>
      </c>
      <c r="AU37" s="296">
        <v>1373</v>
      </c>
      <c r="AV37" s="296">
        <v>0</v>
      </c>
      <c r="AW37" s="296">
        <v>0</v>
      </c>
      <c r="AX37" s="296">
        <v>0</v>
      </c>
      <c r="AY37" s="296">
        <v>0</v>
      </c>
      <c r="AZ37" s="296">
        <v>0</v>
      </c>
      <c r="BA37" s="296">
        <v>0</v>
      </c>
      <c r="BB37" s="296">
        <v>0</v>
      </c>
      <c r="BC37" s="297">
        <v>17875</v>
      </c>
      <c r="BD37" s="296">
        <v>0</v>
      </c>
      <c r="BE37" s="296">
        <v>996</v>
      </c>
      <c r="BF37" s="296">
        <v>0</v>
      </c>
      <c r="BG37" s="296">
        <v>0</v>
      </c>
      <c r="BH37" s="296">
        <v>0</v>
      </c>
      <c r="BI37" s="296">
        <v>16</v>
      </c>
      <c r="BJ37" s="296">
        <v>0</v>
      </c>
      <c r="BK37" s="296">
        <v>0</v>
      </c>
      <c r="BL37" s="296">
        <v>0</v>
      </c>
      <c r="BM37" s="296">
        <v>0</v>
      </c>
      <c r="BN37" s="296">
        <v>195</v>
      </c>
      <c r="BO37" s="296">
        <v>0</v>
      </c>
      <c r="BP37" s="297">
        <v>1207</v>
      </c>
      <c r="BQ37" s="296">
        <v>0</v>
      </c>
      <c r="BR37" s="296">
        <v>0</v>
      </c>
      <c r="BS37" s="296">
        <v>0</v>
      </c>
      <c r="BT37" s="296">
        <v>0</v>
      </c>
      <c r="BU37" s="296">
        <v>0</v>
      </c>
      <c r="BV37" s="296">
        <v>0</v>
      </c>
      <c r="BW37" s="296">
        <v>0</v>
      </c>
      <c r="BX37" s="296">
        <v>0</v>
      </c>
      <c r="BY37" s="296">
        <v>0</v>
      </c>
      <c r="BZ37" s="296">
        <v>0</v>
      </c>
      <c r="CA37" s="296">
        <v>0</v>
      </c>
      <c r="CB37" s="296">
        <v>0</v>
      </c>
      <c r="CC37" s="297">
        <v>0</v>
      </c>
    </row>
    <row r="38" spans="1:81" ht="15" x14ac:dyDescent="0.25">
      <c r="A38" s="3" t="s">
        <v>83</v>
      </c>
      <c r="B38" s="3" t="s">
        <v>235</v>
      </c>
      <c r="C38" s="3" t="s">
        <v>236</v>
      </c>
      <c r="D38" s="296">
        <v>367</v>
      </c>
      <c r="E38" s="296">
        <v>3026</v>
      </c>
      <c r="F38" s="296">
        <v>23</v>
      </c>
      <c r="G38" s="296">
        <v>8934</v>
      </c>
      <c r="H38" s="296">
        <v>372</v>
      </c>
      <c r="I38" s="296">
        <v>24</v>
      </c>
      <c r="J38" s="296">
        <v>1</v>
      </c>
      <c r="K38" s="296">
        <v>10</v>
      </c>
      <c r="L38" s="296">
        <v>15</v>
      </c>
      <c r="M38" s="296">
        <v>0</v>
      </c>
      <c r="N38" s="296">
        <v>89</v>
      </c>
      <c r="O38" s="296">
        <v>0</v>
      </c>
      <c r="P38" s="297">
        <v>12861</v>
      </c>
      <c r="Q38" s="296">
        <v>367</v>
      </c>
      <c r="R38" s="296">
        <v>1513</v>
      </c>
      <c r="S38" s="296">
        <v>0</v>
      </c>
      <c r="T38" s="296">
        <v>4467</v>
      </c>
      <c r="U38" s="296">
        <v>0</v>
      </c>
      <c r="V38" s="296">
        <v>0</v>
      </c>
      <c r="W38" s="296">
        <v>1</v>
      </c>
      <c r="X38" s="296">
        <v>0</v>
      </c>
      <c r="Y38" s="296">
        <v>0</v>
      </c>
      <c r="Z38" s="296">
        <v>0</v>
      </c>
      <c r="AA38" s="296">
        <v>0</v>
      </c>
      <c r="AB38" s="296">
        <v>0</v>
      </c>
      <c r="AC38" s="297">
        <v>6348</v>
      </c>
      <c r="AD38" s="296">
        <v>0</v>
      </c>
      <c r="AE38" s="296">
        <v>1244</v>
      </c>
      <c r="AF38" s="296">
        <v>23</v>
      </c>
      <c r="AG38" s="296">
        <v>0</v>
      </c>
      <c r="AH38" s="296">
        <v>0</v>
      </c>
      <c r="AI38" s="296">
        <v>20</v>
      </c>
      <c r="AJ38" s="296">
        <v>0</v>
      </c>
      <c r="AK38" s="296">
        <v>10</v>
      </c>
      <c r="AL38" s="296">
        <v>15</v>
      </c>
      <c r="AM38" s="296">
        <v>0</v>
      </c>
      <c r="AN38" s="296">
        <v>36</v>
      </c>
      <c r="AO38" s="296">
        <v>0</v>
      </c>
      <c r="AP38" s="297">
        <v>1348</v>
      </c>
      <c r="AQ38" s="296">
        <v>0</v>
      </c>
      <c r="AR38" s="296">
        <v>0</v>
      </c>
      <c r="AS38" s="296">
        <v>0</v>
      </c>
      <c r="AT38" s="296">
        <v>4467</v>
      </c>
      <c r="AU38" s="296">
        <v>372</v>
      </c>
      <c r="AV38" s="296">
        <v>0</v>
      </c>
      <c r="AW38" s="296">
        <v>0</v>
      </c>
      <c r="AX38" s="296">
        <v>0</v>
      </c>
      <c r="AY38" s="296">
        <v>0</v>
      </c>
      <c r="AZ38" s="296">
        <v>0</v>
      </c>
      <c r="BA38" s="296">
        <v>0</v>
      </c>
      <c r="BB38" s="296">
        <v>0</v>
      </c>
      <c r="BC38" s="297">
        <v>4839</v>
      </c>
      <c r="BD38" s="296">
        <v>0</v>
      </c>
      <c r="BE38" s="296">
        <v>269</v>
      </c>
      <c r="BF38" s="296">
        <v>0</v>
      </c>
      <c r="BG38" s="296">
        <v>0</v>
      </c>
      <c r="BH38" s="296">
        <v>0</v>
      </c>
      <c r="BI38" s="296">
        <v>4</v>
      </c>
      <c r="BJ38" s="296">
        <v>0</v>
      </c>
      <c r="BK38" s="296">
        <v>0</v>
      </c>
      <c r="BL38" s="296">
        <v>0</v>
      </c>
      <c r="BM38" s="296">
        <v>0</v>
      </c>
      <c r="BN38" s="296">
        <v>53</v>
      </c>
      <c r="BO38" s="296">
        <v>0</v>
      </c>
      <c r="BP38" s="297">
        <v>326</v>
      </c>
      <c r="BQ38" s="296">
        <v>0</v>
      </c>
      <c r="BR38" s="296">
        <v>0</v>
      </c>
      <c r="BS38" s="296">
        <v>0</v>
      </c>
      <c r="BT38" s="296">
        <v>0</v>
      </c>
      <c r="BU38" s="296">
        <v>0</v>
      </c>
      <c r="BV38" s="296">
        <v>0</v>
      </c>
      <c r="BW38" s="296">
        <v>0</v>
      </c>
      <c r="BX38" s="296">
        <v>0</v>
      </c>
      <c r="BY38" s="296">
        <v>0</v>
      </c>
      <c r="BZ38" s="296">
        <v>0</v>
      </c>
      <c r="CA38" s="296">
        <v>0</v>
      </c>
      <c r="CB38" s="296">
        <v>0</v>
      </c>
      <c r="CC38" s="297">
        <v>0</v>
      </c>
    </row>
    <row r="39" spans="1:81" ht="15" x14ac:dyDescent="0.25">
      <c r="A39" s="3" t="s">
        <v>86</v>
      </c>
      <c r="B39" s="3" t="s">
        <v>233</v>
      </c>
      <c r="C39" s="3" t="s">
        <v>232</v>
      </c>
      <c r="D39" s="296">
        <v>1110</v>
      </c>
      <c r="E39" s="296">
        <v>9162</v>
      </c>
      <c r="F39" s="296">
        <v>70</v>
      </c>
      <c r="G39" s="296">
        <v>27045</v>
      </c>
      <c r="H39" s="296">
        <v>1125</v>
      </c>
      <c r="I39" s="296">
        <v>74</v>
      </c>
      <c r="J39" s="296">
        <v>4</v>
      </c>
      <c r="K39" s="296">
        <v>31</v>
      </c>
      <c r="L39" s="296">
        <v>47</v>
      </c>
      <c r="M39" s="296">
        <v>0</v>
      </c>
      <c r="N39" s="296">
        <v>269</v>
      </c>
      <c r="O39" s="296">
        <v>0</v>
      </c>
      <c r="P39" s="297">
        <v>38937</v>
      </c>
      <c r="Q39" s="296">
        <v>1110</v>
      </c>
      <c r="R39" s="296">
        <v>4581</v>
      </c>
      <c r="S39" s="296">
        <v>0</v>
      </c>
      <c r="T39" s="296">
        <v>13522</v>
      </c>
      <c r="U39" s="296">
        <v>0</v>
      </c>
      <c r="V39" s="296">
        <v>0</v>
      </c>
      <c r="W39" s="296">
        <v>4</v>
      </c>
      <c r="X39" s="296">
        <v>0</v>
      </c>
      <c r="Y39" s="296">
        <v>0</v>
      </c>
      <c r="Z39" s="296">
        <v>0</v>
      </c>
      <c r="AA39" s="296">
        <v>0</v>
      </c>
      <c r="AB39" s="296">
        <v>0</v>
      </c>
      <c r="AC39" s="297">
        <v>19217</v>
      </c>
      <c r="AD39" s="296">
        <v>0</v>
      </c>
      <c r="AE39" s="296">
        <v>3765</v>
      </c>
      <c r="AF39" s="296">
        <v>70</v>
      </c>
      <c r="AG39" s="296">
        <v>0</v>
      </c>
      <c r="AH39" s="296">
        <v>0</v>
      </c>
      <c r="AI39" s="296">
        <v>61</v>
      </c>
      <c r="AJ39" s="296">
        <v>0</v>
      </c>
      <c r="AK39" s="296">
        <v>31</v>
      </c>
      <c r="AL39" s="296">
        <v>47</v>
      </c>
      <c r="AM39" s="296">
        <v>0</v>
      </c>
      <c r="AN39" s="296">
        <v>109</v>
      </c>
      <c r="AO39" s="296">
        <v>0</v>
      </c>
      <c r="AP39" s="297">
        <v>4083</v>
      </c>
      <c r="AQ39" s="296">
        <v>0</v>
      </c>
      <c r="AR39" s="296">
        <v>0</v>
      </c>
      <c r="AS39" s="296">
        <v>0</v>
      </c>
      <c r="AT39" s="296">
        <v>13523</v>
      </c>
      <c r="AU39" s="296">
        <v>1125</v>
      </c>
      <c r="AV39" s="296">
        <v>0</v>
      </c>
      <c r="AW39" s="296">
        <v>0</v>
      </c>
      <c r="AX39" s="296">
        <v>0</v>
      </c>
      <c r="AY39" s="296">
        <v>0</v>
      </c>
      <c r="AZ39" s="296">
        <v>0</v>
      </c>
      <c r="BA39" s="296">
        <v>0</v>
      </c>
      <c r="BB39" s="296">
        <v>0</v>
      </c>
      <c r="BC39" s="297">
        <v>14648</v>
      </c>
      <c r="BD39" s="296">
        <v>0</v>
      </c>
      <c r="BE39" s="296">
        <v>816</v>
      </c>
      <c r="BF39" s="296">
        <v>0</v>
      </c>
      <c r="BG39" s="296">
        <v>0</v>
      </c>
      <c r="BH39" s="296">
        <v>0</v>
      </c>
      <c r="BI39" s="296">
        <v>13</v>
      </c>
      <c r="BJ39" s="296">
        <v>0</v>
      </c>
      <c r="BK39" s="296">
        <v>0</v>
      </c>
      <c r="BL39" s="296">
        <v>0</v>
      </c>
      <c r="BM39" s="296">
        <v>0</v>
      </c>
      <c r="BN39" s="296">
        <v>160</v>
      </c>
      <c r="BO39" s="296">
        <v>0</v>
      </c>
      <c r="BP39" s="297">
        <v>989</v>
      </c>
      <c r="BQ39" s="296">
        <v>0</v>
      </c>
      <c r="BR39" s="296">
        <v>0</v>
      </c>
      <c r="BS39" s="296">
        <v>0</v>
      </c>
      <c r="BT39" s="296">
        <v>0</v>
      </c>
      <c r="BU39" s="296">
        <v>0</v>
      </c>
      <c r="BV39" s="296">
        <v>0</v>
      </c>
      <c r="BW39" s="296">
        <v>0</v>
      </c>
      <c r="BX39" s="296">
        <v>0</v>
      </c>
      <c r="BY39" s="296">
        <v>0</v>
      </c>
      <c r="BZ39" s="296">
        <v>0</v>
      </c>
      <c r="CA39" s="296">
        <v>0</v>
      </c>
      <c r="CB39" s="296">
        <v>0</v>
      </c>
      <c r="CC39" s="297">
        <v>0</v>
      </c>
    </row>
    <row r="40" spans="1:81" ht="15" x14ac:dyDescent="0.25">
      <c r="A40" s="3" t="s">
        <v>86</v>
      </c>
      <c r="B40" s="3" t="s">
        <v>233</v>
      </c>
      <c r="C40" s="3" t="s">
        <v>234</v>
      </c>
      <c r="D40" s="296">
        <v>1139</v>
      </c>
      <c r="E40" s="296">
        <v>9401</v>
      </c>
      <c r="F40" s="296">
        <v>72</v>
      </c>
      <c r="G40" s="296">
        <v>27749</v>
      </c>
      <c r="H40" s="296">
        <v>1155</v>
      </c>
      <c r="I40" s="296">
        <v>76</v>
      </c>
      <c r="J40" s="296">
        <v>4</v>
      </c>
      <c r="K40" s="296">
        <v>32</v>
      </c>
      <c r="L40" s="296">
        <v>48</v>
      </c>
      <c r="M40" s="296">
        <v>0</v>
      </c>
      <c r="N40" s="296">
        <v>276</v>
      </c>
      <c r="O40" s="296">
        <v>0</v>
      </c>
      <c r="P40" s="297">
        <v>39952</v>
      </c>
      <c r="Q40" s="296">
        <v>1139</v>
      </c>
      <c r="R40" s="296">
        <v>4701</v>
      </c>
      <c r="S40" s="296">
        <v>0</v>
      </c>
      <c r="T40" s="296">
        <v>13874</v>
      </c>
      <c r="U40" s="296">
        <v>0</v>
      </c>
      <c r="V40" s="296">
        <v>0</v>
      </c>
      <c r="W40" s="296">
        <v>4</v>
      </c>
      <c r="X40" s="296">
        <v>0</v>
      </c>
      <c r="Y40" s="296">
        <v>0</v>
      </c>
      <c r="Z40" s="296">
        <v>0</v>
      </c>
      <c r="AA40" s="296">
        <v>0</v>
      </c>
      <c r="AB40" s="296">
        <v>0</v>
      </c>
      <c r="AC40" s="297">
        <v>19718</v>
      </c>
      <c r="AD40" s="296">
        <v>0</v>
      </c>
      <c r="AE40" s="296">
        <v>3863</v>
      </c>
      <c r="AF40" s="296">
        <v>72</v>
      </c>
      <c r="AG40" s="296">
        <v>0</v>
      </c>
      <c r="AH40" s="296">
        <v>0</v>
      </c>
      <c r="AI40" s="296">
        <v>62</v>
      </c>
      <c r="AJ40" s="296">
        <v>0</v>
      </c>
      <c r="AK40" s="296">
        <v>32</v>
      </c>
      <c r="AL40" s="296">
        <v>48</v>
      </c>
      <c r="AM40" s="296">
        <v>0</v>
      </c>
      <c r="AN40" s="296">
        <v>112</v>
      </c>
      <c r="AO40" s="296">
        <v>0</v>
      </c>
      <c r="AP40" s="297">
        <v>4189</v>
      </c>
      <c r="AQ40" s="296">
        <v>0</v>
      </c>
      <c r="AR40" s="296">
        <v>0</v>
      </c>
      <c r="AS40" s="296">
        <v>0</v>
      </c>
      <c r="AT40" s="296">
        <v>13875</v>
      </c>
      <c r="AU40" s="296">
        <v>1155</v>
      </c>
      <c r="AV40" s="296">
        <v>0</v>
      </c>
      <c r="AW40" s="296">
        <v>0</v>
      </c>
      <c r="AX40" s="296">
        <v>0</v>
      </c>
      <c r="AY40" s="296">
        <v>0</v>
      </c>
      <c r="AZ40" s="296">
        <v>0</v>
      </c>
      <c r="BA40" s="296">
        <v>0</v>
      </c>
      <c r="BB40" s="296">
        <v>0</v>
      </c>
      <c r="BC40" s="297">
        <v>15030</v>
      </c>
      <c r="BD40" s="296">
        <v>0</v>
      </c>
      <c r="BE40" s="296">
        <v>837</v>
      </c>
      <c r="BF40" s="296">
        <v>0</v>
      </c>
      <c r="BG40" s="296">
        <v>0</v>
      </c>
      <c r="BH40" s="296">
        <v>0</v>
      </c>
      <c r="BI40" s="296">
        <v>14</v>
      </c>
      <c r="BJ40" s="296">
        <v>0</v>
      </c>
      <c r="BK40" s="296">
        <v>0</v>
      </c>
      <c r="BL40" s="296">
        <v>0</v>
      </c>
      <c r="BM40" s="296">
        <v>0</v>
      </c>
      <c r="BN40" s="296">
        <v>164</v>
      </c>
      <c r="BO40" s="296">
        <v>0</v>
      </c>
      <c r="BP40" s="297">
        <v>1015</v>
      </c>
      <c r="BQ40" s="296">
        <v>0</v>
      </c>
      <c r="BR40" s="296">
        <v>0</v>
      </c>
      <c r="BS40" s="296">
        <v>0</v>
      </c>
      <c r="BT40" s="296">
        <v>0</v>
      </c>
      <c r="BU40" s="296">
        <v>0</v>
      </c>
      <c r="BV40" s="296">
        <v>0</v>
      </c>
      <c r="BW40" s="296">
        <v>0</v>
      </c>
      <c r="BX40" s="296">
        <v>0</v>
      </c>
      <c r="BY40" s="296">
        <v>0</v>
      </c>
      <c r="BZ40" s="296">
        <v>0</v>
      </c>
      <c r="CA40" s="296">
        <v>0</v>
      </c>
      <c r="CB40" s="296">
        <v>0</v>
      </c>
      <c r="CC40" s="297">
        <v>0</v>
      </c>
    </row>
    <row r="41" spans="1:81" ht="15" x14ac:dyDescent="0.25">
      <c r="A41" s="3" t="s">
        <v>86</v>
      </c>
      <c r="B41" s="3" t="s">
        <v>235</v>
      </c>
      <c r="C41" s="3" t="s">
        <v>236</v>
      </c>
      <c r="D41" s="296">
        <v>1805</v>
      </c>
      <c r="E41" s="296">
        <v>14902</v>
      </c>
      <c r="F41" s="296">
        <v>114</v>
      </c>
      <c r="G41" s="296">
        <v>43989</v>
      </c>
      <c r="H41" s="296">
        <v>1830</v>
      </c>
      <c r="I41" s="296">
        <v>120</v>
      </c>
      <c r="J41" s="296">
        <v>6</v>
      </c>
      <c r="K41" s="296">
        <v>51</v>
      </c>
      <c r="L41" s="296">
        <v>76</v>
      </c>
      <c r="M41" s="296">
        <v>0</v>
      </c>
      <c r="N41" s="296">
        <v>437</v>
      </c>
      <c r="O41" s="296">
        <v>0</v>
      </c>
      <c r="P41" s="297">
        <v>63330</v>
      </c>
      <c r="Q41" s="296">
        <v>1805</v>
      </c>
      <c r="R41" s="296">
        <v>7451</v>
      </c>
      <c r="S41" s="296">
        <v>0</v>
      </c>
      <c r="T41" s="296">
        <v>21994</v>
      </c>
      <c r="U41" s="296">
        <v>0</v>
      </c>
      <c r="V41" s="296">
        <v>0</v>
      </c>
      <c r="W41" s="296">
        <v>6</v>
      </c>
      <c r="X41" s="296">
        <v>0</v>
      </c>
      <c r="Y41" s="296">
        <v>0</v>
      </c>
      <c r="Z41" s="296">
        <v>0</v>
      </c>
      <c r="AA41" s="296">
        <v>0</v>
      </c>
      <c r="AB41" s="296">
        <v>0</v>
      </c>
      <c r="AC41" s="297">
        <v>31256</v>
      </c>
      <c r="AD41" s="296">
        <v>0</v>
      </c>
      <c r="AE41" s="296">
        <v>6123</v>
      </c>
      <c r="AF41" s="296">
        <v>114</v>
      </c>
      <c r="AG41" s="296">
        <v>0</v>
      </c>
      <c r="AH41" s="296">
        <v>0</v>
      </c>
      <c r="AI41" s="296">
        <v>99</v>
      </c>
      <c r="AJ41" s="296">
        <v>0</v>
      </c>
      <c r="AK41" s="296">
        <v>51</v>
      </c>
      <c r="AL41" s="296">
        <v>76</v>
      </c>
      <c r="AM41" s="296">
        <v>0</v>
      </c>
      <c r="AN41" s="296">
        <v>177</v>
      </c>
      <c r="AO41" s="296">
        <v>0</v>
      </c>
      <c r="AP41" s="297">
        <v>6640</v>
      </c>
      <c r="AQ41" s="296">
        <v>0</v>
      </c>
      <c r="AR41" s="296">
        <v>0</v>
      </c>
      <c r="AS41" s="296">
        <v>0</v>
      </c>
      <c r="AT41" s="296">
        <v>21995</v>
      </c>
      <c r="AU41" s="296">
        <v>1830</v>
      </c>
      <c r="AV41" s="296">
        <v>0</v>
      </c>
      <c r="AW41" s="296">
        <v>0</v>
      </c>
      <c r="AX41" s="296">
        <v>0</v>
      </c>
      <c r="AY41" s="296">
        <v>0</v>
      </c>
      <c r="AZ41" s="296">
        <v>0</v>
      </c>
      <c r="BA41" s="296">
        <v>0</v>
      </c>
      <c r="BB41" s="296">
        <v>0</v>
      </c>
      <c r="BC41" s="297">
        <v>23825</v>
      </c>
      <c r="BD41" s="296">
        <v>0</v>
      </c>
      <c r="BE41" s="296">
        <v>1328</v>
      </c>
      <c r="BF41" s="296">
        <v>0</v>
      </c>
      <c r="BG41" s="296">
        <v>0</v>
      </c>
      <c r="BH41" s="296">
        <v>0</v>
      </c>
      <c r="BI41" s="296">
        <v>21</v>
      </c>
      <c r="BJ41" s="296">
        <v>0</v>
      </c>
      <c r="BK41" s="296">
        <v>0</v>
      </c>
      <c r="BL41" s="296">
        <v>0</v>
      </c>
      <c r="BM41" s="296">
        <v>0</v>
      </c>
      <c r="BN41" s="296">
        <v>260</v>
      </c>
      <c r="BO41" s="296">
        <v>0</v>
      </c>
      <c r="BP41" s="297">
        <v>1609</v>
      </c>
      <c r="BQ41" s="296">
        <v>0</v>
      </c>
      <c r="BR41" s="296">
        <v>0</v>
      </c>
      <c r="BS41" s="296">
        <v>0</v>
      </c>
      <c r="BT41" s="296">
        <v>0</v>
      </c>
      <c r="BU41" s="296">
        <v>0</v>
      </c>
      <c r="BV41" s="296">
        <v>0</v>
      </c>
      <c r="BW41" s="296">
        <v>0</v>
      </c>
      <c r="BX41" s="296">
        <v>0</v>
      </c>
      <c r="BY41" s="296">
        <v>0</v>
      </c>
      <c r="BZ41" s="296">
        <v>0</v>
      </c>
      <c r="CA41" s="296">
        <v>0</v>
      </c>
      <c r="CB41" s="296">
        <v>0</v>
      </c>
      <c r="CC41" s="297">
        <v>0</v>
      </c>
    </row>
    <row r="42" spans="1:81" ht="15" x14ac:dyDescent="0.25"/>
    <row r="43" spans="1:81" ht="15.95" customHeight="1" x14ac:dyDescent="0.25">
      <c r="BN43" s="30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5DE3-DF7C-4B5A-81ED-03F0C1D41B28}">
  <sheetPr>
    <tabColor theme="5" tint="0.59999389629810485"/>
  </sheetPr>
  <dimension ref="A1:AG77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2.42578125" defaultRowHeight="15" x14ac:dyDescent="0.25"/>
  <cols>
    <col min="1" max="1" width="15" style="130" bestFit="1" customWidth="1"/>
    <col min="2" max="2" width="13.5703125" style="130" customWidth="1"/>
    <col min="3" max="21" width="16.7109375" style="130" customWidth="1"/>
    <col min="22" max="16384" width="12.42578125" style="130"/>
  </cols>
  <sheetData>
    <row r="1" spans="1:33" x14ac:dyDescent="0.25">
      <c r="A1" s="129" t="s">
        <v>229</v>
      </c>
      <c r="B1" s="241" t="s">
        <v>136</v>
      </c>
    </row>
    <row r="2" spans="1:33" customFormat="1" x14ac:dyDescent="0.25">
      <c r="A2" s="295" t="s">
        <v>119</v>
      </c>
      <c r="B2" s="295" t="s">
        <v>119</v>
      </c>
      <c r="C2" s="295" t="s">
        <v>119</v>
      </c>
      <c r="D2" s="1" t="s">
        <v>120</v>
      </c>
      <c r="E2" s="1" t="s">
        <v>120</v>
      </c>
      <c r="F2" s="1" t="s">
        <v>120</v>
      </c>
      <c r="G2" s="1" t="s">
        <v>120</v>
      </c>
      <c r="H2" s="1" t="s">
        <v>120</v>
      </c>
      <c r="I2" s="1" t="s">
        <v>121</v>
      </c>
      <c r="J2" s="1" t="s">
        <v>121</v>
      </c>
      <c r="K2" s="1" t="s">
        <v>121</v>
      </c>
      <c r="L2" s="1" t="s">
        <v>121</v>
      </c>
      <c r="M2" s="1" t="s">
        <v>121</v>
      </c>
      <c r="N2" s="1" t="s">
        <v>122</v>
      </c>
      <c r="O2" s="1" t="s">
        <v>122</v>
      </c>
      <c r="P2" s="1" t="s">
        <v>122</v>
      </c>
      <c r="Q2" s="1" t="s">
        <v>122</v>
      </c>
      <c r="R2" s="1" t="s">
        <v>122</v>
      </c>
      <c r="S2" s="1" t="s">
        <v>123</v>
      </c>
      <c r="T2" s="1" t="s">
        <v>123</v>
      </c>
      <c r="U2" s="1" t="s">
        <v>123</v>
      </c>
      <c r="V2" s="1" t="s">
        <v>123</v>
      </c>
      <c r="W2" s="1" t="s">
        <v>123</v>
      </c>
      <c r="X2" s="1" t="s">
        <v>124</v>
      </c>
      <c r="Y2" s="1" t="s">
        <v>124</v>
      </c>
      <c r="Z2" s="1" t="s">
        <v>124</v>
      </c>
      <c r="AA2" s="1" t="s">
        <v>124</v>
      </c>
      <c r="AB2" s="1" t="s">
        <v>124</v>
      </c>
      <c r="AC2" s="1" t="s">
        <v>125</v>
      </c>
      <c r="AD2" s="1" t="s">
        <v>125</v>
      </c>
      <c r="AE2" s="1" t="s">
        <v>125</v>
      </c>
      <c r="AF2" s="1" t="s">
        <v>125</v>
      </c>
      <c r="AG2" s="1" t="s">
        <v>125</v>
      </c>
    </row>
    <row r="3" spans="1:33" customFormat="1" x14ac:dyDescent="0.25">
      <c r="A3" s="242" t="s">
        <v>126</v>
      </c>
      <c r="B3" s="242" t="s">
        <v>127</v>
      </c>
      <c r="C3" s="242" t="s">
        <v>128</v>
      </c>
      <c r="D3" s="1" t="s">
        <v>20</v>
      </c>
      <c r="E3" s="1" t="s">
        <v>24</v>
      </c>
      <c r="F3" s="1" t="s">
        <v>96</v>
      </c>
      <c r="G3" s="1" t="s">
        <v>131</v>
      </c>
      <c r="H3" s="2" t="s">
        <v>132</v>
      </c>
      <c r="I3" s="1" t="s">
        <v>20</v>
      </c>
      <c r="J3" s="1" t="s">
        <v>24</v>
      </c>
      <c r="K3" s="1" t="s">
        <v>96</v>
      </c>
      <c r="L3" s="1" t="s">
        <v>131</v>
      </c>
      <c r="M3" s="2" t="s">
        <v>132</v>
      </c>
      <c r="N3" s="1" t="s">
        <v>20</v>
      </c>
      <c r="O3" s="1" t="s">
        <v>24</v>
      </c>
      <c r="P3" s="1" t="s">
        <v>96</v>
      </c>
      <c r="Q3" s="1" t="s">
        <v>131</v>
      </c>
      <c r="R3" s="2" t="s">
        <v>132</v>
      </c>
      <c r="S3" s="1" t="s">
        <v>20</v>
      </c>
      <c r="T3" s="1" t="s">
        <v>24</v>
      </c>
      <c r="U3" s="1" t="s">
        <v>96</v>
      </c>
      <c r="V3" s="1" t="s">
        <v>131</v>
      </c>
      <c r="W3" s="2" t="s">
        <v>132</v>
      </c>
      <c r="X3" s="1" t="s">
        <v>20</v>
      </c>
      <c r="Y3" s="1" t="s">
        <v>24</v>
      </c>
      <c r="Z3" s="1" t="s">
        <v>96</v>
      </c>
      <c r="AA3" s="1" t="s">
        <v>131</v>
      </c>
      <c r="AB3" s="2" t="s">
        <v>132</v>
      </c>
      <c r="AC3" s="1" t="s">
        <v>20</v>
      </c>
      <c r="AD3" s="1" t="s">
        <v>24</v>
      </c>
      <c r="AE3" s="1" t="s">
        <v>96</v>
      </c>
      <c r="AF3" s="1" t="s">
        <v>131</v>
      </c>
      <c r="AG3" s="2" t="s">
        <v>132</v>
      </c>
    </row>
    <row r="4" spans="1:33" customFormat="1" x14ac:dyDescent="0.25">
      <c r="A4" s="302" t="s">
        <v>30</v>
      </c>
      <c r="B4" s="302" t="s">
        <v>231</v>
      </c>
      <c r="C4" s="302" t="s">
        <v>232</v>
      </c>
      <c r="D4" s="303">
        <v>86880</v>
      </c>
      <c r="E4" s="303">
        <v>513</v>
      </c>
      <c r="F4" s="303">
        <v>1246</v>
      </c>
      <c r="G4" s="303">
        <v>0</v>
      </c>
      <c r="H4" s="304">
        <v>366426</v>
      </c>
      <c r="I4" s="303">
        <v>43440</v>
      </c>
      <c r="J4" s="303">
        <v>0</v>
      </c>
      <c r="K4" s="303">
        <v>0</v>
      </c>
      <c r="L4" s="303">
        <v>0</v>
      </c>
      <c r="M4" s="304">
        <v>180703</v>
      </c>
      <c r="N4" s="303">
        <v>30408</v>
      </c>
      <c r="O4" s="303">
        <v>359</v>
      </c>
      <c r="P4" s="303">
        <v>0</v>
      </c>
      <c r="Q4" s="303">
        <v>0</v>
      </c>
      <c r="R4" s="304">
        <v>32196</v>
      </c>
      <c r="S4" s="303">
        <v>0</v>
      </c>
      <c r="T4" s="303">
        <v>0</v>
      </c>
      <c r="U4" s="303">
        <v>0</v>
      </c>
      <c r="V4" s="303">
        <v>0</v>
      </c>
      <c r="W4" s="304">
        <v>139095</v>
      </c>
      <c r="X4" s="303">
        <v>13032</v>
      </c>
      <c r="Y4" s="303">
        <v>154</v>
      </c>
      <c r="Z4" s="303">
        <v>1246</v>
      </c>
      <c r="AA4" s="303">
        <v>0</v>
      </c>
      <c r="AB4" s="304">
        <v>14432</v>
      </c>
      <c r="AC4" s="303">
        <v>0</v>
      </c>
      <c r="AD4" s="303">
        <v>0</v>
      </c>
      <c r="AE4" s="303">
        <v>0</v>
      </c>
      <c r="AF4" s="303">
        <v>0</v>
      </c>
      <c r="AG4" s="304">
        <v>0</v>
      </c>
    </row>
    <row r="5" spans="1:33" customFormat="1" x14ac:dyDescent="0.25">
      <c r="A5" s="302" t="s">
        <v>30</v>
      </c>
      <c r="B5" s="302" t="s">
        <v>233</v>
      </c>
      <c r="C5" s="302" t="s">
        <v>239</v>
      </c>
      <c r="D5" s="303">
        <v>2297</v>
      </c>
      <c r="E5" s="303">
        <v>14</v>
      </c>
      <c r="F5" s="303">
        <v>33</v>
      </c>
      <c r="G5" s="303">
        <v>0</v>
      </c>
      <c r="H5" s="304">
        <v>9690</v>
      </c>
      <c r="I5" s="303">
        <v>1149</v>
      </c>
      <c r="J5" s="303">
        <v>0</v>
      </c>
      <c r="K5" s="303">
        <v>0</v>
      </c>
      <c r="L5" s="303">
        <v>0</v>
      </c>
      <c r="M5" s="304">
        <v>4779</v>
      </c>
      <c r="N5" s="303">
        <v>804</v>
      </c>
      <c r="O5" s="303">
        <v>10</v>
      </c>
      <c r="P5" s="303">
        <v>0</v>
      </c>
      <c r="Q5" s="303">
        <v>0</v>
      </c>
      <c r="R5" s="304">
        <v>852</v>
      </c>
      <c r="S5" s="303">
        <v>0</v>
      </c>
      <c r="T5" s="303">
        <v>0</v>
      </c>
      <c r="U5" s="303">
        <v>0</v>
      </c>
      <c r="V5" s="303">
        <v>0</v>
      </c>
      <c r="W5" s="304">
        <v>3678</v>
      </c>
      <c r="X5" s="303">
        <v>344</v>
      </c>
      <c r="Y5" s="303">
        <v>4</v>
      </c>
      <c r="Z5" s="303">
        <v>33</v>
      </c>
      <c r="AA5" s="303">
        <v>0</v>
      </c>
      <c r="AB5" s="304">
        <v>381</v>
      </c>
      <c r="AC5" s="303">
        <v>0</v>
      </c>
      <c r="AD5" s="303">
        <v>0</v>
      </c>
      <c r="AE5" s="303">
        <v>0</v>
      </c>
      <c r="AF5" s="303">
        <v>0</v>
      </c>
      <c r="AG5" s="304">
        <v>0</v>
      </c>
    </row>
    <row r="6" spans="1:33" customFormat="1" x14ac:dyDescent="0.25">
      <c r="A6" s="302" t="s">
        <v>30</v>
      </c>
      <c r="B6" s="302" t="s">
        <v>233</v>
      </c>
      <c r="C6" s="302" t="s">
        <v>234</v>
      </c>
      <c r="D6" s="303">
        <v>51808</v>
      </c>
      <c r="E6" s="303">
        <v>306</v>
      </c>
      <c r="F6" s="303">
        <v>743</v>
      </c>
      <c r="G6" s="303">
        <v>0</v>
      </c>
      <c r="H6" s="304">
        <v>218507</v>
      </c>
      <c r="I6" s="303">
        <v>25904</v>
      </c>
      <c r="J6" s="303">
        <v>0</v>
      </c>
      <c r="K6" s="303">
        <v>0</v>
      </c>
      <c r="L6" s="303">
        <v>0</v>
      </c>
      <c r="M6" s="304">
        <v>107756</v>
      </c>
      <c r="N6" s="303">
        <v>18133</v>
      </c>
      <c r="O6" s="303">
        <v>214</v>
      </c>
      <c r="P6" s="303">
        <v>0</v>
      </c>
      <c r="Q6" s="303">
        <v>0</v>
      </c>
      <c r="R6" s="304">
        <v>19200</v>
      </c>
      <c r="S6" s="303">
        <v>0</v>
      </c>
      <c r="T6" s="303">
        <v>0</v>
      </c>
      <c r="U6" s="303">
        <v>0</v>
      </c>
      <c r="V6" s="303">
        <v>0</v>
      </c>
      <c r="W6" s="304">
        <v>82945</v>
      </c>
      <c r="X6" s="303">
        <v>7771</v>
      </c>
      <c r="Y6" s="303">
        <v>92</v>
      </c>
      <c r="Z6" s="303">
        <v>743</v>
      </c>
      <c r="AA6" s="303">
        <v>0</v>
      </c>
      <c r="AB6" s="304">
        <v>8606</v>
      </c>
      <c r="AC6" s="303">
        <v>0</v>
      </c>
      <c r="AD6" s="303">
        <v>0</v>
      </c>
      <c r="AE6" s="303">
        <v>0</v>
      </c>
      <c r="AF6" s="303">
        <v>0</v>
      </c>
      <c r="AG6" s="304">
        <v>0</v>
      </c>
    </row>
    <row r="7" spans="1:33" customFormat="1" x14ac:dyDescent="0.25">
      <c r="A7" s="302" t="s">
        <v>30</v>
      </c>
      <c r="B7" s="302" t="s">
        <v>235</v>
      </c>
      <c r="C7" s="302" t="s">
        <v>236</v>
      </c>
      <c r="D7" s="303">
        <v>17670</v>
      </c>
      <c r="E7" s="303">
        <v>104</v>
      </c>
      <c r="F7" s="303">
        <v>253</v>
      </c>
      <c r="G7" s="303">
        <v>0</v>
      </c>
      <c r="H7" s="304">
        <v>74526</v>
      </c>
      <c r="I7" s="303">
        <v>8835</v>
      </c>
      <c r="J7" s="303">
        <v>0</v>
      </c>
      <c r="K7" s="303">
        <v>0</v>
      </c>
      <c r="L7" s="303">
        <v>0</v>
      </c>
      <c r="M7" s="304">
        <v>36752</v>
      </c>
      <c r="N7" s="303">
        <v>6185</v>
      </c>
      <c r="O7" s="303">
        <v>73</v>
      </c>
      <c r="P7" s="303">
        <v>0</v>
      </c>
      <c r="Q7" s="303">
        <v>0</v>
      </c>
      <c r="R7" s="304">
        <v>6549</v>
      </c>
      <c r="S7" s="303">
        <v>0</v>
      </c>
      <c r="T7" s="303">
        <v>0</v>
      </c>
      <c r="U7" s="303">
        <v>0</v>
      </c>
      <c r="V7" s="303">
        <v>0</v>
      </c>
      <c r="W7" s="304">
        <v>28291</v>
      </c>
      <c r="X7" s="303">
        <v>2650</v>
      </c>
      <c r="Y7" s="303">
        <v>31</v>
      </c>
      <c r="Z7" s="303">
        <v>253</v>
      </c>
      <c r="AA7" s="303">
        <v>0</v>
      </c>
      <c r="AB7" s="304">
        <v>2934</v>
      </c>
      <c r="AC7" s="303">
        <v>0</v>
      </c>
      <c r="AD7" s="303">
        <v>0</v>
      </c>
      <c r="AE7" s="303">
        <v>0</v>
      </c>
      <c r="AF7" s="303">
        <v>0</v>
      </c>
      <c r="AG7" s="304">
        <v>0</v>
      </c>
    </row>
    <row r="8" spans="1:33" customFormat="1" x14ac:dyDescent="0.25">
      <c r="A8" s="302" t="s">
        <v>36</v>
      </c>
      <c r="B8" s="302" t="s">
        <v>231</v>
      </c>
      <c r="C8" s="302" t="s">
        <v>232</v>
      </c>
      <c r="D8" s="303">
        <v>43324</v>
      </c>
      <c r="E8" s="303">
        <v>256</v>
      </c>
      <c r="F8" s="303">
        <v>621</v>
      </c>
      <c r="G8" s="303">
        <v>0</v>
      </c>
      <c r="H8" s="304">
        <v>182725</v>
      </c>
      <c r="I8" s="303">
        <v>21662</v>
      </c>
      <c r="J8" s="303">
        <v>0</v>
      </c>
      <c r="K8" s="303">
        <v>0</v>
      </c>
      <c r="L8" s="303">
        <v>0</v>
      </c>
      <c r="M8" s="304">
        <v>90111</v>
      </c>
      <c r="N8" s="303">
        <v>15163</v>
      </c>
      <c r="O8" s="303">
        <v>179</v>
      </c>
      <c r="P8" s="303">
        <v>0</v>
      </c>
      <c r="Q8" s="303">
        <v>0</v>
      </c>
      <c r="R8" s="304">
        <v>16054</v>
      </c>
      <c r="S8" s="303">
        <v>0</v>
      </c>
      <c r="T8" s="303">
        <v>0</v>
      </c>
      <c r="U8" s="303">
        <v>0</v>
      </c>
      <c r="V8" s="303">
        <v>0</v>
      </c>
      <c r="W8" s="304">
        <v>69363</v>
      </c>
      <c r="X8" s="303">
        <v>6499</v>
      </c>
      <c r="Y8" s="303">
        <v>77</v>
      </c>
      <c r="Z8" s="303">
        <v>621</v>
      </c>
      <c r="AA8" s="303">
        <v>0</v>
      </c>
      <c r="AB8" s="304">
        <v>7197</v>
      </c>
      <c r="AC8" s="303">
        <v>0</v>
      </c>
      <c r="AD8" s="303">
        <v>0</v>
      </c>
      <c r="AE8" s="303">
        <v>0</v>
      </c>
      <c r="AF8" s="303">
        <v>0</v>
      </c>
      <c r="AG8" s="304">
        <v>0</v>
      </c>
    </row>
    <row r="9" spans="1:33" customFormat="1" x14ac:dyDescent="0.25">
      <c r="A9" s="302" t="s">
        <v>36</v>
      </c>
      <c r="B9" s="302" t="s">
        <v>233</v>
      </c>
      <c r="C9" s="302" t="s">
        <v>243</v>
      </c>
      <c r="D9" s="303">
        <v>6843</v>
      </c>
      <c r="E9" s="303">
        <v>40</v>
      </c>
      <c r="F9" s="303">
        <v>98</v>
      </c>
      <c r="G9" s="303">
        <v>0</v>
      </c>
      <c r="H9" s="304">
        <v>28860</v>
      </c>
      <c r="I9" s="303">
        <v>3422</v>
      </c>
      <c r="J9" s="303">
        <v>0</v>
      </c>
      <c r="K9" s="303">
        <v>0</v>
      </c>
      <c r="L9" s="303">
        <v>0</v>
      </c>
      <c r="M9" s="304">
        <v>14233</v>
      </c>
      <c r="N9" s="303">
        <v>2395</v>
      </c>
      <c r="O9" s="303">
        <v>28</v>
      </c>
      <c r="P9" s="303">
        <v>0</v>
      </c>
      <c r="Q9" s="303">
        <v>0</v>
      </c>
      <c r="R9" s="304">
        <v>2535</v>
      </c>
      <c r="S9" s="303">
        <v>0</v>
      </c>
      <c r="T9" s="303">
        <v>0</v>
      </c>
      <c r="U9" s="303">
        <v>0</v>
      </c>
      <c r="V9" s="303">
        <v>0</v>
      </c>
      <c r="W9" s="304">
        <v>10956</v>
      </c>
      <c r="X9" s="303">
        <v>1026</v>
      </c>
      <c r="Y9" s="303">
        <v>12</v>
      </c>
      <c r="Z9" s="303">
        <v>98</v>
      </c>
      <c r="AA9" s="303">
        <v>0</v>
      </c>
      <c r="AB9" s="304">
        <v>1136</v>
      </c>
      <c r="AC9" s="303">
        <v>0</v>
      </c>
      <c r="AD9" s="303">
        <v>0</v>
      </c>
      <c r="AE9" s="303">
        <v>0</v>
      </c>
      <c r="AF9" s="303">
        <v>0</v>
      </c>
      <c r="AG9" s="304">
        <v>0</v>
      </c>
    </row>
    <row r="10" spans="1:33" customFormat="1" x14ac:dyDescent="0.25">
      <c r="A10" s="302" t="s">
        <v>36</v>
      </c>
      <c r="B10" s="302" t="s">
        <v>233</v>
      </c>
      <c r="C10" s="302" t="s">
        <v>242</v>
      </c>
      <c r="D10" s="303">
        <v>9847</v>
      </c>
      <c r="E10" s="303">
        <v>58</v>
      </c>
      <c r="F10" s="303">
        <v>141</v>
      </c>
      <c r="G10" s="303">
        <v>0</v>
      </c>
      <c r="H10" s="304">
        <v>41530</v>
      </c>
      <c r="I10" s="303">
        <v>4924</v>
      </c>
      <c r="J10" s="303">
        <v>0</v>
      </c>
      <c r="K10" s="303">
        <v>0</v>
      </c>
      <c r="L10" s="303">
        <v>0</v>
      </c>
      <c r="M10" s="304">
        <v>20481</v>
      </c>
      <c r="N10" s="303">
        <v>3446</v>
      </c>
      <c r="O10" s="303">
        <v>41</v>
      </c>
      <c r="P10" s="303">
        <v>0</v>
      </c>
      <c r="Q10" s="303">
        <v>0</v>
      </c>
      <c r="R10" s="304">
        <v>3649</v>
      </c>
      <c r="S10" s="303">
        <v>0</v>
      </c>
      <c r="T10" s="303">
        <v>0</v>
      </c>
      <c r="U10" s="303">
        <v>0</v>
      </c>
      <c r="V10" s="303">
        <v>0</v>
      </c>
      <c r="W10" s="304">
        <v>15765</v>
      </c>
      <c r="X10" s="303">
        <v>1477</v>
      </c>
      <c r="Y10" s="303">
        <v>17</v>
      </c>
      <c r="Z10" s="303">
        <v>141</v>
      </c>
      <c r="AA10" s="303">
        <v>0</v>
      </c>
      <c r="AB10" s="304">
        <v>1635</v>
      </c>
      <c r="AC10" s="303">
        <v>0</v>
      </c>
      <c r="AD10" s="303">
        <v>0</v>
      </c>
      <c r="AE10" s="303">
        <v>0</v>
      </c>
      <c r="AF10" s="303">
        <v>0</v>
      </c>
      <c r="AG10" s="304">
        <v>0</v>
      </c>
    </row>
    <row r="11" spans="1:33" customFormat="1" x14ac:dyDescent="0.25">
      <c r="A11" s="302" t="s">
        <v>36</v>
      </c>
      <c r="B11" s="302" t="s">
        <v>233</v>
      </c>
      <c r="C11" s="302" t="s">
        <v>240</v>
      </c>
      <c r="D11" s="303">
        <v>11623</v>
      </c>
      <c r="E11" s="303">
        <v>69</v>
      </c>
      <c r="F11" s="303">
        <v>167</v>
      </c>
      <c r="G11" s="303">
        <v>0</v>
      </c>
      <c r="H11" s="304">
        <v>49022</v>
      </c>
      <c r="I11" s="303">
        <v>5812</v>
      </c>
      <c r="J11" s="303">
        <v>0</v>
      </c>
      <c r="K11" s="303">
        <v>0</v>
      </c>
      <c r="L11" s="303">
        <v>0</v>
      </c>
      <c r="M11" s="304">
        <v>24175</v>
      </c>
      <c r="N11" s="303">
        <v>4068</v>
      </c>
      <c r="O11" s="303">
        <v>48</v>
      </c>
      <c r="P11" s="303">
        <v>0</v>
      </c>
      <c r="Q11" s="303">
        <v>0</v>
      </c>
      <c r="R11" s="304">
        <v>4307</v>
      </c>
      <c r="S11" s="303">
        <v>0</v>
      </c>
      <c r="T11" s="303">
        <v>0</v>
      </c>
      <c r="U11" s="303">
        <v>0</v>
      </c>
      <c r="V11" s="303">
        <v>0</v>
      </c>
      <c r="W11" s="304">
        <v>18609</v>
      </c>
      <c r="X11" s="303">
        <v>1743</v>
      </c>
      <c r="Y11" s="303">
        <v>21</v>
      </c>
      <c r="Z11" s="303">
        <v>167</v>
      </c>
      <c r="AA11" s="303">
        <v>0</v>
      </c>
      <c r="AB11" s="304">
        <v>1931</v>
      </c>
      <c r="AC11" s="303">
        <v>0</v>
      </c>
      <c r="AD11" s="303">
        <v>0</v>
      </c>
      <c r="AE11" s="303">
        <v>0</v>
      </c>
      <c r="AF11" s="303">
        <v>0</v>
      </c>
      <c r="AG11" s="304">
        <v>0</v>
      </c>
    </row>
    <row r="12" spans="1:33" customFormat="1" x14ac:dyDescent="0.25">
      <c r="A12" s="302" t="s">
        <v>36</v>
      </c>
      <c r="B12" s="302" t="s">
        <v>233</v>
      </c>
      <c r="C12" s="302" t="s">
        <v>241</v>
      </c>
      <c r="D12" s="303">
        <v>11979</v>
      </c>
      <c r="E12" s="303">
        <v>71</v>
      </c>
      <c r="F12" s="303">
        <v>172</v>
      </c>
      <c r="G12" s="303">
        <v>0</v>
      </c>
      <c r="H12" s="304">
        <v>50522</v>
      </c>
      <c r="I12" s="303">
        <v>5990</v>
      </c>
      <c r="J12" s="303">
        <v>0</v>
      </c>
      <c r="K12" s="303">
        <v>0</v>
      </c>
      <c r="L12" s="303">
        <v>0</v>
      </c>
      <c r="M12" s="304">
        <v>24916</v>
      </c>
      <c r="N12" s="303">
        <v>4193</v>
      </c>
      <c r="O12" s="303">
        <v>50</v>
      </c>
      <c r="P12" s="303">
        <v>0</v>
      </c>
      <c r="Q12" s="303">
        <v>0</v>
      </c>
      <c r="R12" s="304">
        <v>4439</v>
      </c>
      <c r="S12" s="303">
        <v>0</v>
      </c>
      <c r="T12" s="303">
        <v>0</v>
      </c>
      <c r="U12" s="303">
        <v>0</v>
      </c>
      <c r="V12" s="303">
        <v>0</v>
      </c>
      <c r="W12" s="304">
        <v>19178</v>
      </c>
      <c r="X12" s="303">
        <v>1796</v>
      </c>
      <c r="Y12" s="303">
        <v>21</v>
      </c>
      <c r="Z12" s="303">
        <v>172</v>
      </c>
      <c r="AA12" s="303">
        <v>0</v>
      </c>
      <c r="AB12" s="304">
        <v>1989</v>
      </c>
      <c r="AC12" s="303">
        <v>0</v>
      </c>
      <c r="AD12" s="303">
        <v>0</v>
      </c>
      <c r="AE12" s="303">
        <v>0</v>
      </c>
      <c r="AF12" s="303">
        <v>0</v>
      </c>
      <c r="AG12" s="304">
        <v>0</v>
      </c>
    </row>
    <row r="13" spans="1:33" customFormat="1" x14ac:dyDescent="0.25">
      <c r="A13" s="302" t="s">
        <v>36</v>
      </c>
      <c r="B13" s="302" t="s">
        <v>233</v>
      </c>
      <c r="C13" s="302" t="s">
        <v>234</v>
      </c>
      <c r="D13" s="303">
        <v>45993</v>
      </c>
      <c r="E13" s="303">
        <v>272</v>
      </c>
      <c r="F13" s="303">
        <v>660</v>
      </c>
      <c r="G13" s="303">
        <v>0</v>
      </c>
      <c r="H13" s="304">
        <v>193981</v>
      </c>
      <c r="I13" s="303">
        <v>22997</v>
      </c>
      <c r="J13" s="303">
        <v>0</v>
      </c>
      <c r="K13" s="303">
        <v>0</v>
      </c>
      <c r="L13" s="303">
        <v>0</v>
      </c>
      <c r="M13" s="304">
        <v>95662</v>
      </c>
      <c r="N13" s="303">
        <v>16098</v>
      </c>
      <c r="O13" s="303">
        <v>190</v>
      </c>
      <c r="P13" s="303">
        <v>0</v>
      </c>
      <c r="Q13" s="303">
        <v>0</v>
      </c>
      <c r="R13" s="304">
        <v>17044</v>
      </c>
      <c r="S13" s="303">
        <v>0</v>
      </c>
      <c r="T13" s="303">
        <v>0</v>
      </c>
      <c r="U13" s="303">
        <v>0</v>
      </c>
      <c r="V13" s="303">
        <v>0</v>
      </c>
      <c r="W13" s="304">
        <v>73635</v>
      </c>
      <c r="X13" s="303">
        <v>6898</v>
      </c>
      <c r="Y13" s="303">
        <v>82</v>
      </c>
      <c r="Z13" s="303">
        <v>660</v>
      </c>
      <c r="AA13" s="303">
        <v>0</v>
      </c>
      <c r="AB13" s="304">
        <v>7640</v>
      </c>
      <c r="AC13" s="303">
        <v>0</v>
      </c>
      <c r="AD13" s="303">
        <v>0</v>
      </c>
      <c r="AE13" s="303">
        <v>0</v>
      </c>
      <c r="AF13" s="303">
        <v>0</v>
      </c>
      <c r="AG13" s="304">
        <v>0</v>
      </c>
    </row>
    <row r="14" spans="1:33" customFormat="1" x14ac:dyDescent="0.25">
      <c r="A14" s="302" t="s">
        <v>36</v>
      </c>
      <c r="B14" s="302" t="s">
        <v>235</v>
      </c>
      <c r="C14" s="302" t="s">
        <v>236</v>
      </c>
      <c r="D14" s="303">
        <v>28796</v>
      </c>
      <c r="E14" s="303">
        <v>170</v>
      </c>
      <c r="F14" s="303">
        <v>413</v>
      </c>
      <c r="G14" s="303">
        <v>0</v>
      </c>
      <c r="H14" s="304">
        <v>121449</v>
      </c>
      <c r="I14" s="303">
        <v>14398</v>
      </c>
      <c r="J14" s="303">
        <v>0</v>
      </c>
      <c r="K14" s="303">
        <v>0</v>
      </c>
      <c r="L14" s="303">
        <v>0</v>
      </c>
      <c r="M14" s="304">
        <v>59893</v>
      </c>
      <c r="N14" s="303">
        <v>10079</v>
      </c>
      <c r="O14" s="303">
        <v>119</v>
      </c>
      <c r="P14" s="303">
        <v>0</v>
      </c>
      <c r="Q14" s="303">
        <v>0</v>
      </c>
      <c r="R14" s="304">
        <v>10671</v>
      </c>
      <c r="S14" s="303">
        <v>0</v>
      </c>
      <c r="T14" s="303">
        <v>0</v>
      </c>
      <c r="U14" s="303">
        <v>0</v>
      </c>
      <c r="V14" s="303">
        <v>0</v>
      </c>
      <c r="W14" s="304">
        <v>46102</v>
      </c>
      <c r="X14" s="303">
        <v>4319</v>
      </c>
      <c r="Y14" s="303">
        <v>51</v>
      </c>
      <c r="Z14" s="303">
        <v>413</v>
      </c>
      <c r="AA14" s="303">
        <v>0</v>
      </c>
      <c r="AB14" s="304">
        <v>4783</v>
      </c>
      <c r="AC14" s="303">
        <v>0</v>
      </c>
      <c r="AD14" s="303">
        <v>0</v>
      </c>
      <c r="AE14" s="303">
        <v>0</v>
      </c>
      <c r="AF14" s="303">
        <v>0</v>
      </c>
      <c r="AG14" s="304">
        <v>0</v>
      </c>
    </row>
    <row r="15" spans="1:33" customFormat="1" x14ac:dyDescent="0.25">
      <c r="A15" s="302" t="s">
        <v>39</v>
      </c>
      <c r="B15" s="302" t="s">
        <v>231</v>
      </c>
      <c r="C15" s="302" t="s">
        <v>240</v>
      </c>
      <c r="D15" s="303">
        <v>-168</v>
      </c>
      <c r="E15" s="303">
        <v>-1</v>
      </c>
      <c r="F15" s="303">
        <v>-2</v>
      </c>
      <c r="G15" s="303">
        <v>0</v>
      </c>
      <c r="H15" s="304">
        <v>-707</v>
      </c>
      <c r="I15" s="303">
        <v>-84</v>
      </c>
      <c r="J15" s="303">
        <v>0</v>
      </c>
      <c r="K15" s="303">
        <v>0</v>
      </c>
      <c r="L15" s="303">
        <v>0</v>
      </c>
      <c r="M15" s="304">
        <v>-348</v>
      </c>
      <c r="N15" s="303">
        <v>-59</v>
      </c>
      <c r="O15" s="303">
        <v>-1</v>
      </c>
      <c r="P15" s="303">
        <v>0</v>
      </c>
      <c r="Q15" s="303">
        <v>0</v>
      </c>
      <c r="R15" s="304">
        <v>-64</v>
      </c>
      <c r="S15" s="303">
        <v>0</v>
      </c>
      <c r="T15" s="303">
        <v>0</v>
      </c>
      <c r="U15" s="303">
        <v>0</v>
      </c>
      <c r="V15" s="303">
        <v>0</v>
      </c>
      <c r="W15" s="304">
        <v>-268</v>
      </c>
      <c r="X15" s="303">
        <v>-25</v>
      </c>
      <c r="Y15" s="303">
        <v>0</v>
      </c>
      <c r="Z15" s="303">
        <v>-2</v>
      </c>
      <c r="AA15" s="303">
        <v>0</v>
      </c>
      <c r="AB15" s="304">
        <v>-27</v>
      </c>
      <c r="AC15" s="303">
        <v>0</v>
      </c>
      <c r="AD15" s="303">
        <v>0</v>
      </c>
      <c r="AE15" s="303">
        <v>0</v>
      </c>
      <c r="AF15" s="303">
        <v>0</v>
      </c>
      <c r="AG15" s="304">
        <v>0</v>
      </c>
    </row>
    <row r="16" spans="1:33" customFormat="1" x14ac:dyDescent="0.25">
      <c r="A16" s="302" t="s">
        <v>39</v>
      </c>
      <c r="B16" s="302" t="s">
        <v>231</v>
      </c>
      <c r="C16" s="302" t="s">
        <v>232</v>
      </c>
      <c r="D16" s="303">
        <v>44989</v>
      </c>
      <c r="E16" s="303">
        <v>266</v>
      </c>
      <c r="F16" s="303">
        <v>645</v>
      </c>
      <c r="G16" s="303">
        <v>0</v>
      </c>
      <c r="H16" s="304">
        <v>189745</v>
      </c>
      <c r="I16" s="303">
        <v>22495</v>
      </c>
      <c r="J16" s="303">
        <v>0</v>
      </c>
      <c r="K16" s="303">
        <v>0</v>
      </c>
      <c r="L16" s="303">
        <v>0</v>
      </c>
      <c r="M16" s="304">
        <v>93573</v>
      </c>
      <c r="N16" s="303">
        <v>15746</v>
      </c>
      <c r="O16" s="303">
        <v>186</v>
      </c>
      <c r="P16" s="303">
        <v>0</v>
      </c>
      <c r="Q16" s="303">
        <v>0</v>
      </c>
      <c r="R16" s="304">
        <v>16672</v>
      </c>
      <c r="S16" s="303">
        <v>0</v>
      </c>
      <c r="T16" s="303">
        <v>0</v>
      </c>
      <c r="U16" s="303">
        <v>0</v>
      </c>
      <c r="V16" s="303">
        <v>0</v>
      </c>
      <c r="W16" s="304">
        <v>72027</v>
      </c>
      <c r="X16" s="303">
        <v>6748</v>
      </c>
      <c r="Y16" s="303">
        <v>80</v>
      </c>
      <c r="Z16" s="303">
        <v>645</v>
      </c>
      <c r="AA16" s="303">
        <v>0</v>
      </c>
      <c r="AB16" s="304">
        <v>7473</v>
      </c>
      <c r="AC16" s="303">
        <v>0</v>
      </c>
      <c r="AD16" s="303">
        <v>0</v>
      </c>
      <c r="AE16" s="303">
        <v>0</v>
      </c>
      <c r="AF16" s="303">
        <v>0</v>
      </c>
      <c r="AG16" s="304">
        <v>0</v>
      </c>
    </row>
    <row r="17" spans="1:33" customFormat="1" x14ac:dyDescent="0.25">
      <c r="A17" s="302" t="s">
        <v>39</v>
      </c>
      <c r="B17" s="302" t="s">
        <v>235</v>
      </c>
      <c r="C17" s="302" t="s">
        <v>236</v>
      </c>
      <c r="D17" s="303">
        <v>14346</v>
      </c>
      <c r="E17" s="303">
        <v>85</v>
      </c>
      <c r="F17" s="303">
        <v>206</v>
      </c>
      <c r="G17" s="303">
        <v>0</v>
      </c>
      <c r="H17" s="304">
        <v>60506</v>
      </c>
      <c r="I17" s="303">
        <v>7173</v>
      </c>
      <c r="J17" s="303">
        <v>0</v>
      </c>
      <c r="K17" s="303">
        <v>0</v>
      </c>
      <c r="L17" s="303">
        <v>0</v>
      </c>
      <c r="M17" s="304">
        <v>29838</v>
      </c>
      <c r="N17" s="303">
        <v>5021</v>
      </c>
      <c r="O17" s="303">
        <v>60</v>
      </c>
      <c r="P17" s="303">
        <v>0</v>
      </c>
      <c r="Q17" s="303">
        <v>0</v>
      </c>
      <c r="R17" s="304">
        <v>5316</v>
      </c>
      <c r="S17" s="303">
        <v>0</v>
      </c>
      <c r="T17" s="303">
        <v>0</v>
      </c>
      <c r="U17" s="303">
        <v>0</v>
      </c>
      <c r="V17" s="303">
        <v>0</v>
      </c>
      <c r="W17" s="304">
        <v>22969</v>
      </c>
      <c r="X17" s="303">
        <v>2152</v>
      </c>
      <c r="Y17" s="303">
        <v>25</v>
      </c>
      <c r="Z17" s="303">
        <v>206</v>
      </c>
      <c r="AA17" s="303">
        <v>0</v>
      </c>
      <c r="AB17" s="304">
        <v>2383</v>
      </c>
      <c r="AC17" s="303">
        <v>0</v>
      </c>
      <c r="AD17" s="303">
        <v>0</v>
      </c>
      <c r="AE17" s="303">
        <v>0</v>
      </c>
      <c r="AF17" s="303">
        <v>0</v>
      </c>
      <c r="AG17" s="304">
        <v>0</v>
      </c>
    </row>
    <row r="18" spans="1:33" customFormat="1" x14ac:dyDescent="0.25">
      <c r="A18" s="302" t="s">
        <v>59</v>
      </c>
      <c r="B18" s="302" t="s">
        <v>231</v>
      </c>
      <c r="C18" s="302" t="s">
        <v>232</v>
      </c>
      <c r="D18" s="303">
        <v>206225</v>
      </c>
      <c r="E18" s="303">
        <v>1218</v>
      </c>
      <c r="F18" s="303">
        <v>2957</v>
      </c>
      <c r="G18" s="303">
        <v>0</v>
      </c>
      <c r="H18" s="304">
        <v>869783</v>
      </c>
      <c r="I18" s="303">
        <v>103113</v>
      </c>
      <c r="J18" s="303">
        <v>0</v>
      </c>
      <c r="K18" s="303">
        <v>0</v>
      </c>
      <c r="L18" s="303">
        <v>0</v>
      </c>
      <c r="M18" s="304">
        <v>428935</v>
      </c>
      <c r="N18" s="303">
        <v>72178</v>
      </c>
      <c r="O18" s="303">
        <v>853</v>
      </c>
      <c r="P18" s="303">
        <v>0</v>
      </c>
      <c r="Q18" s="303">
        <v>0</v>
      </c>
      <c r="R18" s="304">
        <v>76421</v>
      </c>
      <c r="S18" s="303">
        <v>0</v>
      </c>
      <c r="T18" s="303">
        <v>0</v>
      </c>
      <c r="U18" s="303">
        <v>0</v>
      </c>
      <c r="V18" s="303">
        <v>0</v>
      </c>
      <c r="W18" s="304">
        <v>330171</v>
      </c>
      <c r="X18" s="303">
        <v>30934</v>
      </c>
      <c r="Y18" s="303">
        <v>365</v>
      </c>
      <c r="Z18" s="303">
        <v>2957</v>
      </c>
      <c r="AA18" s="303">
        <v>0</v>
      </c>
      <c r="AB18" s="304">
        <v>34256</v>
      </c>
      <c r="AC18" s="303">
        <v>0</v>
      </c>
      <c r="AD18" s="303">
        <v>0</v>
      </c>
      <c r="AE18" s="303">
        <v>0</v>
      </c>
      <c r="AF18" s="303">
        <v>0</v>
      </c>
      <c r="AG18" s="304">
        <v>0</v>
      </c>
    </row>
    <row r="19" spans="1:33" customFormat="1" x14ac:dyDescent="0.25">
      <c r="A19" s="302" t="s">
        <v>59</v>
      </c>
      <c r="B19" s="302" t="s">
        <v>233</v>
      </c>
      <c r="C19" s="302" t="s">
        <v>234</v>
      </c>
      <c r="D19" s="303">
        <v>73997</v>
      </c>
      <c r="E19" s="303">
        <v>437</v>
      </c>
      <c r="F19" s="303">
        <v>1061</v>
      </c>
      <c r="G19" s="303">
        <v>0</v>
      </c>
      <c r="H19" s="304">
        <v>312092</v>
      </c>
      <c r="I19" s="303">
        <v>36999</v>
      </c>
      <c r="J19" s="303">
        <v>0</v>
      </c>
      <c r="K19" s="303">
        <v>0</v>
      </c>
      <c r="L19" s="303">
        <v>0</v>
      </c>
      <c r="M19" s="304">
        <v>153909</v>
      </c>
      <c r="N19" s="303">
        <v>25899</v>
      </c>
      <c r="O19" s="303">
        <v>306</v>
      </c>
      <c r="P19" s="303">
        <v>0</v>
      </c>
      <c r="Q19" s="303">
        <v>0</v>
      </c>
      <c r="R19" s="304">
        <v>27421</v>
      </c>
      <c r="S19" s="303">
        <v>0</v>
      </c>
      <c r="T19" s="303">
        <v>0</v>
      </c>
      <c r="U19" s="303">
        <v>0</v>
      </c>
      <c r="V19" s="303">
        <v>0</v>
      </c>
      <c r="W19" s="304">
        <v>118471</v>
      </c>
      <c r="X19" s="303">
        <v>11099</v>
      </c>
      <c r="Y19" s="303">
        <v>131</v>
      </c>
      <c r="Z19" s="303">
        <v>1061</v>
      </c>
      <c r="AA19" s="303">
        <v>0</v>
      </c>
      <c r="AB19" s="304">
        <v>12291</v>
      </c>
      <c r="AC19" s="303">
        <v>0</v>
      </c>
      <c r="AD19" s="303">
        <v>0</v>
      </c>
      <c r="AE19" s="303">
        <v>0</v>
      </c>
      <c r="AF19" s="303">
        <v>0</v>
      </c>
      <c r="AG19" s="304">
        <v>0</v>
      </c>
    </row>
    <row r="20" spans="1:33" customFormat="1" x14ac:dyDescent="0.25">
      <c r="A20" s="302" t="s">
        <v>59</v>
      </c>
      <c r="B20" s="302" t="s">
        <v>235</v>
      </c>
      <c r="C20" s="302" t="s">
        <v>236</v>
      </c>
      <c r="D20" s="303">
        <v>77237</v>
      </c>
      <c r="E20" s="303">
        <v>456</v>
      </c>
      <c r="F20" s="303">
        <v>1108</v>
      </c>
      <c r="G20" s="303">
        <v>0</v>
      </c>
      <c r="H20" s="304">
        <v>325760</v>
      </c>
      <c r="I20" s="303">
        <v>38619</v>
      </c>
      <c r="J20" s="303">
        <v>0</v>
      </c>
      <c r="K20" s="303">
        <v>0</v>
      </c>
      <c r="L20" s="303">
        <v>0</v>
      </c>
      <c r="M20" s="304">
        <v>160648</v>
      </c>
      <c r="N20" s="303">
        <v>27033</v>
      </c>
      <c r="O20" s="303">
        <v>319</v>
      </c>
      <c r="P20" s="303">
        <v>0</v>
      </c>
      <c r="Q20" s="303">
        <v>0</v>
      </c>
      <c r="R20" s="304">
        <v>28623</v>
      </c>
      <c r="S20" s="303">
        <v>0</v>
      </c>
      <c r="T20" s="303">
        <v>0</v>
      </c>
      <c r="U20" s="303">
        <v>0</v>
      </c>
      <c r="V20" s="303">
        <v>0</v>
      </c>
      <c r="W20" s="304">
        <v>123659</v>
      </c>
      <c r="X20" s="303">
        <v>11585</v>
      </c>
      <c r="Y20" s="303">
        <v>137</v>
      </c>
      <c r="Z20" s="303">
        <v>1108</v>
      </c>
      <c r="AA20" s="303">
        <v>0</v>
      </c>
      <c r="AB20" s="304">
        <v>12830</v>
      </c>
      <c r="AC20" s="303">
        <v>0</v>
      </c>
      <c r="AD20" s="303">
        <v>0</v>
      </c>
      <c r="AE20" s="303">
        <v>0</v>
      </c>
      <c r="AF20" s="303">
        <v>0</v>
      </c>
      <c r="AG20" s="304">
        <v>0</v>
      </c>
    </row>
    <row r="21" spans="1:33" customFormat="1" x14ac:dyDescent="0.25">
      <c r="A21" s="302" t="s">
        <v>60</v>
      </c>
      <c r="B21" s="302" t="s">
        <v>231</v>
      </c>
      <c r="C21" s="302" t="s">
        <v>232</v>
      </c>
      <c r="D21" s="303">
        <v>785</v>
      </c>
      <c r="E21" s="303">
        <v>5</v>
      </c>
      <c r="F21" s="303">
        <v>11</v>
      </c>
      <c r="G21" s="303">
        <v>0</v>
      </c>
      <c r="H21" s="304">
        <v>3312</v>
      </c>
      <c r="I21" s="303">
        <v>393</v>
      </c>
      <c r="J21" s="303">
        <v>0</v>
      </c>
      <c r="K21" s="303">
        <v>0</v>
      </c>
      <c r="L21" s="303">
        <v>0</v>
      </c>
      <c r="M21" s="304">
        <v>1633</v>
      </c>
      <c r="N21" s="303">
        <v>275</v>
      </c>
      <c r="O21" s="303">
        <v>4</v>
      </c>
      <c r="P21" s="303">
        <v>0</v>
      </c>
      <c r="Q21" s="303">
        <v>0</v>
      </c>
      <c r="R21" s="304">
        <v>293</v>
      </c>
      <c r="S21" s="303">
        <v>0</v>
      </c>
      <c r="T21" s="303">
        <v>0</v>
      </c>
      <c r="U21" s="303">
        <v>0</v>
      </c>
      <c r="V21" s="303">
        <v>0</v>
      </c>
      <c r="W21" s="304">
        <v>1257</v>
      </c>
      <c r="X21" s="303">
        <v>117</v>
      </c>
      <c r="Y21" s="303">
        <v>1</v>
      </c>
      <c r="Z21" s="303">
        <v>11</v>
      </c>
      <c r="AA21" s="303">
        <v>0</v>
      </c>
      <c r="AB21" s="304">
        <v>129</v>
      </c>
      <c r="AC21" s="303">
        <v>0</v>
      </c>
      <c r="AD21" s="303">
        <v>0</v>
      </c>
      <c r="AE21" s="303">
        <v>0</v>
      </c>
      <c r="AF21" s="303">
        <v>0</v>
      </c>
      <c r="AG21" s="304">
        <v>0</v>
      </c>
    </row>
    <row r="22" spans="1:33" customFormat="1" x14ac:dyDescent="0.25">
      <c r="A22" s="302" t="s">
        <v>60</v>
      </c>
      <c r="B22" s="302" t="s">
        <v>233</v>
      </c>
      <c r="C22" s="302" t="s">
        <v>234</v>
      </c>
      <c r="D22" s="303">
        <v>785</v>
      </c>
      <c r="E22" s="303">
        <v>5</v>
      </c>
      <c r="F22" s="303">
        <v>11</v>
      </c>
      <c r="G22" s="303">
        <v>0</v>
      </c>
      <c r="H22" s="304">
        <v>3312</v>
      </c>
      <c r="I22" s="303">
        <v>393</v>
      </c>
      <c r="J22" s="303">
        <v>0</v>
      </c>
      <c r="K22" s="303">
        <v>0</v>
      </c>
      <c r="L22" s="303">
        <v>0</v>
      </c>
      <c r="M22" s="304">
        <v>1633</v>
      </c>
      <c r="N22" s="303">
        <v>275</v>
      </c>
      <c r="O22" s="303">
        <v>4</v>
      </c>
      <c r="P22" s="303">
        <v>0</v>
      </c>
      <c r="Q22" s="303">
        <v>0</v>
      </c>
      <c r="R22" s="304">
        <v>293</v>
      </c>
      <c r="S22" s="303">
        <v>0</v>
      </c>
      <c r="T22" s="303">
        <v>0</v>
      </c>
      <c r="U22" s="303">
        <v>0</v>
      </c>
      <c r="V22" s="303">
        <v>0</v>
      </c>
      <c r="W22" s="304">
        <v>1257</v>
      </c>
      <c r="X22" s="303">
        <v>117</v>
      </c>
      <c r="Y22" s="303">
        <v>1</v>
      </c>
      <c r="Z22" s="303">
        <v>11</v>
      </c>
      <c r="AA22" s="303">
        <v>0</v>
      </c>
      <c r="AB22" s="304">
        <v>129</v>
      </c>
      <c r="AC22" s="303">
        <v>0</v>
      </c>
      <c r="AD22" s="303">
        <v>0</v>
      </c>
      <c r="AE22" s="303">
        <v>0</v>
      </c>
      <c r="AF22" s="303">
        <v>0</v>
      </c>
      <c r="AG22" s="304">
        <v>0</v>
      </c>
    </row>
    <row r="23" spans="1:33" customFormat="1" x14ac:dyDescent="0.25">
      <c r="A23" s="302" t="s">
        <v>60</v>
      </c>
      <c r="B23" s="302" t="s">
        <v>235</v>
      </c>
      <c r="C23" s="302" t="s">
        <v>236</v>
      </c>
      <c r="D23" s="303">
        <v>814</v>
      </c>
      <c r="E23" s="303">
        <v>5</v>
      </c>
      <c r="F23" s="303">
        <v>12</v>
      </c>
      <c r="G23" s="303">
        <v>0</v>
      </c>
      <c r="H23" s="304">
        <v>3432</v>
      </c>
      <c r="I23" s="303">
        <v>407</v>
      </c>
      <c r="J23" s="303">
        <v>0</v>
      </c>
      <c r="K23" s="303">
        <v>0</v>
      </c>
      <c r="L23" s="303">
        <v>0</v>
      </c>
      <c r="M23" s="304">
        <v>1692</v>
      </c>
      <c r="N23" s="303">
        <v>285</v>
      </c>
      <c r="O23" s="303">
        <v>4</v>
      </c>
      <c r="P23" s="303">
        <v>0</v>
      </c>
      <c r="Q23" s="303">
        <v>0</v>
      </c>
      <c r="R23" s="304">
        <v>303</v>
      </c>
      <c r="S23" s="303">
        <v>0</v>
      </c>
      <c r="T23" s="303">
        <v>0</v>
      </c>
      <c r="U23" s="303">
        <v>0</v>
      </c>
      <c r="V23" s="303">
        <v>0</v>
      </c>
      <c r="W23" s="304">
        <v>1302</v>
      </c>
      <c r="X23" s="303">
        <v>122</v>
      </c>
      <c r="Y23" s="303">
        <v>1</v>
      </c>
      <c r="Z23" s="303">
        <v>12</v>
      </c>
      <c r="AA23" s="303">
        <v>0</v>
      </c>
      <c r="AB23" s="304">
        <v>135</v>
      </c>
      <c r="AC23" s="303">
        <v>0</v>
      </c>
      <c r="AD23" s="303">
        <v>0</v>
      </c>
      <c r="AE23" s="303">
        <v>0</v>
      </c>
      <c r="AF23" s="303">
        <v>0</v>
      </c>
      <c r="AG23" s="304">
        <v>0</v>
      </c>
    </row>
    <row r="24" spans="1:33" customFormat="1" x14ac:dyDescent="0.25">
      <c r="A24" s="302" t="s">
        <v>63</v>
      </c>
      <c r="B24" s="302" t="s">
        <v>231</v>
      </c>
      <c r="C24" s="302" t="s">
        <v>232</v>
      </c>
      <c r="D24" s="303">
        <v>79802</v>
      </c>
      <c r="E24" s="303">
        <v>471</v>
      </c>
      <c r="F24" s="303">
        <v>1144</v>
      </c>
      <c r="G24" s="303">
        <v>0</v>
      </c>
      <c r="H24" s="304">
        <v>336576</v>
      </c>
      <c r="I24" s="303">
        <v>39901</v>
      </c>
      <c r="J24" s="303">
        <v>0</v>
      </c>
      <c r="K24" s="303">
        <v>0</v>
      </c>
      <c r="L24" s="303">
        <v>0</v>
      </c>
      <c r="M24" s="304">
        <v>165983</v>
      </c>
      <c r="N24" s="303">
        <v>27931</v>
      </c>
      <c r="O24" s="303">
        <v>330</v>
      </c>
      <c r="P24" s="303">
        <v>0</v>
      </c>
      <c r="Q24" s="303">
        <v>0</v>
      </c>
      <c r="R24" s="304">
        <v>29573</v>
      </c>
      <c r="S24" s="303">
        <v>0</v>
      </c>
      <c r="T24" s="303">
        <v>0</v>
      </c>
      <c r="U24" s="303">
        <v>0</v>
      </c>
      <c r="V24" s="303">
        <v>0</v>
      </c>
      <c r="W24" s="304">
        <v>127765</v>
      </c>
      <c r="X24" s="303">
        <v>11970</v>
      </c>
      <c r="Y24" s="303">
        <v>141</v>
      </c>
      <c r="Z24" s="303">
        <v>1144</v>
      </c>
      <c r="AA24" s="303">
        <v>0</v>
      </c>
      <c r="AB24" s="304">
        <v>13255</v>
      </c>
      <c r="AC24" s="303">
        <v>0</v>
      </c>
      <c r="AD24" s="303">
        <v>0</v>
      </c>
      <c r="AE24" s="303">
        <v>0</v>
      </c>
      <c r="AF24" s="303">
        <v>0</v>
      </c>
      <c r="AG24" s="304">
        <v>0</v>
      </c>
    </row>
    <row r="25" spans="1:33" customFormat="1" x14ac:dyDescent="0.25">
      <c r="A25" s="302" t="s">
        <v>63</v>
      </c>
      <c r="B25" s="302" t="s">
        <v>233</v>
      </c>
      <c r="C25" s="302" t="s">
        <v>234</v>
      </c>
      <c r="D25" s="303">
        <v>83601</v>
      </c>
      <c r="E25" s="303">
        <v>494</v>
      </c>
      <c r="F25" s="303">
        <v>1199</v>
      </c>
      <c r="G25" s="303">
        <v>0</v>
      </c>
      <c r="H25" s="304">
        <v>352597</v>
      </c>
      <c r="I25" s="303">
        <v>41801</v>
      </c>
      <c r="J25" s="303">
        <v>0</v>
      </c>
      <c r="K25" s="303">
        <v>0</v>
      </c>
      <c r="L25" s="303">
        <v>0</v>
      </c>
      <c r="M25" s="304">
        <v>173883</v>
      </c>
      <c r="N25" s="303">
        <v>29260</v>
      </c>
      <c r="O25" s="303">
        <v>346</v>
      </c>
      <c r="P25" s="303">
        <v>0</v>
      </c>
      <c r="Q25" s="303">
        <v>0</v>
      </c>
      <c r="R25" s="304">
        <v>30981</v>
      </c>
      <c r="S25" s="303">
        <v>0</v>
      </c>
      <c r="T25" s="303">
        <v>0</v>
      </c>
      <c r="U25" s="303">
        <v>0</v>
      </c>
      <c r="V25" s="303">
        <v>0</v>
      </c>
      <c r="W25" s="304">
        <v>133846</v>
      </c>
      <c r="X25" s="303">
        <v>12540</v>
      </c>
      <c r="Y25" s="303">
        <v>148</v>
      </c>
      <c r="Z25" s="303">
        <v>1199</v>
      </c>
      <c r="AA25" s="303">
        <v>0</v>
      </c>
      <c r="AB25" s="304">
        <v>13887</v>
      </c>
      <c r="AC25" s="303">
        <v>0</v>
      </c>
      <c r="AD25" s="303">
        <v>0</v>
      </c>
      <c r="AE25" s="303">
        <v>0</v>
      </c>
      <c r="AF25" s="303">
        <v>0</v>
      </c>
      <c r="AG25" s="304">
        <v>0</v>
      </c>
    </row>
    <row r="26" spans="1:33" customFormat="1" x14ac:dyDescent="0.25">
      <c r="A26" s="302" t="s">
        <v>63</v>
      </c>
      <c r="B26" s="302" t="s">
        <v>235</v>
      </c>
      <c r="C26" s="302" t="s">
        <v>236</v>
      </c>
      <c r="D26" s="303">
        <v>68422</v>
      </c>
      <c r="E26" s="303">
        <v>404</v>
      </c>
      <c r="F26" s="303">
        <v>981</v>
      </c>
      <c r="G26" s="303">
        <v>0</v>
      </c>
      <c r="H26" s="304">
        <v>288578</v>
      </c>
      <c r="I26" s="303">
        <v>34211</v>
      </c>
      <c r="J26" s="303">
        <v>0</v>
      </c>
      <c r="K26" s="303">
        <v>0</v>
      </c>
      <c r="L26" s="303">
        <v>0</v>
      </c>
      <c r="M26" s="304">
        <v>142312</v>
      </c>
      <c r="N26" s="303">
        <v>23948</v>
      </c>
      <c r="O26" s="303">
        <v>283</v>
      </c>
      <c r="P26" s="303">
        <v>0</v>
      </c>
      <c r="Q26" s="303">
        <v>0</v>
      </c>
      <c r="R26" s="304">
        <v>25357</v>
      </c>
      <c r="S26" s="303">
        <v>0</v>
      </c>
      <c r="T26" s="303">
        <v>0</v>
      </c>
      <c r="U26" s="303">
        <v>0</v>
      </c>
      <c r="V26" s="303">
        <v>0</v>
      </c>
      <c r="W26" s="304">
        <v>109544</v>
      </c>
      <c r="X26" s="303">
        <v>10263</v>
      </c>
      <c r="Y26" s="303">
        <v>121</v>
      </c>
      <c r="Z26" s="303">
        <v>981</v>
      </c>
      <c r="AA26" s="303">
        <v>0</v>
      </c>
      <c r="AB26" s="304">
        <v>11365</v>
      </c>
      <c r="AC26" s="303">
        <v>0</v>
      </c>
      <c r="AD26" s="303">
        <v>0</v>
      </c>
      <c r="AE26" s="303">
        <v>0</v>
      </c>
      <c r="AF26" s="303">
        <v>0</v>
      </c>
      <c r="AG26" s="304">
        <v>0</v>
      </c>
    </row>
    <row r="27" spans="1:33" customFormat="1" x14ac:dyDescent="0.25">
      <c r="A27" s="302" t="s">
        <v>66</v>
      </c>
      <c r="B27" s="302" t="s">
        <v>231</v>
      </c>
      <c r="C27" s="302" t="s">
        <v>232</v>
      </c>
      <c r="D27" s="303">
        <v>56781</v>
      </c>
      <c r="E27" s="303">
        <v>335</v>
      </c>
      <c r="F27" s="303">
        <v>814</v>
      </c>
      <c r="G27" s="303">
        <v>0</v>
      </c>
      <c r="H27" s="304">
        <v>239481</v>
      </c>
      <c r="I27" s="303">
        <v>28391</v>
      </c>
      <c r="J27" s="303">
        <v>0</v>
      </c>
      <c r="K27" s="303">
        <v>0</v>
      </c>
      <c r="L27" s="303">
        <v>0</v>
      </c>
      <c r="M27" s="304">
        <v>118100</v>
      </c>
      <c r="N27" s="303">
        <v>19873</v>
      </c>
      <c r="O27" s="303">
        <v>235</v>
      </c>
      <c r="P27" s="303">
        <v>0</v>
      </c>
      <c r="Q27" s="303">
        <v>0</v>
      </c>
      <c r="R27" s="304">
        <v>21043</v>
      </c>
      <c r="S27" s="303">
        <v>0</v>
      </c>
      <c r="T27" s="303">
        <v>0</v>
      </c>
      <c r="U27" s="303">
        <v>0</v>
      </c>
      <c r="V27" s="303">
        <v>0</v>
      </c>
      <c r="W27" s="304">
        <v>90907</v>
      </c>
      <c r="X27" s="303">
        <v>8517</v>
      </c>
      <c r="Y27" s="303">
        <v>100</v>
      </c>
      <c r="Z27" s="303">
        <v>814</v>
      </c>
      <c r="AA27" s="303">
        <v>0</v>
      </c>
      <c r="AB27" s="304">
        <v>9431</v>
      </c>
      <c r="AC27" s="303">
        <v>0</v>
      </c>
      <c r="AD27" s="303">
        <v>0</v>
      </c>
      <c r="AE27" s="303">
        <v>0</v>
      </c>
      <c r="AF27" s="303">
        <v>0</v>
      </c>
      <c r="AG27" s="304">
        <v>0</v>
      </c>
    </row>
    <row r="28" spans="1:33" customFormat="1" x14ac:dyDescent="0.25">
      <c r="A28" s="302" t="s">
        <v>66</v>
      </c>
      <c r="B28" s="302" t="s">
        <v>233</v>
      </c>
      <c r="C28" s="302" t="s">
        <v>234</v>
      </c>
      <c r="D28" s="303">
        <v>70453</v>
      </c>
      <c r="E28" s="303">
        <v>416</v>
      </c>
      <c r="F28" s="303">
        <v>1010</v>
      </c>
      <c r="G28" s="303">
        <v>0</v>
      </c>
      <c r="H28" s="304">
        <v>297145</v>
      </c>
      <c r="I28" s="303">
        <v>35227</v>
      </c>
      <c r="J28" s="303">
        <v>0</v>
      </c>
      <c r="K28" s="303">
        <v>0</v>
      </c>
      <c r="L28" s="303">
        <v>0</v>
      </c>
      <c r="M28" s="304">
        <v>146537</v>
      </c>
      <c r="N28" s="303">
        <v>24659</v>
      </c>
      <c r="O28" s="303">
        <v>291</v>
      </c>
      <c r="P28" s="303">
        <v>0</v>
      </c>
      <c r="Q28" s="303">
        <v>0</v>
      </c>
      <c r="R28" s="304">
        <v>26109</v>
      </c>
      <c r="S28" s="303">
        <v>0</v>
      </c>
      <c r="T28" s="303">
        <v>0</v>
      </c>
      <c r="U28" s="303">
        <v>0</v>
      </c>
      <c r="V28" s="303">
        <v>0</v>
      </c>
      <c r="W28" s="304">
        <v>112797</v>
      </c>
      <c r="X28" s="303">
        <v>10567</v>
      </c>
      <c r="Y28" s="303">
        <v>125</v>
      </c>
      <c r="Z28" s="303">
        <v>1010</v>
      </c>
      <c r="AA28" s="303">
        <v>0</v>
      </c>
      <c r="AB28" s="304">
        <v>11702</v>
      </c>
      <c r="AC28" s="303">
        <v>0</v>
      </c>
      <c r="AD28" s="303">
        <v>0</v>
      </c>
      <c r="AE28" s="303">
        <v>0</v>
      </c>
      <c r="AF28" s="303">
        <v>0</v>
      </c>
      <c r="AG28" s="304">
        <v>0</v>
      </c>
    </row>
    <row r="29" spans="1:33" customFormat="1" x14ac:dyDescent="0.25">
      <c r="A29" s="302" t="s">
        <v>66</v>
      </c>
      <c r="B29" s="302" t="s">
        <v>235</v>
      </c>
      <c r="C29" s="302" t="s">
        <v>243</v>
      </c>
      <c r="D29" s="303">
        <v>144689</v>
      </c>
      <c r="E29" s="303">
        <v>854</v>
      </c>
      <c r="F29" s="303">
        <v>2075</v>
      </c>
      <c r="G29" s="303">
        <v>0</v>
      </c>
      <c r="H29" s="304">
        <v>610246</v>
      </c>
      <c r="I29" s="303">
        <v>72345</v>
      </c>
      <c r="J29" s="303">
        <v>0</v>
      </c>
      <c r="K29" s="303">
        <v>0</v>
      </c>
      <c r="L29" s="303">
        <v>0</v>
      </c>
      <c r="M29" s="304">
        <v>300943</v>
      </c>
      <c r="N29" s="303">
        <v>50641</v>
      </c>
      <c r="O29" s="303">
        <v>598</v>
      </c>
      <c r="P29" s="303">
        <v>0</v>
      </c>
      <c r="Q29" s="303">
        <v>0</v>
      </c>
      <c r="R29" s="304">
        <v>53619</v>
      </c>
      <c r="S29" s="303">
        <v>0</v>
      </c>
      <c r="T29" s="303">
        <v>0</v>
      </c>
      <c r="U29" s="303">
        <v>0</v>
      </c>
      <c r="V29" s="303">
        <v>0</v>
      </c>
      <c r="W29" s="304">
        <v>231650</v>
      </c>
      <c r="X29" s="303">
        <v>21703</v>
      </c>
      <c r="Y29" s="303">
        <v>256</v>
      </c>
      <c r="Z29" s="303">
        <v>2075</v>
      </c>
      <c r="AA29" s="303">
        <v>0</v>
      </c>
      <c r="AB29" s="304">
        <v>24034</v>
      </c>
      <c r="AC29" s="303">
        <v>0</v>
      </c>
      <c r="AD29" s="303">
        <v>0</v>
      </c>
      <c r="AE29" s="303">
        <v>0</v>
      </c>
      <c r="AF29" s="303">
        <v>0</v>
      </c>
      <c r="AG29" s="304">
        <v>0</v>
      </c>
    </row>
    <row r="30" spans="1:33" customFormat="1" x14ac:dyDescent="0.25">
      <c r="A30" s="302" t="s">
        <v>66</v>
      </c>
      <c r="B30" s="302" t="s">
        <v>235</v>
      </c>
      <c r="C30" s="302" t="s">
        <v>242</v>
      </c>
      <c r="D30" s="303">
        <v>81512</v>
      </c>
      <c r="E30" s="303">
        <v>481</v>
      </c>
      <c r="F30" s="303">
        <v>1169</v>
      </c>
      <c r="G30" s="303">
        <v>0</v>
      </c>
      <c r="H30" s="304">
        <v>343787</v>
      </c>
      <c r="I30" s="303">
        <v>40756</v>
      </c>
      <c r="J30" s="303">
        <v>0</v>
      </c>
      <c r="K30" s="303">
        <v>0</v>
      </c>
      <c r="L30" s="303">
        <v>0</v>
      </c>
      <c r="M30" s="304">
        <v>169538</v>
      </c>
      <c r="N30" s="303">
        <v>28529</v>
      </c>
      <c r="O30" s="303">
        <v>337</v>
      </c>
      <c r="P30" s="303">
        <v>0</v>
      </c>
      <c r="Q30" s="303">
        <v>0</v>
      </c>
      <c r="R30" s="304">
        <v>30207</v>
      </c>
      <c r="S30" s="303">
        <v>0</v>
      </c>
      <c r="T30" s="303">
        <v>0</v>
      </c>
      <c r="U30" s="303">
        <v>0</v>
      </c>
      <c r="V30" s="303">
        <v>0</v>
      </c>
      <c r="W30" s="304">
        <v>130502</v>
      </c>
      <c r="X30" s="303">
        <v>12227</v>
      </c>
      <c r="Y30" s="303">
        <v>144</v>
      </c>
      <c r="Z30" s="303">
        <v>1169</v>
      </c>
      <c r="AA30" s="303">
        <v>0</v>
      </c>
      <c r="AB30" s="304">
        <v>13540</v>
      </c>
      <c r="AC30" s="303">
        <v>0</v>
      </c>
      <c r="AD30" s="303">
        <v>0</v>
      </c>
      <c r="AE30" s="303">
        <v>0</v>
      </c>
      <c r="AF30" s="303">
        <v>0</v>
      </c>
      <c r="AG30" s="304">
        <v>0</v>
      </c>
    </row>
    <row r="31" spans="1:33" customFormat="1" x14ac:dyDescent="0.25">
      <c r="A31" s="302" t="s">
        <v>66</v>
      </c>
      <c r="B31" s="302" t="s">
        <v>235</v>
      </c>
      <c r="C31" s="302" t="s">
        <v>236</v>
      </c>
      <c r="D31" s="303">
        <v>63833</v>
      </c>
      <c r="E31" s="303">
        <v>377</v>
      </c>
      <c r="F31" s="303">
        <v>915</v>
      </c>
      <c r="G31" s="303">
        <v>0</v>
      </c>
      <c r="H31" s="304">
        <v>269224</v>
      </c>
      <c r="I31" s="303">
        <v>31917</v>
      </c>
      <c r="J31" s="303">
        <v>0</v>
      </c>
      <c r="K31" s="303">
        <v>0</v>
      </c>
      <c r="L31" s="303">
        <v>0</v>
      </c>
      <c r="M31" s="304">
        <v>132769</v>
      </c>
      <c r="N31" s="303">
        <v>22342</v>
      </c>
      <c r="O31" s="303">
        <v>264</v>
      </c>
      <c r="P31" s="303">
        <v>0</v>
      </c>
      <c r="Q31" s="303">
        <v>0</v>
      </c>
      <c r="R31" s="304">
        <v>23655</v>
      </c>
      <c r="S31" s="303">
        <v>0</v>
      </c>
      <c r="T31" s="303">
        <v>0</v>
      </c>
      <c r="U31" s="303">
        <v>0</v>
      </c>
      <c r="V31" s="303">
        <v>0</v>
      </c>
      <c r="W31" s="304">
        <v>102198</v>
      </c>
      <c r="X31" s="303">
        <v>9574</v>
      </c>
      <c r="Y31" s="303">
        <v>113</v>
      </c>
      <c r="Z31" s="303">
        <v>915</v>
      </c>
      <c r="AA31" s="303">
        <v>0</v>
      </c>
      <c r="AB31" s="304">
        <v>10602</v>
      </c>
      <c r="AC31" s="303">
        <v>0</v>
      </c>
      <c r="AD31" s="303">
        <v>0</v>
      </c>
      <c r="AE31" s="303">
        <v>0</v>
      </c>
      <c r="AF31" s="303">
        <v>0</v>
      </c>
      <c r="AG31" s="304">
        <v>0</v>
      </c>
    </row>
    <row r="32" spans="1:33" customFormat="1" x14ac:dyDescent="0.25">
      <c r="A32" s="302" t="s">
        <v>67</v>
      </c>
      <c r="B32" s="302" t="s">
        <v>231</v>
      </c>
      <c r="C32" s="302" t="s">
        <v>241</v>
      </c>
      <c r="D32" s="303">
        <v>293</v>
      </c>
      <c r="E32" s="303">
        <v>2</v>
      </c>
      <c r="F32" s="303">
        <v>4</v>
      </c>
      <c r="G32" s="303">
        <v>0</v>
      </c>
      <c r="H32" s="304">
        <v>1236</v>
      </c>
      <c r="I32" s="303">
        <v>147</v>
      </c>
      <c r="J32" s="303">
        <v>0</v>
      </c>
      <c r="K32" s="303">
        <v>0</v>
      </c>
      <c r="L32" s="303">
        <v>0</v>
      </c>
      <c r="M32" s="304">
        <v>610</v>
      </c>
      <c r="N32" s="303">
        <v>103</v>
      </c>
      <c r="O32" s="303">
        <v>1</v>
      </c>
      <c r="P32" s="303">
        <v>0</v>
      </c>
      <c r="Q32" s="303">
        <v>0</v>
      </c>
      <c r="R32" s="304">
        <v>109</v>
      </c>
      <c r="S32" s="303">
        <v>0</v>
      </c>
      <c r="T32" s="303">
        <v>0</v>
      </c>
      <c r="U32" s="303">
        <v>0</v>
      </c>
      <c r="V32" s="303">
        <v>0</v>
      </c>
      <c r="W32" s="304">
        <v>469</v>
      </c>
      <c r="X32" s="303">
        <v>43</v>
      </c>
      <c r="Y32" s="303">
        <v>1</v>
      </c>
      <c r="Z32" s="303">
        <v>4</v>
      </c>
      <c r="AA32" s="303">
        <v>0</v>
      </c>
      <c r="AB32" s="304">
        <v>48</v>
      </c>
      <c r="AC32" s="303">
        <v>0</v>
      </c>
      <c r="AD32" s="303">
        <v>0</v>
      </c>
      <c r="AE32" s="303">
        <v>0</v>
      </c>
      <c r="AF32" s="303">
        <v>0</v>
      </c>
      <c r="AG32" s="304">
        <v>0</v>
      </c>
    </row>
    <row r="33" spans="1:33" customFormat="1" x14ac:dyDescent="0.25">
      <c r="A33" s="302" t="s">
        <v>67</v>
      </c>
      <c r="B33" s="302" t="s">
        <v>231</v>
      </c>
      <c r="C33" s="302" t="s">
        <v>232</v>
      </c>
      <c r="D33" s="303">
        <v>64168</v>
      </c>
      <c r="E33" s="303">
        <v>379</v>
      </c>
      <c r="F33" s="303">
        <v>920</v>
      </c>
      <c r="G33" s="303">
        <v>0</v>
      </c>
      <c r="H33" s="304">
        <v>270636</v>
      </c>
      <c r="I33" s="303">
        <v>32084</v>
      </c>
      <c r="J33" s="303">
        <v>0</v>
      </c>
      <c r="K33" s="303">
        <v>0</v>
      </c>
      <c r="L33" s="303">
        <v>0</v>
      </c>
      <c r="M33" s="304">
        <v>133463</v>
      </c>
      <c r="N33" s="303">
        <v>22459</v>
      </c>
      <c r="O33" s="303">
        <v>265</v>
      </c>
      <c r="P33" s="303">
        <v>0</v>
      </c>
      <c r="Q33" s="303">
        <v>0</v>
      </c>
      <c r="R33" s="304">
        <v>23780</v>
      </c>
      <c r="S33" s="303">
        <v>0</v>
      </c>
      <c r="T33" s="303">
        <v>0</v>
      </c>
      <c r="U33" s="303">
        <v>0</v>
      </c>
      <c r="V33" s="303">
        <v>0</v>
      </c>
      <c r="W33" s="304">
        <v>102734</v>
      </c>
      <c r="X33" s="303">
        <v>9625</v>
      </c>
      <c r="Y33" s="303">
        <v>114</v>
      </c>
      <c r="Z33" s="303">
        <v>920</v>
      </c>
      <c r="AA33" s="303">
        <v>0</v>
      </c>
      <c r="AB33" s="304">
        <v>10659</v>
      </c>
      <c r="AC33" s="303">
        <v>0</v>
      </c>
      <c r="AD33" s="303">
        <v>0</v>
      </c>
      <c r="AE33" s="303">
        <v>0</v>
      </c>
      <c r="AF33" s="303">
        <v>0</v>
      </c>
      <c r="AG33" s="304">
        <v>0</v>
      </c>
    </row>
    <row r="34" spans="1:33" customFormat="1" x14ac:dyDescent="0.25">
      <c r="A34" s="302" t="s">
        <v>67</v>
      </c>
      <c r="B34" s="302" t="s">
        <v>233</v>
      </c>
      <c r="C34" s="302" t="s">
        <v>234</v>
      </c>
      <c r="D34" s="303">
        <v>40334</v>
      </c>
      <c r="E34" s="303">
        <v>238</v>
      </c>
      <c r="F34" s="303">
        <v>578</v>
      </c>
      <c r="G34" s="303">
        <v>0</v>
      </c>
      <c r="H34" s="304">
        <v>170112</v>
      </c>
      <c r="I34" s="303">
        <v>20167</v>
      </c>
      <c r="J34" s="303">
        <v>0</v>
      </c>
      <c r="K34" s="303">
        <v>0</v>
      </c>
      <c r="L34" s="303">
        <v>0</v>
      </c>
      <c r="M34" s="304">
        <v>83891</v>
      </c>
      <c r="N34" s="303">
        <v>14117</v>
      </c>
      <c r="O34" s="303">
        <v>167</v>
      </c>
      <c r="P34" s="303">
        <v>0</v>
      </c>
      <c r="Q34" s="303">
        <v>0</v>
      </c>
      <c r="R34" s="304">
        <v>14947</v>
      </c>
      <c r="S34" s="303">
        <v>0</v>
      </c>
      <c r="T34" s="303">
        <v>0</v>
      </c>
      <c r="U34" s="303">
        <v>0</v>
      </c>
      <c r="V34" s="303">
        <v>0</v>
      </c>
      <c r="W34" s="304">
        <v>64575</v>
      </c>
      <c r="X34" s="303">
        <v>6050</v>
      </c>
      <c r="Y34" s="303">
        <v>71</v>
      </c>
      <c r="Z34" s="303">
        <v>578</v>
      </c>
      <c r="AA34" s="303">
        <v>0</v>
      </c>
      <c r="AB34" s="304">
        <v>6699</v>
      </c>
      <c r="AC34" s="303">
        <v>0</v>
      </c>
      <c r="AD34" s="303">
        <v>0</v>
      </c>
      <c r="AE34" s="303">
        <v>0</v>
      </c>
      <c r="AF34" s="303">
        <v>0</v>
      </c>
      <c r="AG34" s="304">
        <v>0</v>
      </c>
    </row>
    <row r="35" spans="1:33" customFormat="1" x14ac:dyDescent="0.25">
      <c r="A35" s="302" t="s">
        <v>67</v>
      </c>
      <c r="B35" s="302" t="s">
        <v>235</v>
      </c>
      <c r="C35" s="302" t="s">
        <v>236</v>
      </c>
      <c r="D35" s="303">
        <v>14625</v>
      </c>
      <c r="E35" s="303">
        <v>86</v>
      </c>
      <c r="F35" s="303">
        <v>210</v>
      </c>
      <c r="G35" s="303">
        <v>0</v>
      </c>
      <c r="H35" s="304">
        <v>61683</v>
      </c>
      <c r="I35" s="303">
        <v>7313</v>
      </c>
      <c r="J35" s="303">
        <v>0</v>
      </c>
      <c r="K35" s="303">
        <v>0</v>
      </c>
      <c r="L35" s="303">
        <v>0</v>
      </c>
      <c r="M35" s="304">
        <v>30420</v>
      </c>
      <c r="N35" s="303">
        <v>5119</v>
      </c>
      <c r="O35" s="303">
        <v>60</v>
      </c>
      <c r="P35" s="303">
        <v>0</v>
      </c>
      <c r="Q35" s="303">
        <v>0</v>
      </c>
      <c r="R35" s="304">
        <v>5419</v>
      </c>
      <c r="S35" s="303">
        <v>0</v>
      </c>
      <c r="T35" s="303">
        <v>0</v>
      </c>
      <c r="U35" s="303">
        <v>0</v>
      </c>
      <c r="V35" s="303">
        <v>0</v>
      </c>
      <c r="W35" s="304">
        <v>23415</v>
      </c>
      <c r="X35" s="303">
        <v>2193</v>
      </c>
      <c r="Y35" s="303">
        <v>26</v>
      </c>
      <c r="Z35" s="303">
        <v>210</v>
      </c>
      <c r="AA35" s="303">
        <v>0</v>
      </c>
      <c r="AB35" s="304">
        <v>2429</v>
      </c>
      <c r="AC35" s="303">
        <v>0</v>
      </c>
      <c r="AD35" s="303">
        <v>0</v>
      </c>
      <c r="AE35" s="303">
        <v>0</v>
      </c>
      <c r="AF35" s="303">
        <v>0</v>
      </c>
      <c r="AG35" s="304">
        <v>0</v>
      </c>
    </row>
    <row r="36" spans="1:33" customFormat="1" x14ac:dyDescent="0.25">
      <c r="A36" s="302" t="s">
        <v>69</v>
      </c>
      <c r="B36" s="302" t="s">
        <v>231</v>
      </c>
      <c r="C36" s="302" t="s">
        <v>232</v>
      </c>
      <c r="D36" s="303">
        <v>15487</v>
      </c>
      <c r="E36" s="303">
        <v>91</v>
      </c>
      <c r="F36" s="303">
        <v>222</v>
      </c>
      <c r="G36" s="303">
        <v>0</v>
      </c>
      <c r="H36" s="304">
        <v>65318</v>
      </c>
      <c r="I36" s="303">
        <v>7744</v>
      </c>
      <c r="J36" s="303">
        <v>0</v>
      </c>
      <c r="K36" s="303">
        <v>0</v>
      </c>
      <c r="L36" s="303">
        <v>0</v>
      </c>
      <c r="M36" s="304">
        <v>32213</v>
      </c>
      <c r="N36" s="303">
        <v>5420</v>
      </c>
      <c r="O36" s="303">
        <v>64</v>
      </c>
      <c r="P36" s="303">
        <v>0</v>
      </c>
      <c r="Q36" s="303">
        <v>0</v>
      </c>
      <c r="R36" s="304">
        <v>5738</v>
      </c>
      <c r="S36" s="303">
        <v>0</v>
      </c>
      <c r="T36" s="303">
        <v>0</v>
      </c>
      <c r="U36" s="303">
        <v>0</v>
      </c>
      <c r="V36" s="303">
        <v>0</v>
      </c>
      <c r="W36" s="304">
        <v>24795</v>
      </c>
      <c r="X36" s="303">
        <v>2323</v>
      </c>
      <c r="Y36" s="303">
        <v>27</v>
      </c>
      <c r="Z36" s="303">
        <v>222</v>
      </c>
      <c r="AA36" s="303">
        <v>0</v>
      </c>
      <c r="AB36" s="304">
        <v>2572</v>
      </c>
      <c r="AC36" s="303">
        <v>0</v>
      </c>
      <c r="AD36" s="303">
        <v>0</v>
      </c>
      <c r="AE36" s="303">
        <v>0</v>
      </c>
      <c r="AF36" s="303">
        <v>0</v>
      </c>
      <c r="AG36" s="304">
        <v>0</v>
      </c>
    </row>
    <row r="37" spans="1:33" customFormat="1" x14ac:dyDescent="0.25">
      <c r="A37" s="302" t="s">
        <v>69</v>
      </c>
      <c r="B37" s="302" t="s">
        <v>233</v>
      </c>
      <c r="C37" s="302" t="s">
        <v>234</v>
      </c>
      <c r="D37" s="303">
        <v>34516</v>
      </c>
      <c r="E37" s="303">
        <v>204</v>
      </c>
      <c r="F37" s="303">
        <v>495</v>
      </c>
      <c r="G37" s="303">
        <v>0</v>
      </c>
      <c r="H37" s="304">
        <v>145577</v>
      </c>
      <c r="I37" s="303">
        <v>17258</v>
      </c>
      <c r="J37" s="303">
        <v>0</v>
      </c>
      <c r="K37" s="303">
        <v>0</v>
      </c>
      <c r="L37" s="303">
        <v>0</v>
      </c>
      <c r="M37" s="304">
        <v>71791</v>
      </c>
      <c r="N37" s="303">
        <v>12081</v>
      </c>
      <c r="O37" s="303">
        <v>143</v>
      </c>
      <c r="P37" s="303">
        <v>0</v>
      </c>
      <c r="Q37" s="303">
        <v>0</v>
      </c>
      <c r="R37" s="304">
        <v>12791</v>
      </c>
      <c r="S37" s="303">
        <v>0</v>
      </c>
      <c r="T37" s="303">
        <v>0</v>
      </c>
      <c r="U37" s="303">
        <v>0</v>
      </c>
      <c r="V37" s="303">
        <v>0</v>
      </c>
      <c r="W37" s="304">
        <v>55262</v>
      </c>
      <c r="X37" s="303">
        <v>5177</v>
      </c>
      <c r="Y37" s="303">
        <v>61</v>
      </c>
      <c r="Z37" s="303">
        <v>495</v>
      </c>
      <c r="AA37" s="303">
        <v>0</v>
      </c>
      <c r="AB37" s="304">
        <v>5733</v>
      </c>
      <c r="AC37" s="303">
        <v>0</v>
      </c>
      <c r="AD37" s="303">
        <v>0</v>
      </c>
      <c r="AE37" s="303">
        <v>0</v>
      </c>
      <c r="AF37" s="303">
        <v>0</v>
      </c>
      <c r="AG37" s="304">
        <v>0</v>
      </c>
    </row>
    <row r="38" spans="1:33" customFormat="1" x14ac:dyDescent="0.25">
      <c r="A38" s="302" t="s">
        <v>69</v>
      </c>
      <c r="B38" s="302" t="s">
        <v>235</v>
      </c>
      <c r="C38" s="302" t="s">
        <v>236</v>
      </c>
      <c r="D38" s="303">
        <v>14954</v>
      </c>
      <c r="E38" s="303">
        <v>88</v>
      </c>
      <c r="F38" s="303">
        <v>214</v>
      </c>
      <c r="G38" s="303">
        <v>0</v>
      </c>
      <c r="H38" s="304">
        <v>63072</v>
      </c>
      <c r="I38" s="303">
        <v>7477</v>
      </c>
      <c r="J38" s="303">
        <v>0</v>
      </c>
      <c r="K38" s="303">
        <v>0</v>
      </c>
      <c r="L38" s="303">
        <v>0</v>
      </c>
      <c r="M38" s="304">
        <v>31104</v>
      </c>
      <c r="N38" s="303">
        <v>5234</v>
      </c>
      <c r="O38" s="303">
        <v>62</v>
      </c>
      <c r="P38" s="303">
        <v>0</v>
      </c>
      <c r="Q38" s="303">
        <v>0</v>
      </c>
      <c r="R38" s="304">
        <v>5541</v>
      </c>
      <c r="S38" s="303">
        <v>0</v>
      </c>
      <c r="T38" s="303">
        <v>0</v>
      </c>
      <c r="U38" s="303">
        <v>0</v>
      </c>
      <c r="V38" s="303">
        <v>0</v>
      </c>
      <c r="W38" s="304">
        <v>23944</v>
      </c>
      <c r="X38" s="303">
        <v>2243</v>
      </c>
      <c r="Y38" s="303">
        <v>26</v>
      </c>
      <c r="Z38" s="303">
        <v>214</v>
      </c>
      <c r="AA38" s="303">
        <v>0</v>
      </c>
      <c r="AB38" s="304">
        <v>2483</v>
      </c>
      <c r="AC38" s="303">
        <v>0</v>
      </c>
      <c r="AD38" s="303">
        <v>0</v>
      </c>
      <c r="AE38" s="303">
        <v>0</v>
      </c>
      <c r="AF38" s="303">
        <v>0</v>
      </c>
      <c r="AG38" s="304">
        <v>0</v>
      </c>
    </row>
    <row r="39" spans="1:33" customFormat="1" x14ac:dyDescent="0.25">
      <c r="A39" s="302" t="s">
        <v>70</v>
      </c>
      <c r="B39" s="302" t="s">
        <v>231</v>
      </c>
      <c r="C39" s="302" t="s">
        <v>232</v>
      </c>
      <c r="D39" s="303">
        <v>11836</v>
      </c>
      <c r="E39" s="303">
        <v>70</v>
      </c>
      <c r="F39" s="303">
        <v>170</v>
      </c>
      <c r="G39" s="303">
        <v>0</v>
      </c>
      <c r="H39" s="304">
        <v>49919</v>
      </c>
      <c r="I39" s="303">
        <v>5918</v>
      </c>
      <c r="J39" s="303">
        <v>0</v>
      </c>
      <c r="K39" s="303">
        <v>0</v>
      </c>
      <c r="L39" s="303">
        <v>0</v>
      </c>
      <c r="M39" s="304">
        <v>24617</v>
      </c>
      <c r="N39" s="303">
        <v>4143</v>
      </c>
      <c r="O39" s="303">
        <v>49</v>
      </c>
      <c r="P39" s="303">
        <v>0</v>
      </c>
      <c r="Q39" s="303">
        <v>0</v>
      </c>
      <c r="R39" s="304">
        <v>4387</v>
      </c>
      <c r="S39" s="303">
        <v>0</v>
      </c>
      <c r="T39" s="303">
        <v>0</v>
      </c>
      <c r="U39" s="303">
        <v>0</v>
      </c>
      <c r="V39" s="303">
        <v>0</v>
      </c>
      <c r="W39" s="304">
        <v>18949</v>
      </c>
      <c r="X39" s="303">
        <v>1775</v>
      </c>
      <c r="Y39" s="303">
        <v>21</v>
      </c>
      <c r="Z39" s="303">
        <v>170</v>
      </c>
      <c r="AA39" s="303">
        <v>0</v>
      </c>
      <c r="AB39" s="304">
        <v>1966</v>
      </c>
      <c r="AC39" s="303">
        <v>0</v>
      </c>
      <c r="AD39" s="303">
        <v>0</v>
      </c>
      <c r="AE39" s="303">
        <v>0</v>
      </c>
      <c r="AF39" s="303">
        <v>0</v>
      </c>
      <c r="AG39" s="304">
        <v>0</v>
      </c>
    </row>
    <row r="40" spans="1:33" customFormat="1" x14ac:dyDescent="0.25">
      <c r="A40" s="302" t="s">
        <v>70</v>
      </c>
      <c r="B40" s="302" t="s">
        <v>233</v>
      </c>
      <c r="C40" s="302" t="s">
        <v>244</v>
      </c>
      <c r="D40" s="303">
        <v>3501</v>
      </c>
      <c r="E40" s="303">
        <v>21</v>
      </c>
      <c r="F40" s="303">
        <v>50</v>
      </c>
      <c r="G40" s="303">
        <v>0</v>
      </c>
      <c r="H40" s="304">
        <v>14767</v>
      </c>
      <c r="I40" s="303">
        <v>1751</v>
      </c>
      <c r="J40" s="303">
        <v>0</v>
      </c>
      <c r="K40" s="303">
        <v>0</v>
      </c>
      <c r="L40" s="303">
        <v>0</v>
      </c>
      <c r="M40" s="304">
        <v>7282</v>
      </c>
      <c r="N40" s="303">
        <v>1225</v>
      </c>
      <c r="O40" s="303">
        <v>15</v>
      </c>
      <c r="P40" s="303">
        <v>0</v>
      </c>
      <c r="Q40" s="303">
        <v>0</v>
      </c>
      <c r="R40" s="304">
        <v>1298</v>
      </c>
      <c r="S40" s="303">
        <v>0</v>
      </c>
      <c r="T40" s="303">
        <v>0</v>
      </c>
      <c r="U40" s="303">
        <v>0</v>
      </c>
      <c r="V40" s="303">
        <v>0</v>
      </c>
      <c r="W40" s="304">
        <v>5606</v>
      </c>
      <c r="X40" s="303">
        <v>525</v>
      </c>
      <c r="Y40" s="303">
        <v>6</v>
      </c>
      <c r="Z40" s="303">
        <v>50</v>
      </c>
      <c r="AA40" s="303">
        <v>0</v>
      </c>
      <c r="AB40" s="304">
        <v>581</v>
      </c>
      <c r="AC40" s="303">
        <v>0</v>
      </c>
      <c r="AD40" s="303">
        <v>0</v>
      </c>
      <c r="AE40" s="303">
        <v>0</v>
      </c>
      <c r="AF40" s="303">
        <v>0</v>
      </c>
      <c r="AG40" s="304">
        <v>0</v>
      </c>
    </row>
    <row r="41" spans="1:33" customFormat="1" x14ac:dyDescent="0.25">
      <c r="A41" s="302" t="s">
        <v>70</v>
      </c>
      <c r="B41" s="302" t="s">
        <v>233</v>
      </c>
      <c r="C41" s="302" t="s">
        <v>239</v>
      </c>
      <c r="D41" s="303">
        <v>5794</v>
      </c>
      <c r="E41" s="303">
        <v>34</v>
      </c>
      <c r="F41" s="303">
        <v>83</v>
      </c>
      <c r="G41" s="303">
        <v>0</v>
      </c>
      <c r="H41" s="304">
        <v>24438</v>
      </c>
      <c r="I41" s="303">
        <v>2897</v>
      </c>
      <c r="J41" s="303">
        <v>0</v>
      </c>
      <c r="K41" s="303">
        <v>0</v>
      </c>
      <c r="L41" s="303">
        <v>0</v>
      </c>
      <c r="M41" s="304">
        <v>12051</v>
      </c>
      <c r="N41" s="303">
        <v>2028</v>
      </c>
      <c r="O41" s="303">
        <v>24</v>
      </c>
      <c r="P41" s="303">
        <v>0</v>
      </c>
      <c r="Q41" s="303">
        <v>0</v>
      </c>
      <c r="R41" s="304">
        <v>2148</v>
      </c>
      <c r="S41" s="303">
        <v>0</v>
      </c>
      <c r="T41" s="303">
        <v>0</v>
      </c>
      <c r="U41" s="303">
        <v>0</v>
      </c>
      <c r="V41" s="303">
        <v>0</v>
      </c>
      <c r="W41" s="304">
        <v>9277</v>
      </c>
      <c r="X41" s="303">
        <v>869</v>
      </c>
      <c r="Y41" s="303">
        <v>10</v>
      </c>
      <c r="Z41" s="303">
        <v>83</v>
      </c>
      <c r="AA41" s="303">
        <v>0</v>
      </c>
      <c r="AB41" s="304">
        <v>962</v>
      </c>
      <c r="AC41" s="303">
        <v>0</v>
      </c>
      <c r="AD41" s="303">
        <v>0</v>
      </c>
      <c r="AE41" s="303">
        <v>0</v>
      </c>
      <c r="AF41" s="303">
        <v>0</v>
      </c>
      <c r="AG41" s="304">
        <v>0</v>
      </c>
    </row>
    <row r="42" spans="1:33" customFormat="1" x14ac:dyDescent="0.25">
      <c r="A42" s="302" t="s">
        <v>70</v>
      </c>
      <c r="B42" s="302" t="s">
        <v>233</v>
      </c>
      <c r="C42" s="302" t="s">
        <v>243</v>
      </c>
      <c r="D42" s="303">
        <v>2736</v>
      </c>
      <c r="E42" s="303">
        <v>16</v>
      </c>
      <c r="F42" s="303">
        <v>39</v>
      </c>
      <c r="G42" s="303">
        <v>0</v>
      </c>
      <c r="H42" s="304">
        <v>11538</v>
      </c>
      <c r="I42" s="303">
        <v>1368</v>
      </c>
      <c r="J42" s="303">
        <v>0</v>
      </c>
      <c r="K42" s="303">
        <v>0</v>
      </c>
      <c r="L42" s="303">
        <v>0</v>
      </c>
      <c r="M42" s="304">
        <v>5690</v>
      </c>
      <c r="N42" s="303">
        <v>958</v>
      </c>
      <c r="O42" s="303">
        <v>11</v>
      </c>
      <c r="P42" s="303">
        <v>0</v>
      </c>
      <c r="Q42" s="303">
        <v>0</v>
      </c>
      <c r="R42" s="304">
        <v>1014</v>
      </c>
      <c r="S42" s="303">
        <v>0</v>
      </c>
      <c r="T42" s="303">
        <v>0</v>
      </c>
      <c r="U42" s="303">
        <v>0</v>
      </c>
      <c r="V42" s="303">
        <v>0</v>
      </c>
      <c r="W42" s="304">
        <v>4380</v>
      </c>
      <c r="X42" s="303">
        <v>410</v>
      </c>
      <c r="Y42" s="303">
        <v>5</v>
      </c>
      <c r="Z42" s="303">
        <v>39</v>
      </c>
      <c r="AA42" s="303">
        <v>0</v>
      </c>
      <c r="AB42" s="304">
        <v>454</v>
      </c>
      <c r="AC42" s="303">
        <v>0</v>
      </c>
      <c r="AD42" s="303">
        <v>0</v>
      </c>
      <c r="AE42" s="303">
        <v>0</v>
      </c>
      <c r="AF42" s="303">
        <v>0</v>
      </c>
      <c r="AG42" s="304">
        <v>0</v>
      </c>
    </row>
    <row r="43" spans="1:33" customFormat="1" x14ac:dyDescent="0.25">
      <c r="A43" s="302" t="s">
        <v>70</v>
      </c>
      <c r="B43" s="302" t="s">
        <v>233</v>
      </c>
      <c r="C43" s="302" t="s">
        <v>234</v>
      </c>
      <c r="D43" s="303">
        <v>14377</v>
      </c>
      <c r="E43" s="303">
        <v>85</v>
      </c>
      <c r="F43" s="303">
        <v>206</v>
      </c>
      <c r="G43" s="303">
        <v>0</v>
      </c>
      <c r="H43" s="304">
        <v>60638</v>
      </c>
      <c r="I43" s="303">
        <v>7189</v>
      </c>
      <c r="J43" s="303">
        <v>0</v>
      </c>
      <c r="K43" s="303">
        <v>0</v>
      </c>
      <c r="L43" s="303">
        <v>0</v>
      </c>
      <c r="M43" s="304">
        <v>29903</v>
      </c>
      <c r="N43" s="303">
        <v>5032</v>
      </c>
      <c r="O43" s="303">
        <v>60</v>
      </c>
      <c r="P43" s="303">
        <v>0</v>
      </c>
      <c r="Q43" s="303">
        <v>0</v>
      </c>
      <c r="R43" s="304">
        <v>5329</v>
      </c>
      <c r="S43" s="303">
        <v>0</v>
      </c>
      <c r="T43" s="303">
        <v>0</v>
      </c>
      <c r="U43" s="303">
        <v>0</v>
      </c>
      <c r="V43" s="303">
        <v>0</v>
      </c>
      <c r="W43" s="304">
        <v>23019</v>
      </c>
      <c r="X43" s="303">
        <v>2156</v>
      </c>
      <c r="Y43" s="303">
        <v>25</v>
      </c>
      <c r="Z43" s="303">
        <v>206</v>
      </c>
      <c r="AA43" s="303">
        <v>0</v>
      </c>
      <c r="AB43" s="304">
        <v>2387</v>
      </c>
      <c r="AC43" s="303">
        <v>0</v>
      </c>
      <c r="AD43" s="303">
        <v>0</v>
      </c>
      <c r="AE43" s="303">
        <v>0</v>
      </c>
      <c r="AF43" s="303">
        <v>0</v>
      </c>
      <c r="AG43" s="304">
        <v>0</v>
      </c>
    </row>
    <row r="44" spans="1:33" customFormat="1" x14ac:dyDescent="0.25">
      <c r="A44" s="302" t="s">
        <v>70</v>
      </c>
      <c r="B44" s="302" t="s">
        <v>235</v>
      </c>
      <c r="C44" s="302" t="s">
        <v>236</v>
      </c>
      <c r="D44" s="303">
        <v>10821</v>
      </c>
      <c r="E44" s="303">
        <v>64</v>
      </c>
      <c r="F44" s="303">
        <v>155</v>
      </c>
      <c r="G44" s="303">
        <v>0</v>
      </c>
      <c r="H44" s="304">
        <v>45637</v>
      </c>
      <c r="I44" s="303">
        <v>5411</v>
      </c>
      <c r="J44" s="303">
        <v>0</v>
      </c>
      <c r="K44" s="303">
        <v>0</v>
      </c>
      <c r="L44" s="303">
        <v>0</v>
      </c>
      <c r="M44" s="304">
        <v>22506</v>
      </c>
      <c r="N44" s="303">
        <v>3787</v>
      </c>
      <c r="O44" s="303">
        <v>45</v>
      </c>
      <c r="P44" s="303">
        <v>0</v>
      </c>
      <c r="Q44" s="303">
        <v>0</v>
      </c>
      <c r="R44" s="304">
        <v>4011</v>
      </c>
      <c r="S44" s="303">
        <v>0</v>
      </c>
      <c r="T44" s="303">
        <v>0</v>
      </c>
      <c r="U44" s="303">
        <v>0</v>
      </c>
      <c r="V44" s="303">
        <v>0</v>
      </c>
      <c r="W44" s="304">
        <v>17323</v>
      </c>
      <c r="X44" s="303">
        <v>1623</v>
      </c>
      <c r="Y44" s="303">
        <v>19</v>
      </c>
      <c r="Z44" s="303">
        <v>155</v>
      </c>
      <c r="AA44" s="303">
        <v>0</v>
      </c>
      <c r="AB44" s="304">
        <v>1797</v>
      </c>
      <c r="AC44" s="303">
        <v>0</v>
      </c>
      <c r="AD44" s="303">
        <v>0</v>
      </c>
      <c r="AE44" s="303">
        <v>0</v>
      </c>
      <c r="AF44" s="303">
        <v>0</v>
      </c>
      <c r="AG44" s="304">
        <v>0</v>
      </c>
    </row>
    <row r="45" spans="1:33" customFormat="1" x14ac:dyDescent="0.25">
      <c r="A45" s="302" t="s">
        <v>71</v>
      </c>
      <c r="B45" s="302" t="s">
        <v>231</v>
      </c>
      <c r="C45" s="302" t="s">
        <v>232</v>
      </c>
      <c r="D45" s="303">
        <v>20356</v>
      </c>
      <c r="E45" s="303">
        <v>120</v>
      </c>
      <c r="F45" s="303">
        <v>292</v>
      </c>
      <c r="G45" s="303">
        <v>0</v>
      </c>
      <c r="H45" s="304">
        <v>85852</v>
      </c>
      <c r="I45" s="303">
        <v>10178</v>
      </c>
      <c r="J45" s="303">
        <v>0</v>
      </c>
      <c r="K45" s="303">
        <v>0</v>
      </c>
      <c r="L45" s="303">
        <v>0</v>
      </c>
      <c r="M45" s="304">
        <v>42338</v>
      </c>
      <c r="N45" s="303">
        <v>7125</v>
      </c>
      <c r="O45" s="303">
        <v>84</v>
      </c>
      <c r="P45" s="303">
        <v>0</v>
      </c>
      <c r="Q45" s="303">
        <v>0</v>
      </c>
      <c r="R45" s="304">
        <v>7544</v>
      </c>
      <c r="S45" s="303">
        <v>0</v>
      </c>
      <c r="T45" s="303">
        <v>0</v>
      </c>
      <c r="U45" s="303">
        <v>0</v>
      </c>
      <c r="V45" s="303">
        <v>0</v>
      </c>
      <c r="W45" s="304">
        <v>32589</v>
      </c>
      <c r="X45" s="303">
        <v>3053</v>
      </c>
      <c r="Y45" s="303">
        <v>36</v>
      </c>
      <c r="Z45" s="303">
        <v>292</v>
      </c>
      <c r="AA45" s="303">
        <v>0</v>
      </c>
      <c r="AB45" s="304">
        <v>3381</v>
      </c>
      <c r="AC45" s="303">
        <v>0</v>
      </c>
      <c r="AD45" s="303">
        <v>0</v>
      </c>
      <c r="AE45" s="303">
        <v>0</v>
      </c>
      <c r="AF45" s="303">
        <v>0</v>
      </c>
      <c r="AG45" s="304">
        <v>0</v>
      </c>
    </row>
    <row r="46" spans="1:33" customFormat="1" x14ac:dyDescent="0.25">
      <c r="A46" s="302" t="s">
        <v>71</v>
      </c>
      <c r="B46" s="302" t="s">
        <v>233</v>
      </c>
      <c r="C46" s="302" t="s">
        <v>234</v>
      </c>
      <c r="D46" s="303">
        <v>35132</v>
      </c>
      <c r="E46" s="303">
        <v>207</v>
      </c>
      <c r="F46" s="303">
        <v>504</v>
      </c>
      <c r="G46" s="303">
        <v>0</v>
      </c>
      <c r="H46" s="304">
        <v>148173</v>
      </c>
      <c r="I46" s="303">
        <v>17566</v>
      </c>
      <c r="J46" s="303">
        <v>0</v>
      </c>
      <c r="K46" s="303">
        <v>0</v>
      </c>
      <c r="L46" s="303">
        <v>0</v>
      </c>
      <c r="M46" s="304">
        <v>73071</v>
      </c>
      <c r="N46" s="303">
        <v>12296</v>
      </c>
      <c r="O46" s="303">
        <v>145</v>
      </c>
      <c r="P46" s="303">
        <v>0</v>
      </c>
      <c r="Q46" s="303">
        <v>0</v>
      </c>
      <c r="R46" s="304">
        <v>13020</v>
      </c>
      <c r="S46" s="303">
        <v>0</v>
      </c>
      <c r="T46" s="303">
        <v>0</v>
      </c>
      <c r="U46" s="303">
        <v>0</v>
      </c>
      <c r="V46" s="303">
        <v>0</v>
      </c>
      <c r="W46" s="304">
        <v>56246</v>
      </c>
      <c r="X46" s="303">
        <v>5270</v>
      </c>
      <c r="Y46" s="303">
        <v>62</v>
      </c>
      <c r="Z46" s="303">
        <v>504</v>
      </c>
      <c r="AA46" s="303">
        <v>0</v>
      </c>
      <c r="AB46" s="304">
        <v>5836</v>
      </c>
      <c r="AC46" s="303">
        <v>0</v>
      </c>
      <c r="AD46" s="303">
        <v>0</v>
      </c>
      <c r="AE46" s="303">
        <v>0</v>
      </c>
      <c r="AF46" s="303">
        <v>0</v>
      </c>
      <c r="AG46" s="304">
        <v>0</v>
      </c>
    </row>
    <row r="47" spans="1:33" customFormat="1" x14ac:dyDescent="0.25">
      <c r="A47" s="302" t="s">
        <v>71</v>
      </c>
      <c r="B47" s="302" t="s">
        <v>235</v>
      </c>
      <c r="C47" s="302" t="s">
        <v>236</v>
      </c>
      <c r="D47" s="303">
        <v>14257</v>
      </c>
      <c r="E47" s="303">
        <v>84</v>
      </c>
      <c r="F47" s="303">
        <v>204</v>
      </c>
      <c r="G47" s="303">
        <v>0</v>
      </c>
      <c r="H47" s="304">
        <v>60129</v>
      </c>
      <c r="I47" s="303">
        <v>7129</v>
      </c>
      <c r="J47" s="303">
        <v>0</v>
      </c>
      <c r="K47" s="303">
        <v>0</v>
      </c>
      <c r="L47" s="303">
        <v>0</v>
      </c>
      <c r="M47" s="304">
        <v>29653</v>
      </c>
      <c r="N47" s="303">
        <v>4990</v>
      </c>
      <c r="O47" s="303">
        <v>59</v>
      </c>
      <c r="P47" s="303">
        <v>0</v>
      </c>
      <c r="Q47" s="303">
        <v>0</v>
      </c>
      <c r="R47" s="304">
        <v>5283</v>
      </c>
      <c r="S47" s="303">
        <v>0</v>
      </c>
      <c r="T47" s="303">
        <v>0</v>
      </c>
      <c r="U47" s="303">
        <v>0</v>
      </c>
      <c r="V47" s="303">
        <v>0</v>
      </c>
      <c r="W47" s="304">
        <v>22826</v>
      </c>
      <c r="X47" s="303">
        <v>2138</v>
      </c>
      <c r="Y47" s="303">
        <v>25</v>
      </c>
      <c r="Z47" s="303">
        <v>204</v>
      </c>
      <c r="AA47" s="303">
        <v>0</v>
      </c>
      <c r="AB47" s="304">
        <v>2367</v>
      </c>
      <c r="AC47" s="303">
        <v>0</v>
      </c>
      <c r="AD47" s="303">
        <v>0</v>
      </c>
      <c r="AE47" s="303">
        <v>0</v>
      </c>
      <c r="AF47" s="303">
        <v>0</v>
      </c>
      <c r="AG47" s="304">
        <v>0</v>
      </c>
    </row>
    <row r="48" spans="1:33" customFormat="1" x14ac:dyDescent="0.25">
      <c r="A48" s="302" t="s">
        <v>72</v>
      </c>
      <c r="B48" s="302" t="s">
        <v>231</v>
      </c>
      <c r="C48" s="302" t="s">
        <v>241</v>
      </c>
      <c r="D48" s="303">
        <v>38926</v>
      </c>
      <c r="E48" s="303">
        <v>230</v>
      </c>
      <c r="F48" s="303">
        <v>558</v>
      </c>
      <c r="G48" s="303">
        <v>0</v>
      </c>
      <c r="H48" s="304">
        <v>164174</v>
      </c>
      <c r="I48" s="303">
        <v>19463</v>
      </c>
      <c r="J48" s="303">
        <v>0</v>
      </c>
      <c r="K48" s="303">
        <v>0</v>
      </c>
      <c r="L48" s="303">
        <v>0</v>
      </c>
      <c r="M48" s="304">
        <v>80962</v>
      </c>
      <c r="N48" s="303">
        <v>13624</v>
      </c>
      <c r="O48" s="303">
        <v>161</v>
      </c>
      <c r="P48" s="303">
        <v>0</v>
      </c>
      <c r="Q48" s="303">
        <v>0</v>
      </c>
      <c r="R48" s="304">
        <v>14425</v>
      </c>
      <c r="S48" s="303">
        <v>0</v>
      </c>
      <c r="T48" s="303">
        <v>0</v>
      </c>
      <c r="U48" s="303">
        <v>0</v>
      </c>
      <c r="V48" s="303">
        <v>0</v>
      </c>
      <c r="W48" s="304">
        <v>62321</v>
      </c>
      <c r="X48" s="303">
        <v>5839</v>
      </c>
      <c r="Y48" s="303">
        <v>69</v>
      </c>
      <c r="Z48" s="303">
        <v>558</v>
      </c>
      <c r="AA48" s="303">
        <v>0</v>
      </c>
      <c r="AB48" s="304">
        <v>6466</v>
      </c>
      <c r="AC48" s="303">
        <v>0</v>
      </c>
      <c r="AD48" s="303">
        <v>0</v>
      </c>
      <c r="AE48" s="303">
        <v>0</v>
      </c>
      <c r="AF48" s="303">
        <v>0</v>
      </c>
      <c r="AG48" s="304">
        <v>0</v>
      </c>
    </row>
    <row r="49" spans="1:33" customFormat="1" x14ac:dyDescent="0.25">
      <c r="A49" s="302" t="s">
        <v>72</v>
      </c>
      <c r="B49" s="302" t="s">
        <v>231</v>
      </c>
      <c r="C49" s="302" t="s">
        <v>232</v>
      </c>
      <c r="D49" s="303">
        <v>30913</v>
      </c>
      <c r="E49" s="303">
        <v>183</v>
      </c>
      <c r="F49" s="303">
        <v>443</v>
      </c>
      <c r="G49" s="303">
        <v>0</v>
      </c>
      <c r="H49" s="304">
        <v>130380</v>
      </c>
      <c r="I49" s="303">
        <v>15457</v>
      </c>
      <c r="J49" s="303">
        <v>0</v>
      </c>
      <c r="K49" s="303">
        <v>0</v>
      </c>
      <c r="L49" s="303">
        <v>0</v>
      </c>
      <c r="M49" s="304">
        <v>64297</v>
      </c>
      <c r="N49" s="303">
        <v>10820</v>
      </c>
      <c r="O49" s="303">
        <v>128</v>
      </c>
      <c r="P49" s="303">
        <v>0</v>
      </c>
      <c r="Q49" s="303">
        <v>0</v>
      </c>
      <c r="R49" s="304">
        <v>11456</v>
      </c>
      <c r="S49" s="303">
        <v>0</v>
      </c>
      <c r="T49" s="303">
        <v>0</v>
      </c>
      <c r="U49" s="303">
        <v>0</v>
      </c>
      <c r="V49" s="303">
        <v>0</v>
      </c>
      <c r="W49" s="304">
        <v>49493</v>
      </c>
      <c r="X49" s="303">
        <v>4636</v>
      </c>
      <c r="Y49" s="303">
        <v>55</v>
      </c>
      <c r="Z49" s="303">
        <v>443</v>
      </c>
      <c r="AA49" s="303">
        <v>0</v>
      </c>
      <c r="AB49" s="304">
        <v>5134</v>
      </c>
      <c r="AC49" s="303">
        <v>0</v>
      </c>
      <c r="AD49" s="303">
        <v>0</v>
      </c>
      <c r="AE49" s="303">
        <v>0</v>
      </c>
      <c r="AF49" s="303">
        <v>0</v>
      </c>
      <c r="AG49" s="304">
        <v>0</v>
      </c>
    </row>
    <row r="50" spans="1:33" customFormat="1" x14ac:dyDescent="0.25">
      <c r="A50" s="302" t="s">
        <v>72</v>
      </c>
      <c r="B50" s="302" t="s">
        <v>233</v>
      </c>
      <c r="C50" s="302" t="s">
        <v>232</v>
      </c>
      <c r="D50" s="303">
        <v>48</v>
      </c>
      <c r="E50" s="303">
        <v>0</v>
      </c>
      <c r="F50" s="303">
        <v>1</v>
      </c>
      <c r="G50" s="303">
        <v>0</v>
      </c>
      <c r="H50" s="304">
        <v>202</v>
      </c>
      <c r="I50" s="303">
        <v>24</v>
      </c>
      <c r="J50" s="303">
        <v>0</v>
      </c>
      <c r="K50" s="303">
        <v>0</v>
      </c>
      <c r="L50" s="303">
        <v>0</v>
      </c>
      <c r="M50" s="304">
        <v>100</v>
      </c>
      <c r="N50" s="303">
        <v>17</v>
      </c>
      <c r="O50" s="303">
        <v>0</v>
      </c>
      <c r="P50" s="303">
        <v>0</v>
      </c>
      <c r="Q50" s="303">
        <v>0</v>
      </c>
      <c r="R50" s="304">
        <v>17</v>
      </c>
      <c r="S50" s="303">
        <v>0</v>
      </c>
      <c r="T50" s="303">
        <v>0</v>
      </c>
      <c r="U50" s="303">
        <v>0</v>
      </c>
      <c r="V50" s="303">
        <v>0</v>
      </c>
      <c r="W50" s="304">
        <v>77</v>
      </c>
      <c r="X50" s="303">
        <v>7</v>
      </c>
      <c r="Y50" s="303">
        <v>0</v>
      </c>
      <c r="Z50" s="303">
        <v>1</v>
      </c>
      <c r="AA50" s="303">
        <v>0</v>
      </c>
      <c r="AB50" s="304">
        <v>8</v>
      </c>
      <c r="AC50" s="303">
        <v>0</v>
      </c>
      <c r="AD50" s="303">
        <v>0</v>
      </c>
      <c r="AE50" s="303">
        <v>0</v>
      </c>
      <c r="AF50" s="303">
        <v>0</v>
      </c>
      <c r="AG50" s="304">
        <v>0</v>
      </c>
    </row>
    <row r="51" spans="1:33" customFormat="1" x14ac:dyDescent="0.25">
      <c r="A51" s="302" t="s">
        <v>72</v>
      </c>
      <c r="B51" s="302" t="s">
        <v>235</v>
      </c>
      <c r="C51" s="302" t="s">
        <v>232</v>
      </c>
      <c r="D51" s="303">
        <v>46029</v>
      </c>
      <c r="E51" s="303">
        <v>272</v>
      </c>
      <c r="F51" s="303">
        <v>660</v>
      </c>
      <c r="G51" s="303">
        <v>0</v>
      </c>
      <c r="H51" s="304">
        <v>194135</v>
      </c>
      <c r="I51" s="303">
        <v>23015</v>
      </c>
      <c r="J51" s="303">
        <v>0</v>
      </c>
      <c r="K51" s="303">
        <v>0</v>
      </c>
      <c r="L51" s="303">
        <v>0</v>
      </c>
      <c r="M51" s="304">
        <v>95738</v>
      </c>
      <c r="N51" s="303">
        <v>16110</v>
      </c>
      <c r="O51" s="303">
        <v>190</v>
      </c>
      <c r="P51" s="303">
        <v>0</v>
      </c>
      <c r="Q51" s="303">
        <v>0</v>
      </c>
      <c r="R51" s="304">
        <v>17057</v>
      </c>
      <c r="S51" s="303">
        <v>0</v>
      </c>
      <c r="T51" s="303">
        <v>0</v>
      </c>
      <c r="U51" s="303">
        <v>0</v>
      </c>
      <c r="V51" s="303">
        <v>0</v>
      </c>
      <c r="W51" s="304">
        <v>73694</v>
      </c>
      <c r="X51" s="303">
        <v>6904</v>
      </c>
      <c r="Y51" s="303">
        <v>82</v>
      </c>
      <c r="Z51" s="303">
        <v>660</v>
      </c>
      <c r="AA51" s="303">
        <v>0</v>
      </c>
      <c r="AB51" s="304">
        <v>7646</v>
      </c>
      <c r="AC51" s="303">
        <v>0</v>
      </c>
      <c r="AD51" s="303">
        <v>0</v>
      </c>
      <c r="AE51" s="303">
        <v>0</v>
      </c>
      <c r="AF51" s="303">
        <v>0</v>
      </c>
      <c r="AG51" s="304">
        <v>0</v>
      </c>
    </row>
    <row r="52" spans="1:33" customFormat="1" x14ac:dyDescent="0.25">
      <c r="A52" s="302" t="s">
        <v>72</v>
      </c>
      <c r="B52" s="302" t="s">
        <v>235</v>
      </c>
      <c r="C52" s="302" t="s">
        <v>236</v>
      </c>
      <c r="D52" s="303">
        <v>96</v>
      </c>
      <c r="E52" s="303">
        <v>1</v>
      </c>
      <c r="F52" s="303">
        <v>1</v>
      </c>
      <c r="G52" s="303">
        <v>0</v>
      </c>
      <c r="H52" s="304">
        <v>404</v>
      </c>
      <c r="I52" s="303">
        <v>48</v>
      </c>
      <c r="J52" s="303">
        <v>0</v>
      </c>
      <c r="K52" s="303">
        <v>0</v>
      </c>
      <c r="L52" s="303">
        <v>0</v>
      </c>
      <c r="M52" s="304">
        <v>199</v>
      </c>
      <c r="N52" s="303">
        <v>34</v>
      </c>
      <c r="O52" s="303">
        <v>1</v>
      </c>
      <c r="P52" s="303">
        <v>0</v>
      </c>
      <c r="Q52" s="303">
        <v>0</v>
      </c>
      <c r="R52" s="304">
        <v>36</v>
      </c>
      <c r="S52" s="303">
        <v>0</v>
      </c>
      <c r="T52" s="303">
        <v>0</v>
      </c>
      <c r="U52" s="303">
        <v>0</v>
      </c>
      <c r="V52" s="303">
        <v>0</v>
      </c>
      <c r="W52" s="304">
        <v>154</v>
      </c>
      <c r="X52" s="303">
        <v>14</v>
      </c>
      <c r="Y52" s="303">
        <v>0</v>
      </c>
      <c r="Z52" s="303">
        <v>1</v>
      </c>
      <c r="AA52" s="303">
        <v>0</v>
      </c>
      <c r="AB52" s="304">
        <v>15</v>
      </c>
      <c r="AC52" s="303">
        <v>0</v>
      </c>
      <c r="AD52" s="303">
        <v>0</v>
      </c>
      <c r="AE52" s="303">
        <v>0</v>
      </c>
      <c r="AF52" s="303">
        <v>0</v>
      </c>
      <c r="AG52" s="304">
        <v>0</v>
      </c>
    </row>
    <row r="53" spans="1:33" customFormat="1" x14ac:dyDescent="0.25">
      <c r="A53" s="302" t="s">
        <v>73</v>
      </c>
      <c r="B53" s="302" t="s">
        <v>231</v>
      </c>
      <c r="C53" s="302" t="s">
        <v>232</v>
      </c>
      <c r="D53" s="303">
        <v>22485</v>
      </c>
      <c r="E53" s="303">
        <v>133</v>
      </c>
      <c r="F53" s="303">
        <v>322</v>
      </c>
      <c r="G53" s="303">
        <v>0</v>
      </c>
      <c r="H53" s="304">
        <v>94835</v>
      </c>
      <c r="I53" s="303">
        <v>11243</v>
      </c>
      <c r="J53" s="303">
        <v>0</v>
      </c>
      <c r="K53" s="303">
        <v>0</v>
      </c>
      <c r="L53" s="303">
        <v>0</v>
      </c>
      <c r="M53" s="304">
        <v>46768</v>
      </c>
      <c r="N53" s="303">
        <v>7870</v>
      </c>
      <c r="O53" s="303">
        <v>93</v>
      </c>
      <c r="P53" s="303">
        <v>0</v>
      </c>
      <c r="Q53" s="303">
        <v>0</v>
      </c>
      <c r="R53" s="304">
        <v>8333</v>
      </c>
      <c r="S53" s="303">
        <v>0</v>
      </c>
      <c r="T53" s="303">
        <v>0</v>
      </c>
      <c r="U53" s="303">
        <v>0</v>
      </c>
      <c r="V53" s="303">
        <v>0</v>
      </c>
      <c r="W53" s="304">
        <v>36000</v>
      </c>
      <c r="X53" s="303">
        <v>3372</v>
      </c>
      <c r="Y53" s="303">
        <v>40</v>
      </c>
      <c r="Z53" s="303">
        <v>322</v>
      </c>
      <c r="AA53" s="303">
        <v>0</v>
      </c>
      <c r="AB53" s="304">
        <v>3734</v>
      </c>
      <c r="AC53" s="303">
        <v>0</v>
      </c>
      <c r="AD53" s="303">
        <v>0</v>
      </c>
      <c r="AE53" s="303">
        <v>0</v>
      </c>
      <c r="AF53" s="303">
        <v>0</v>
      </c>
      <c r="AG53" s="304">
        <v>0</v>
      </c>
    </row>
    <row r="54" spans="1:33" customFormat="1" x14ac:dyDescent="0.25">
      <c r="A54" s="302" t="s">
        <v>73</v>
      </c>
      <c r="B54" s="302" t="s">
        <v>233</v>
      </c>
      <c r="C54" s="302" t="s">
        <v>234</v>
      </c>
      <c r="D54" s="303">
        <v>24779</v>
      </c>
      <c r="E54" s="303">
        <v>146</v>
      </c>
      <c r="F54" s="303">
        <v>355</v>
      </c>
      <c r="G54" s="303">
        <v>0</v>
      </c>
      <c r="H54" s="304">
        <v>104508</v>
      </c>
      <c r="I54" s="303">
        <v>12390</v>
      </c>
      <c r="J54" s="303">
        <v>0</v>
      </c>
      <c r="K54" s="303">
        <v>0</v>
      </c>
      <c r="L54" s="303">
        <v>0</v>
      </c>
      <c r="M54" s="304">
        <v>51538</v>
      </c>
      <c r="N54" s="303">
        <v>8673</v>
      </c>
      <c r="O54" s="303">
        <v>102</v>
      </c>
      <c r="P54" s="303">
        <v>0</v>
      </c>
      <c r="Q54" s="303">
        <v>0</v>
      </c>
      <c r="R54" s="304">
        <v>9183</v>
      </c>
      <c r="S54" s="303">
        <v>0</v>
      </c>
      <c r="T54" s="303">
        <v>0</v>
      </c>
      <c r="U54" s="303">
        <v>0</v>
      </c>
      <c r="V54" s="303">
        <v>0</v>
      </c>
      <c r="W54" s="304">
        <v>39672</v>
      </c>
      <c r="X54" s="303">
        <v>3716</v>
      </c>
      <c r="Y54" s="303">
        <v>44</v>
      </c>
      <c r="Z54" s="303">
        <v>355</v>
      </c>
      <c r="AA54" s="303">
        <v>0</v>
      </c>
      <c r="AB54" s="304">
        <v>4115</v>
      </c>
      <c r="AC54" s="303">
        <v>0</v>
      </c>
      <c r="AD54" s="303">
        <v>0</v>
      </c>
      <c r="AE54" s="303">
        <v>0</v>
      </c>
      <c r="AF54" s="303">
        <v>0</v>
      </c>
      <c r="AG54" s="304">
        <v>0</v>
      </c>
    </row>
    <row r="55" spans="1:33" customFormat="1" x14ac:dyDescent="0.25">
      <c r="A55" s="302" t="s">
        <v>73</v>
      </c>
      <c r="B55" s="302" t="s">
        <v>235</v>
      </c>
      <c r="C55" s="302" t="s">
        <v>236</v>
      </c>
      <c r="D55" s="303">
        <v>6401</v>
      </c>
      <c r="E55" s="303">
        <v>38</v>
      </c>
      <c r="F55" s="303">
        <v>92</v>
      </c>
      <c r="G55" s="303">
        <v>0</v>
      </c>
      <c r="H55" s="304">
        <v>26996</v>
      </c>
      <c r="I55" s="303">
        <v>3201</v>
      </c>
      <c r="J55" s="303">
        <v>0</v>
      </c>
      <c r="K55" s="303">
        <v>0</v>
      </c>
      <c r="L55" s="303">
        <v>0</v>
      </c>
      <c r="M55" s="304">
        <v>13313</v>
      </c>
      <c r="N55" s="303">
        <v>2240</v>
      </c>
      <c r="O55" s="303">
        <v>27</v>
      </c>
      <c r="P55" s="303">
        <v>0</v>
      </c>
      <c r="Q55" s="303">
        <v>0</v>
      </c>
      <c r="R55" s="304">
        <v>2373</v>
      </c>
      <c r="S55" s="303">
        <v>0</v>
      </c>
      <c r="T55" s="303">
        <v>0</v>
      </c>
      <c r="U55" s="303">
        <v>0</v>
      </c>
      <c r="V55" s="303">
        <v>0</v>
      </c>
      <c r="W55" s="304">
        <v>10247</v>
      </c>
      <c r="X55" s="303">
        <v>960</v>
      </c>
      <c r="Y55" s="303">
        <v>11</v>
      </c>
      <c r="Z55" s="303">
        <v>92</v>
      </c>
      <c r="AA55" s="303">
        <v>0</v>
      </c>
      <c r="AB55" s="304">
        <v>1063</v>
      </c>
      <c r="AC55" s="303">
        <v>0</v>
      </c>
      <c r="AD55" s="303">
        <v>0</v>
      </c>
      <c r="AE55" s="303">
        <v>0</v>
      </c>
      <c r="AF55" s="303">
        <v>0</v>
      </c>
      <c r="AG55" s="304">
        <v>0</v>
      </c>
    </row>
    <row r="56" spans="1:33" customFormat="1" x14ac:dyDescent="0.25">
      <c r="A56" s="302" t="s">
        <v>77</v>
      </c>
      <c r="B56" s="302" t="s">
        <v>231</v>
      </c>
      <c r="C56" s="302" t="s">
        <v>232</v>
      </c>
      <c r="D56" s="303">
        <v>23478</v>
      </c>
      <c r="E56" s="303">
        <v>139</v>
      </c>
      <c r="F56" s="303">
        <v>337</v>
      </c>
      <c r="G56" s="303">
        <v>0</v>
      </c>
      <c r="H56" s="304">
        <v>99022</v>
      </c>
      <c r="I56" s="303">
        <v>11739</v>
      </c>
      <c r="J56" s="303">
        <v>0</v>
      </c>
      <c r="K56" s="303">
        <v>0</v>
      </c>
      <c r="L56" s="303">
        <v>0</v>
      </c>
      <c r="M56" s="304">
        <v>48832</v>
      </c>
      <c r="N56" s="303">
        <v>8217</v>
      </c>
      <c r="O56" s="303">
        <v>97</v>
      </c>
      <c r="P56" s="303">
        <v>0</v>
      </c>
      <c r="Q56" s="303">
        <v>0</v>
      </c>
      <c r="R56" s="304">
        <v>8700</v>
      </c>
      <c r="S56" s="303">
        <v>0</v>
      </c>
      <c r="T56" s="303">
        <v>0</v>
      </c>
      <c r="U56" s="303">
        <v>0</v>
      </c>
      <c r="V56" s="303">
        <v>0</v>
      </c>
      <c r="W56" s="304">
        <v>37589</v>
      </c>
      <c r="X56" s="303">
        <v>3522</v>
      </c>
      <c r="Y56" s="303">
        <v>42</v>
      </c>
      <c r="Z56" s="303">
        <v>337</v>
      </c>
      <c r="AA56" s="303">
        <v>0</v>
      </c>
      <c r="AB56" s="304">
        <v>3901</v>
      </c>
      <c r="AC56" s="303">
        <v>0</v>
      </c>
      <c r="AD56" s="303">
        <v>0</v>
      </c>
      <c r="AE56" s="303">
        <v>0</v>
      </c>
      <c r="AF56" s="303">
        <v>0</v>
      </c>
      <c r="AG56" s="304">
        <v>0</v>
      </c>
    </row>
    <row r="57" spans="1:33" customFormat="1" x14ac:dyDescent="0.25">
      <c r="A57" s="302" t="s">
        <v>77</v>
      </c>
      <c r="B57" s="302" t="s">
        <v>233</v>
      </c>
      <c r="C57" s="302" t="s">
        <v>234</v>
      </c>
      <c r="D57" s="303">
        <v>15418</v>
      </c>
      <c r="E57" s="303">
        <v>91</v>
      </c>
      <c r="F57" s="303">
        <v>221</v>
      </c>
      <c r="G57" s="303">
        <v>0</v>
      </c>
      <c r="H57" s="304">
        <v>65026</v>
      </c>
      <c r="I57" s="303">
        <v>7709</v>
      </c>
      <c r="J57" s="303">
        <v>0</v>
      </c>
      <c r="K57" s="303">
        <v>0</v>
      </c>
      <c r="L57" s="303">
        <v>0</v>
      </c>
      <c r="M57" s="304">
        <v>32067</v>
      </c>
      <c r="N57" s="303">
        <v>5396</v>
      </c>
      <c r="O57" s="303">
        <v>64</v>
      </c>
      <c r="P57" s="303">
        <v>0</v>
      </c>
      <c r="Q57" s="303">
        <v>0</v>
      </c>
      <c r="R57" s="304">
        <v>5714</v>
      </c>
      <c r="S57" s="303">
        <v>0</v>
      </c>
      <c r="T57" s="303">
        <v>0</v>
      </c>
      <c r="U57" s="303">
        <v>0</v>
      </c>
      <c r="V57" s="303">
        <v>0</v>
      </c>
      <c r="W57" s="304">
        <v>24684</v>
      </c>
      <c r="X57" s="303">
        <v>2313</v>
      </c>
      <c r="Y57" s="303">
        <v>27</v>
      </c>
      <c r="Z57" s="303">
        <v>221</v>
      </c>
      <c r="AA57" s="303">
        <v>0</v>
      </c>
      <c r="AB57" s="304">
        <v>2561</v>
      </c>
      <c r="AC57" s="303">
        <v>0</v>
      </c>
      <c r="AD57" s="303">
        <v>0</v>
      </c>
      <c r="AE57" s="303">
        <v>0</v>
      </c>
      <c r="AF57" s="303">
        <v>0</v>
      </c>
      <c r="AG57" s="304">
        <v>0</v>
      </c>
    </row>
    <row r="58" spans="1:33" customFormat="1" x14ac:dyDescent="0.25">
      <c r="A58" s="302" t="s">
        <v>77</v>
      </c>
      <c r="B58" s="302" t="s">
        <v>235</v>
      </c>
      <c r="C58" s="302" t="s">
        <v>236</v>
      </c>
      <c r="D58" s="303">
        <v>8673</v>
      </c>
      <c r="E58" s="303">
        <v>51</v>
      </c>
      <c r="F58" s="303">
        <v>124</v>
      </c>
      <c r="G58" s="303">
        <v>0</v>
      </c>
      <c r="H58" s="304">
        <v>36578</v>
      </c>
      <c r="I58" s="303">
        <v>4337</v>
      </c>
      <c r="J58" s="303">
        <v>0</v>
      </c>
      <c r="K58" s="303">
        <v>0</v>
      </c>
      <c r="L58" s="303">
        <v>0</v>
      </c>
      <c r="M58" s="304">
        <v>18040</v>
      </c>
      <c r="N58" s="303">
        <v>3036</v>
      </c>
      <c r="O58" s="303">
        <v>36</v>
      </c>
      <c r="P58" s="303">
        <v>0</v>
      </c>
      <c r="Q58" s="303">
        <v>0</v>
      </c>
      <c r="R58" s="304">
        <v>3214</v>
      </c>
      <c r="S58" s="303">
        <v>0</v>
      </c>
      <c r="T58" s="303">
        <v>0</v>
      </c>
      <c r="U58" s="303">
        <v>0</v>
      </c>
      <c r="V58" s="303">
        <v>0</v>
      </c>
      <c r="W58" s="304">
        <v>13885</v>
      </c>
      <c r="X58" s="303">
        <v>1300</v>
      </c>
      <c r="Y58" s="303">
        <v>15</v>
      </c>
      <c r="Z58" s="303">
        <v>124</v>
      </c>
      <c r="AA58" s="303">
        <v>0</v>
      </c>
      <c r="AB58" s="304">
        <v>1439</v>
      </c>
      <c r="AC58" s="303">
        <v>0</v>
      </c>
      <c r="AD58" s="303">
        <v>0</v>
      </c>
      <c r="AE58" s="303">
        <v>0</v>
      </c>
      <c r="AF58" s="303">
        <v>0</v>
      </c>
      <c r="AG58" s="304">
        <v>0</v>
      </c>
    </row>
    <row r="59" spans="1:33" customFormat="1" x14ac:dyDescent="0.25">
      <c r="A59" s="302" t="s">
        <v>78</v>
      </c>
      <c r="B59" s="302" t="s">
        <v>231</v>
      </c>
      <c r="C59" s="302" t="s">
        <v>232</v>
      </c>
      <c r="D59" s="303">
        <v>23045</v>
      </c>
      <c r="E59" s="303">
        <v>136</v>
      </c>
      <c r="F59" s="303">
        <v>330</v>
      </c>
      <c r="G59" s="303">
        <v>0</v>
      </c>
      <c r="H59" s="304">
        <v>97197</v>
      </c>
      <c r="I59" s="303">
        <v>11523</v>
      </c>
      <c r="J59" s="303">
        <v>0</v>
      </c>
      <c r="K59" s="303">
        <v>0</v>
      </c>
      <c r="L59" s="303">
        <v>0</v>
      </c>
      <c r="M59" s="304">
        <v>47933</v>
      </c>
      <c r="N59" s="303">
        <v>8066</v>
      </c>
      <c r="O59" s="303">
        <v>95</v>
      </c>
      <c r="P59" s="303">
        <v>0</v>
      </c>
      <c r="Q59" s="303">
        <v>0</v>
      </c>
      <c r="R59" s="304">
        <v>8541</v>
      </c>
      <c r="S59" s="303">
        <v>0</v>
      </c>
      <c r="T59" s="303">
        <v>0</v>
      </c>
      <c r="U59" s="303">
        <v>0</v>
      </c>
      <c r="V59" s="303">
        <v>0</v>
      </c>
      <c r="W59" s="304">
        <v>36896</v>
      </c>
      <c r="X59" s="303">
        <v>3456</v>
      </c>
      <c r="Y59" s="303">
        <v>41</v>
      </c>
      <c r="Z59" s="303">
        <v>330</v>
      </c>
      <c r="AA59" s="303">
        <v>0</v>
      </c>
      <c r="AB59" s="304">
        <v>3827</v>
      </c>
      <c r="AC59" s="303">
        <v>0</v>
      </c>
      <c r="AD59" s="303">
        <v>0</v>
      </c>
      <c r="AE59" s="303">
        <v>0</v>
      </c>
      <c r="AF59" s="303">
        <v>0</v>
      </c>
      <c r="AG59" s="304">
        <v>0</v>
      </c>
    </row>
    <row r="60" spans="1:33" customFormat="1" x14ac:dyDescent="0.25">
      <c r="A60" s="302" t="s">
        <v>78</v>
      </c>
      <c r="B60" s="302" t="s">
        <v>233</v>
      </c>
      <c r="C60" s="302" t="s">
        <v>240</v>
      </c>
      <c r="D60" s="303">
        <v>-6</v>
      </c>
      <c r="E60" s="303">
        <v>0</v>
      </c>
      <c r="F60" s="303">
        <v>0</v>
      </c>
      <c r="G60" s="303">
        <v>0</v>
      </c>
      <c r="H60" s="304">
        <v>-25</v>
      </c>
      <c r="I60" s="303">
        <v>-3</v>
      </c>
      <c r="J60" s="303">
        <v>0</v>
      </c>
      <c r="K60" s="303">
        <v>0</v>
      </c>
      <c r="L60" s="303">
        <v>0</v>
      </c>
      <c r="M60" s="304">
        <v>-12</v>
      </c>
      <c r="N60" s="303">
        <v>-2</v>
      </c>
      <c r="O60" s="303">
        <v>0</v>
      </c>
      <c r="P60" s="303">
        <v>0</v>
      </c>
      <c r="Q60" s="303">
        <v>0</v>
      </c>
      <c r="R60" s="304">
        <v>-2</v>
      </c>
      <c r="S60" s="303">
        <v>0</v>
      </c>
      <c r="T60" s="303">
        <v>0</v>
      </c>
      <c r="U60" s="303">
        <v>0</v>
      </c>
      <c r="V60" s="303">
        <v>0</v>
      </c>
      <c r="W60" s="304">
        <v>-10</v>
      </c>
      <c r="X60" s="303">
        <v>-1</v>
      </c>
      <c r="Y60" s="303">
        <v>0</v>
      </c>
      <c r="Z60" s="303">
        <v>0</v>
      </c>
      <c r="AA60" s="303">
        <v>0</v>
      </c>
      <c r="AB60" s="304">
        <v>-1</v>
      </c>
      <c r="AC60" s="303">
        <v>0</v>
      </c>
      <c r="AD60" s="303">
        <v>0</v>
      </c>
      <c r="AE60" s="303">
        <v>0</v>
      </c>
      <c r="AF60" s="303">
        <v>0</v>
      </c>
      <c r="AG60" s="304">
        <v>0</v>
      </c>
    </row>
    <row r="61" spans="1:33" customFormat="1" x14ac:dyDescent="0.25">
      <c r="A61" s="302" t="s">
        <v>78</v>
      </c>
      <c r="B61" s="302" t="s">
        <v>233</v>
      </c>
      <c r="C61" s="302" t="s">
        <v>241</v>
      </c>
      <c r="D61" s="303">
        <v>-2</v>
      </c>
      <c r="E61" s="303">
        <v>0</v>
      </c>
      <c r="F61" s="303">
        <v>0</v>
      </c>
      <c r="G61" s="303">
        <v>0</v>
      </c>
      <c r="H61" s="304">
        <v>-10</v>
      </c>
      <c r="I61" s="303">
        <v>-1</v>
      </c>
      <c r="J61" s="303">
        <v>0</v>
      </c>
      <c r="K61" s="303">
        <v>0</v>
      </c>
      <c r="L61" s="303">
        <v>0</v>
      </c>
      <c r="M61" s="304">
        <v>-5</v>
      </c>
      <c r="N61" s="303">
        <v>-1</v>
      </c>
      <c r="O61" s="303">
        <v>0</v>
      </c>
      <c r="P61" s="303">
        <v>0</v>
      </c>
      <c r="Q61" s="303">
        <v>0</v>
      </c>
      <c r="R61" s="304">
        <v>-1</v>
      </c>
      <c r="S61" s="303">
        <v>0</v>
      </c>
      <c r="T61" s="303">
        <v>0</v>
      </c>
      <c r="U61" s="303">
        <v>0</v>
      </c>
      <c r="V61" s="303">
        <v>0</v>
      </c>
      <c r="W61" s="304">
        <v>-4</v>
      </c>
      <c r="X61" s="303">
        <v>0</v>
      </c>
      <c r="Y61" s="303">
        <v>0</v>
      </c>
      <c r="Z61" s="303">
        <v>0</v>
      </c>
      <c r="AA61" s="303">
        <v>0</v>
      </c>
      <c r="AB61" s="304">
        <v>0</v>
      </c>
      <c r="AC61" s="303">
        <v>0</v>
      </c>
      <c r="AD61" s="303">
        <v>0</v>
      </c>
      <c r="AE61" s="303">
        <v>0</v>
      </c>
      <c r="AF61" s="303">
        <v>0</v>
      </c>
      <c r="AG61" s="304">
        <v>0</v>
      </c>
    </row>
    <row r="62" spans="1:33" customFormat="1" x14ac:dyDescent="0.25">
      <c r="A62" s="302" t="s">
        <v>78</v>
      </c>
      <c r="B62" s="302" t="s">
        <v>233</v>
      </c>
      <c r="C62" s="302" t="s">
        <v>234</v>
      </c>
      <c r="D62" s="303">
        <v>22547</v>
      </c>
      <c r="E62" s="303">
        <v>133</v>
      </c>
      <c r="F62" s="303">
        <v>323</v>
      </c>
      <c r="G62" s="303">
        <v>0</v>
      </c>
      <c r="H62" s="304">
        <v>95096</v>
      </c>
      <c r="I62" s="303">
        <v>11274</v>
      </c>
      <c r="J62" s="303">
        <v>0</v>
      </c>
      <c r="K62" s="303">
        <v>0</v>
      </c>
      <c r="L62" s="303">
        <v>0</v>
      </c>
      <c r="M62" s="304">
        <v>46897</v>
      </c>
      <c r="N62" s="303">
        <v>7891</v>
      </c>
      <c r="O62" s="303">
        <v>93</v>
      </c>
      <c r="P62" s="303">
        <v>0</v>
      </c>
      <c r="Q62" s="303">
        <v>0</v>
      </c>
      <c r="R62" s="304">
        <v>8355</v>
      </c>
      <c r="S62" s="303">
        <v>0</v>
      </c>
      <c r="T62" s="303">
        <v>0</v>
      </c>
      <c r="U62" s="303">
        <v>0</v>
      </c>
      <c r="V62" s="303">
        <v>0</v>
      </c>
      <c r="W62" s="304">
        <v>36099</v>
      </c>
      <c r="X62" s="303">
        <v>3382</v>
      </c>
      <c r="Y62" s="303">
        <v>40</v>
      </c>
      <c r="Z62" s="303">
        <v>323</v>
      </c>
      <c r="AA62" s="303">
        <v>0</v>
      </c>
      <c r="AB62" s="304">
        <v>3745</v>
      </c>
      <c r="AC62" s="303">
        <v>0</v>
      </c>
      <c r="AD62" s="303">
        <v>0</v>
      </c>
      <c r="AE62" s="303">
        <v>0</v>
      </c>
      <c r="AF62" s="303">
        <v>0</v>
      </c>
      <c r="AG62" s="304">
        <v>0</v>
      </c>
    </row>
    <row r="63" spans="1:33" customFormat="1" x14ac:dyDescent="0.25">
      <c r="A63" s="302" t="s">
        <v>78</v>
      </c>
      <c r="B63" s="302" t="s">
        <v>235</v>
      </c>
      <c r="C63" s="302" t="s">
        <v>242</v>
      </c>
      <c r="D63" s="303">
        <v>-498</v>
      </c>
      <c r="E63" s="303">
        <v>-3</v>
      </c>
      <c r="F63" s="303">
        <v>-7</v>
      </c>
      <c r="G63" s="303">
        <v>0</v>
      </c>
      <c r="H63" s="304">
        <v>-2101</v>
      </c>
      <c r="I63" s="303">
        <v>-249</v>
      </c>
      <c r="J63" s="303">
        <v>0</v>
      </c>
      <c r="K63" s="303">
        <v>0</v>
      </c>
      <c r="L63" s="303">
        <v>0</v>
      </c>
      <c r="M63" s="304">
        <v>-1036</v>
      </c>
      <c r="N63" s="303">
        <v>-174</v>
      </c>
      <c r="O63" s="303">
        <v>-2</v>
      </c>
      <c r="P63" s="303">
        <v>0</v>
      </c>
      <c r="Q63" s="303">
        <v>0</v>
      </c>
      <c r="R63" s="304">
        <v>-185</v>
      </c>
      <c r="S63" s="303">
        <v>0</v>
      </c>
      <c r="T63" s="303">
        <v>0</v>
      </c>
      <c r="U63" s="303">
        <v>0</v>
      </c>
      <c r="V63" s="303">
        <v>0</v>
      </c>
      <c r="W63" s="304">
        <v>-797</v>
      </c>
      <c r="X63" s="303">
        <v>-75</v>
      </c>
      <c r="Y63" s="303">
        <v>-1</v>
      </c>
      <c r="Z63" s="303">
        <v>-7</v>
      </c>
      <c r="AA63" s="303">
        <v>0</v>
      </c>
      <c r="AB63" s="304">
        <v>-83</v>
      </c>
      <c r="AC63" s="303">
        <v>0</v>
      </c>
      <c r="AD63" s="303">
        <v>0</v>
      </c>
      <c r="AE63" s="303">
        <v>0</v>
      </c>
      <c r="AF63" s="303">
        <v>0</v>
      </c>
      <c r="AG63" s="304">
        <v>0</v>
      </c>
    </row>
    <row r="64" spans="1:33" customFormat="1" x14ac:dyDescent="0.25">
      <c r="A64" s="302" t="s">
        <v>78</v>
      </c>
      <c r="B64" s="302" t="s">
        <v>235</v>
      </c>
      <c r="C64" s="302" t="s">
        <v>232</v>
      </c>
      <c r="D64" s="303">
        <v>1278</v>
      </c>
      <c r="E64" s="303">
        <v>8</v>
      </c>
      <c r="F64" s="303">
        <v>18</v>
      </c>
      <c r="G64" s="303">
        <v>0</v>
      </c>
      <c r="H64" s="304">
        <v>5389</v>
      </c>
      <c r="I64" s="303">
        <v>639</v>
      </c>
      <c r="J64" s="303">
        <v>0</v>
      </c>
      <c r="K64" s="303">
        <v>0</v>
      </c>
      <c r="L64" s="303">
        <v>0</v>
      </c>
      <c r="M64" s="304">
        <v>2658</v>
      </c>
      <c r="N64" s="303">
        <v>447</v>
      </c>
      <c r="O64" s="303">
        <v>6</v>
      </c>
      <c r="P64" s="303">
        <v>0</v>
      </c>
      <c r="Q64" s="303">
        <v>0</v>
      </c>
      <c r="R64" s="304">
        <v>473</v>
      </c>
      <c r="S64" s="303">
        <v>0</v>
      </c>
      <c r="T64" s="303">
        <v>0</v>
      </c>
      <c r="U64" s="303">
        <v>0</v>
      </c>
      <c r="V64" s="303">
        <v>0</v>
      </c>
      <c r="W64" s="304">
        <v>2046</v>
      </c>
      <c r="X64" s="303">
        <v>192</v>
      </c>
      <c r="Y64" s="303">
        <v>2</v>
      </c>
      <c r="Z64" s="303">
        <v>18</v>
      </c>
      <c r="AA64" s="303">
        <v>0</v>
      </c>
      <c r="AB64" s="304">
        <v>212</v>
      </c>
      <c r="AC64" s="303">
        <v>0</v>
      </c>
      <c r="AD64" s="303">
        <v>0</v>
      </c>
      <c r="AE64" s="303">
        <v>0</v>
      </c>
      <c r="AF64" s="303">
        <v>0</v>
      </c>
      <c r="AG64" s="304">
        <v>0</v>
      </c>
    </row>
    <row r="65" spans="1:33" customFormat="1" x14ac:dyDescent="0.25">
      <c r="A65" s="302" t="s">
        <v>78</v>
      </c>
      <c r="B65" s="302" t="s">
        <v>235</v>
      </c>
      <c r="C65" s="302" t="s">
        <v>236</v>
      </c>
      <c r="D65" s="303">
        <v>26535</v>
      </c>
      <c r="E65" s="303">
        <v>157</v>
      </c>
      <c r="F65" s="303">
        <v>381</v>
      </c>
      <c r="G65" s="303">
        <v>0</v>
      </c>
      <c r="H65" s="304">
        <v>111913</v>
      </c>
      <c r="I65" s="303">
        <v>13268</v>
      </c>
      <c r="J65" s="303">
        <v>0</v>
      </c>
      <c r="K65" s="303">
        <v>0</v>
      </c>
      <c r="L65" s="303">
        <v>0</v>
      </c>
      <c r="M65" s="304">
        <v>55189</v>
      </c>
      <c r="N65" s="303">
        <v>9287</v>
      </c>
      <c r="O65" s="303">
        <v>110</v>
      </c>
      <c r="P65" s="303">
        <v>0</v>
      </c>
      <c r="Q65" s="303">
        <v>0</v>
      </c>
      <c r="R65" s="304">
        <v>9834</v>
      </c>
      <c r="S65" s="303">
        <v>0</v>
      </c>
      <c r="T65" s="303">
        <v>0</v>
      </c>
      <c r="U65" s="303">
        <v>0</v>
      </c>
      <c r="V65" s="303">
        <v>0</v>
      </c>
      <c r="W65" s="304">
        <v>42482</v>
      </c>
      <c r="X65" s="303">
        <v>3980</v>
      </c>
      <c r="Y65" s="303">
        <v>47</v>
      </c>
      <c r="Z65" s="303">
        <v>381</v>
      </c>
      <c r="AA65" s="303">
        <v>0</v>
      </c>
      <c r="AB65" s="304">
        <v>4408</v>
      </c>
      <c r="AC65" s="303">
        <v>0</v>
      </c>
      <c r="AD65" s="303">
        <v>0</v>
      </c>
      <c r="AE65" s="303">
        <v>0</v>
      </c>
      <c r="AF65" s="303">
        <v>0</v>
      </c>
      <c r="AG65" s="304">
        <v>0</v>
      </c>
    </row>
    <row r="66" spans="1:33" customFormat="1" x14ac:dyDescent="0.25">
      <c r="A66" s="302" t="s">
        <v>83</v>
      </c>
      <c r="B66" s="302" t="s">
        <v>231</v>
      </c>
      <c r="C66" s="302" t="s">
        <v>232</v>
      </c>
      <c r="D66" s="303">
        <v>30870</v>
      </c>
      <c r="E66" s="303">
        <v>182</v>
      </c>
      <c r="F66" s="303">
        <v>443</v>
      </c>
      <c r="G66" s="303">
        <v>0</v>
      </c>
      <c r="H66" s="304">
        <v>130200</v>
      </c>
      <c r="I66" s="303">
        <v>15435</v>
      </c>
      <c r="J66" s="303">
        <v>0</v>
      </c>
      <c r="K66" s="303">
        <v>0</v>
      </c>
      <c r="L66" s="303">
        <v>0</v>
      </c>
      <c r="M66" s="304">
        <v>64208</v>
      </c>
      <c r="N66" s="303">
        <v>10805</v>
      </c>
      <c r="O66" s="303">
        <v>127</v>
      </c>
      <c r="P66" s="303">
        <v>0</v>
      </c>
      <c r="Q66" s="303">
        <v>0</v>
      </c>
      <c r="R66" s="304">
        <v>11439</v>
      </c>
      <c r="S66" s="303">
        <v>0</v>
      </c>
      <c r="T66" s="303">
        <v>0</v>
      </c>
      <c r="U66" s="303">
        <v>0</v>
      </c>
      <c r="V66" s="303">
        <v>0</v>
      </c>
      <c r="W66" s="304">
        <v>49425</v>
      </c>
      <c r="X66" s="303">
        <v>4630</v>
      </c>
      <c r="Y66" s="303">
        <v>55</v>
      </c>
      <c r="Z66" s="303">
        <v>443</v>
      </c>
      <c r="AA66" s="303">
        <v>0</v>
      </c>
      <c r="AB66" s="304">
        <v>5128</v>
      </c>
      <c r="AC66" s="303">
        <v>0</v>
      </c>
      <c r="AD66" s="303">
        <v>0</v>
      </c>
      <c r="AE66" s="303">
        <v>0</v>
      </c>
      <c r="AF66" s="303">
        <v>0</v>
      </c>
      <c r="AG66" s="304">
        <v>0</v>
      </c>
    </row>
    <row r="67" spans="1:33" customFormat="1" x14ac:dyDescent="0.25">
      <c r="A67" s="302" t="s">
        <v>83</v>
      </c>
      <c r="B67" s="302" t="s">
        <v>233</v>
      </c>
      <c r="C67" s="302" t="s">
        <v>234</v>
      </c>
      <c r="D67" s="303">
        <v>30908</v>
      </c>
      <c r="E67" s="303">
        <v>183</v>
      </c>
      <c r="F67" s="303">
        <v>443</v>
      </c>
      <c r="G67" s="303">
        <v>0</v>
      </c>
      <c r="H67" s="304">
        <v>130360</v>
      </c>
      <c r="I67" s="303">
        <v>15454</v>
      </c>
      <c r="J67" s="303">
        <v>0</v>
      </c>
      <c r="K67" s="303">
        <v>0</v>
      </c>
      <c r="L67" s="303">
        <v>0</v>
      </c>
      <c r="M67" s="304">
        <v>64287</v>
      </c>
      <c r="N67" s="303">
        <v>10818</v>
      </c>
      <c r="O67" s="303">
        <v>128</v>
      </c>
      <c r="P67" s="303">
        <v>0</v>
      </c>
      <c r="Q67" s="303">
        <v>0</v>
      </c>
      <c r="R67" s="304">
        <v>11454</v>
      </c>
      <c r="S67" s="303">
        <v>0</v>
      </c>
      <c r="T67" s="303">
        <v>0</v>
      </c>
      <c r="U67" s="303">
        <v>0</v>
      </c>
      <c r="V67" s="303">
        <v>0</v>
      </c>
      <c r="W67" s="304">
        <v>49485</v>
      </c>
      <c r="X67" s="303">
        <v>4636</v>
      </c>
      <c r="Y67" s="303">
        <v>55</v>
      </c>
      <c r="Z67" s="303">
        <v>443</v>
      </c>
      <c r="AA67" s="303">
        <v>0</v>
      </c>
      <c r="AB67" s="304">
        <v>5134</v>
      </c>
      <c r="AC67" s="303">
        <v>0</v>
      </c>
      <c r="AD67" s="303">
        <v>0</v>
      </c>
      <c r="AE67" s="303">
        <v>0</v>
      </c>
      <c r="AF67" s="303">
        <v>0</v>
      </c>
      <c r="AG67" s="304">
        <v>0</v>
      </c>
    </row>
    <row r="68" spans="1:33" customFormat="1" x14ac:dyDescent="0.25">
      <c r="A68" s="302" t="s">
        <v>83</v>
      </c>
      <c r="B68" s="302" t="s">
        <v>235</v>
      </c>
      <c r="C68" s="302" t="s">
        <v>236</v>
      </c>
      <c r="D68" s="303">
        <v>5556</v>
      </c>
      <c r="E68" s="303">
        <v>33</v>
      </c>
      <c r="F68" s="303">
        <v>80</v>
      </c>
      <c r="G68" s="303">
        <v>0</v>
      </c>
      <c r="H68" s="304">
        <v>23432</v>
      </c>
      <c r="I68" s="303">
        <v>2778</v>
      </c>
      <c r="J68" s="303">
        <v>0</v>
      </c>
      <c r="K68" s="303">
        <v>0</v>
      </c>
      <c r="L68" s="303">
        <v>0</v>
      </c>
      <c r="M68" s="304">
        <v>11555</v>
      </c>
      <c r="N68" s="303">
        <v>1945</v>
      </c>
      <c r="O68" s="303">
        <v>23</v>
      </c>
      <c r="P68" s="303">
        <v>0</v>
      </c>
      <c r="Q68" s="303">
        <v>0</v>
      </c>
      <c r="R68" s="304">
        <v>2060</v>
      </c>
      <c r="S68" s="303">
        <v>0</v>
      </c>
      <c r="T68" s="303">
        <v>0</v>
      </c>
      <c r="U68" s="303">
        <v>0</v>
      </c>
      <c r="V68" s="303">
        <v>0</v>
      </c>
      <c r="W68" s="304">
        <v>8894</v>
      </c>
      <c r="X68" s="303">
        <v>833</v>
      </c>
      <c r="Y68" s="303">
        <v>10</v>
      </c>
      <c r="Z68" s="303">
        <v>80</v>
      </c>
      <c r="AA68" s="303">
        <v>0</v>
      </c>
      <c r="AB68" s="304">
        <v>923</v>
      </c>
      <c r="AC68" s="303">
        <v>0</v>
      </c>
      <c r="AD68" s="303">
        <v>0</v>
      </c>
      <c r="AE68" s="303">
        <v>0</v>
      </c>
      <c r="AF68" s="303">
        <v>0</v>
      </c>
      <c r="AG68" s="304">
        <v>0</v>
      </c>
    </row>
    <row r="69" spans="1:33" customFormat="1" x14ac:dyDescent="0.25">
      <c r="A69" s="302" t="s">
        <v>85</v>
      </c>
      <c r="B69" s="302" t="s">
        <v>231</v>
      </c>
      <c r="C69" s="302" t="s">
        <v>232</v>
      </c>
      <c r="D69" s="303">
        <v>34045</v>
      </c>
      <c r="E69" s="303">
        <v>201</v>
      </c>
      <c r="F69" s="303">
        <v>488</v>
      </c>
      <c r="G69" s="303">
        <v>0</v>
      </c>
      <c r="H69" s="304">
        <v>143589</v>
      </c>
      <c r="I69" s="303">
        <v>17023</v>
      </c>
      <c r="J69" s="303">
        <v>0</v>
      </c>
      <c r="K69" s="303">
        <v>0</v>
      </c>
      <c r="L69" s="303">
        <v>0</v>
      </c>
      <c r="M69" s="304">
        <v>70811</v>
      </c>
      <c r="N69" s="303">
        <v>11916</v>
      </c>
      <c r="O69" s="303">
        <v>141</v>
      </c>
      <c r="P69" s="303">
        <v>0</v>
      </c>
      <c r="Q69" s="303">
        <v>0</v>
      </c>
      <c r="R69" s="304">
        <v>12617</v>
      </c>
      <c r="S69" s="303">
        <v>0</v>
      </c>
      <c r="T69" s="303">
        <v>0</v>
      </c>
      <c r="U69" s="303">
        <v>0</v>
      </c>
      <c r="V69" s="303">
        <v>0</v>
      </c>
      <c r="W69" s="304">
        <v>54507</v>
      </c>
      <c r="X69" s="303">
        <v>5106</v>
      </c>
      <c r="Y69" s="303">
        <v>60</v>
      </c>
      <c r="Z69" s="303">
        <v>488</v>
      </c>
      <c r="AA69" s="303">
        <v>0</v>
      </c>
      <c r="AB69" s="304">
        <v>5654</v>
      </c>
      <c r="AC69" s="303">
        <v>0</v>
      </c>
      <c r="AD69" s="303">
        <v>0</v>
      </c>
      <c r="AE69" s="303">
        <v>0</v>
      </c>
      <c r="AF69" s="303">
        <v>0</v>
      </c>
      <c r="AG69" s="304">
        <v>0</v>
      </c>
    </row>
    <row r="70" spans="1:33" customFormat="1" x14ac:dyDescent="0.25">
      <c r="A70" s="302" t="s">
        <v>85</v>
      </c>
      <c r="B70" s="302" t="s">
        <v>233</v>
      </c>
      <c r="C70" s="302" t="s">
        <v>234</v>
      </c>
      <c r="D70" s="303">
        <v>21316</v>
      </c>
      <c r="E70" s="303">
        <v>126</v>
      </c>
      <c r="F70" s="303">
        <v>306</v>
      </c>
      <c r="G70" s="303">
        <v>0</v>
      </c>
      <c r="H70" s="304">
        <v>89905</v>
      </c>
      <c r="I70" s="303">
        <v>10658</v>
      </c>
      <c r="J70" s="303">
        <v>0</v>
      </c>
      <c r="K70" s="303">
        <v>0</v>
      </c>
      <c r="L70" s="303">
        <v>0</v>
      </c>
      <c r="M70" s="304">
        <v>44336</v>
      </c>
      <c r="N70" s="303">
        <v>7461</v>
      </c>
      <c r="O70" s="303">
        <v>88</v>
      </c>
      <c r="P70" s="303">
        <v>0</v>
      </c>
      <c r="Q70" s="303">
        <v>0</v>
      </c>
      <c r="R70" s="304">
        <v>7900</v>
      </c>
      <c r="S70" s="303">
        <v>0</v>
      </c>
      <c r="T70" s="303">
        <v>0</v>
      </c>
      <c r="U70" s="303">
        <v>0</v>
      </c>
      <c r="V70" s="303">
        <v>0</v>
      </c>
      <c r="W70" s="304">
        <v>34128</v>
      </c>
      <c r="X70" s="303">
        <v>3197</v>
      </c>
      <c r="Y70" s="303">
        <v>38</v>
      </c>
      <c r="Z70" s="303">
        <v>306</v>
      </c>
      <c r="AA70" s="303">
        <v>0</v>
      </c>
      <c r="AB70" s="304">
        <v>3541</v>
      </c>
      <c r="AC70" s="303">
        <v>0</v>
      </c>
      <c r="AD70" s="303">
        <v>0</v>
      </c>
      <c r="AE70" s="303">
        <v>0</v>
      </c>
      <c r="AF70" s="303">
        <v>0</v>
      </c>
      <c r="AG70" s="304">
        <v>0</v>
      </c>
    </row>
    <row r="71" spans="1:33" customFormat="1" x14ac:dyDescent="0.25">
      <c r="A71" s="302" t="s">
        <v>85</v>
      </c>
      <c r="B71" s="302" t="s">
        <v>235</v>
      </c>
      <c r="C71" s="302" t="s">
        <v>236</v>
      </c>
      <c r="D71" s="303">
        <v>21316</v>
      </c>
      <c r="E71" s="303">
        <v>126</v>
      </c>
      <c r="F71" s="303">
        <v>306</v>
      </c>
      <c r="G71" s="303">
        <v>0</v>
      </c>
      <c r="H71" s="304">
        <v>89905</v>
      </c>
      <c r="I71" s="303">
        <v>10658</v>
      </c>
      <c r="J71" s="303">
        <v>0</v>
      </c>
      <c r="K71" s="303">
        <v>0</v>
      </c>
      <c r="L71" s="303">
        <v>0</v>
      </c>
      <c r="M71" s="304">
        <v>44336</v>
      </c>
      <c r="N71" s="303">
        <v>7461</v>
      </c>
      <c r="O71" s="303">
        <v>88</v>
      </c>
      <c r="P71" s="303">
        <v>0</v>
      </c>
      <c r="Q71" s="303">
        <v>0</v>
      </c>
      <c r="R71" s="304">
        <v>7900</v>
      </c>
      <c r="S71" s="303">
        <v>0</v>
      </c>
      <c r="T71" s="303">
        <v>0</v>
      </c>
      <c r="U71" s="303">
        <v>0</v>
      </c>
      <c r="V71" s="303">
        <v>0</v>
      </c>
      <c r="W71" s="304">
        <v>34128</v>
      </c>
      <c r="X71" s="303">
        <v>3197</v>
      </c>
      <c r="Y71" s="303">
        <v>38</v>
      </c>
      <c r="Z71" s="303">
        <v>306</v>
      </c>
      <c r="AA71" s="303">
        <v>0</v>
      </c>
      <c r="AB71" s="304">
        <v>3541</v>
      </c>
      <c r="AC71" s="303">
        <v>0</v>
      </c>
      <c r="AD71" s="303">
        <v>0</v>
      </c>
      <c r="AE71" s="303">
        <v>0</v>
      </c>
      <c r="AF71" s="303">
        <v>0</v>
      </c>
      <c r="AG71" s="304">
        <v>0</v>
      </c>
    </row>
    <row r="72" spans="1:33" customFormat="1" x14ac:dyDescent="0.25">
      <c r="A72" s="302" t="s">
        <v>86</v>
      </c>
      <c r="B72" s="302" t="s">
        <v>231</v>
      </c>
      <c r="C72" s="302" t="s">
        <v>241</v>
      </c>
      <c r="D72" s="303">
        <v>2190</v>
      </c>
      <c r="E72" s="303">
        <v>13</v>
      </c>
      <c r="F72" s="303">
        <v>31</v>
      </c>
      <c r="G72" s="303">
        <v>0</v>
      </c>
      <c r="H72" s="304">
        <v>9235</v>
      </c>
      <c r="I72" s="303">
        <v>1095</v>
      </c>
      <c r="J72" s="303">
        <v>0</v>
      </c>
      <c r="K72" s="303">
        <v>0</v>
      </c>
      <c r="L72" s="303">
        <v>0</v>
      </c>
      <c r="M72" s="304">
        <v>4555</v>
      </c>
      <c r="N72" s="303">
        <v>767</v>
      </c>
      <c r="O72" s="303">
        <v>9</v>
      </c>
      <c r="P72" s="303">
        <v>0</v>
      </c>
      <c r="Q72" s="303">
        <v>0</v>
      </c>
      <c r="R72" s="304">
        <v>811</v>
      </c>
      <c r="S72" s="303">
        <v>0</v>
      </c>
      <c r="T72" s="303">
        <v>0</v>
      </c>
      <c r="U72" s="303">
        <v>0</v>
      </c>
      <c r="V72" s="303">
        <v>0</v>
      </c>
      <c r="W72" s="304">
        <v>3506</v>
      </c>
      <c r="X72" s="303">
        <v>328</v>
      </c>
      <c r="Y72" s="303">
        <v>4</v>
      </c>
      <c r="Z72" s="303">
        <v>31</v>
      </c>
      <c r="AA72" s="303">
        <v>0</v>
      </c>
      <c r="AB72" s="304">
        <v>363</v>
      </c>
      <c r="AC72" s="303">
        <v>0</v>
      </c>
      <c r="AD72" s="303">
        <v>0</v>
      </c>
      <c r="AE72" s="303">
        <v>0</v>
      </c>
      <c r="AF72" s="303">
        <v>0</v>
      </c>
      <c r="AG72" s="304">
        <v>0</v>
      </c>
    </row>
    <row r="73" spans="1:33" customFormat="1" x14ac:dyDescent="0.25">
      <c r="A73" s="302" t="s">
        <v>86</v>
      </c>
      <c r="B73" s="302" t="s">
        <v>233</v>
      </c>
      <c r="C73" s="302" t="s">
        <v>232</v>
      </c>
      <c r="D73" s="303">
        <v>702</v>
      </c>
      <c r="E73" s="303">
        <v>4</v>
      </c>
      <c r="F73" s="303">
        <v>10</v>
      </c>
      <c r="G73" s="303">
        <v>0</v>
      </c>
      <c r="H73" s="304">
        <v>2959</v>
      </c>
      <c r="I73" s="303">
        <v>351</v>
      </c>
      <c r="J73" s="303">
        <v>0</v>
      </c>
      <c r="K73" s="303">
        <v>0</v>
      </c>
      <c r="L73" s="303">
        <v>0</v>
      </c>
      <c r="M73" s="304">
        <v>1459</v>
      </c>
      <c r="N73" s="303">
        <v>246</v>
      </c>
      <c r="O73" s="303">
        <v>3</v>
      </c>
      <c r="P73" s="303">
        <v>0</v>
      </c>
      <c r="Q73" s="303">
        <v>0</v>
      </c>
      <c r="R73" s="304">
        <v>260</v>
      </c>
      <c r="S73" s="303">
        <v>0</v>
      </c>
      <c r="T73" s="303">
        <v>0</v>
      </c>
      <c r="U73" s="303">
        <v>0</v>
      </c>
      <c r="V73" s="303">
        <v>0</v>
      </c>
      <c r="W73" s="304">
        <v>1124</v>
      </c>
      <c r="X73" s="303">
        <v>105</v>
      </c>
      <c r="Y73" s="303">
        <v>1</v>
      </c>
      <c r="Z73" s="303">
        <v>10</v>
      </c>
      <c r="AA73" s="303">
        <v>0</v>
      </c>
      <c r="AB73" s="304">
        <v>116</v>
      </c>
      <c r="AC73" s="303">
        <v>0</v>
      </c>
      <c r="AD73" s="303">
        <v>0</v>
      </c>
      <c r="AE73" s="303">
        <v>0</v>
      </c>
      <c r="AF73" s="303">
        <v>0</v>
      </c>
      <c r="AG73" s="304">
        <v>0</v>
      </c>
    </row>
    <row r="74" spans="1:33" customFormat="1" x14ac:dyDescent="0.25">
      <c r="A74" s="302" t="s">
        <v>65</v>
      </c>
      <c r="B74" s="302" t="s">
        <v>231</v>
      </c>
      <c r="C74" s="302" t="s">
        <v>232</v>
      </c>
      <c r="D74" s="303">
        <v>891258</v>
      </c>
      <c r="E74" s="303">
        <v>5263</v>
      </c>
      <c r="F74" s="303">
        <v>12781</v>
      </c>
      <c r="G74" s="303">
        <v>1921</v>
      </c>
      <c r="H74" s="304">
        <v>4282589</v>
      </c>
      <c r="I74" s="303">
        <v>445629</v>
      </c>
      <c r="J74" s="303">
        <v>0</v>
      </c>
      <c r="K74" s="303">
        <v>0</v>
      </c>
      <c r="L74" s="303">
        <v>0</v>
      </c>
      <c r="M74" s="304">
        <v>2244688</v>
      </c>
      <c r="N74" s="303">
        <v>311940</v>
      </c>
      <c r="O74" s="303">
        <v>3684</v>
      </c>
      <c r="P74" s="303">
        <v>0</v>
      </c>
      <c r="Q74" s="303">
        <v>0</v>
      </c>
      <c r="R74" s="304">
        <v>330284</v>
      </c>
      <c r="S74" s="303">
        <v>0</v>
      </c>
      <c r="T74" s="303">
        <v>0</v>
      </c>
      <c r="U74" s="303">
        <v>0</v>
      </c>
      <c r="V74" s="303">
        <v>0</v>
      </c>
      <c r="W74" s="304">
        <v>1557647</v>
      </c>
      <c r="X74" s="303">
        <v>133689</v>
      </c>
      <c r="Y74" s="303">
        <v>1579</v>
      </c>
      <c r="Z74" s="303">
        <v>12781</v>
      </c>
      <c r="AA74" s="303">
        <v>0</v>
      </c>
      <c r="AB74" s="304">
        <v>148049</v>
      </c>
      <c r="AC74" s="303">
        <v>0</v>
      </c>
      <c r="AD74" s="303">
        <v>0</v>
      </c>
      <c r="AE74" s="303">
        <v>0</v>
      </c>
      <c r="AF74" s="303">
        <v>1921</v>
      </c>
      <c r="AG74" s="304">
        <v>1921</v>
      </c>
    </row>
    <row r="75" spans="1:33" customFormat="1" x14ac:dyDescent="0.25">
      <c r="A75" s="302" t="s">
        <v>65</v>
      </c>
      <c r="B75" s="302" t="s">
        <v>233</v>
      </c>
      <c r="C75" s="302" t="s">
        <v>234</v>
      </c>
      <c r="D75" s="303">
        <v>954942</v>
      </c>
      <c r="E75" s="303">
        <v>5639</v>
      </c>
      <c r="F75" s="303">
        <v>13694</v>
      </c>
      <c r="G75" s="303">
        <v>9208</v>
      </c>
      <c r="H75" s="304">
        <v>4602153</v>
      </c>
      <c r="I75" s="303">
        <v>477471</v>
      </c>
      <c r="J75" s="303">
        <v>0</v>
      </c>
      <c r="K75" s="303">
        <v>0</v>
      </c>
      <c r="L75" s="303">
        <v>0</v>
      </c>
      <c r="M75" s="304">
        <v>2408723</v>
      </c>
      <c r="N75" s="303">
        <v>334230</v>
      </c>
      <c r="O75" s="303">
        <v>3947</v>
      </c>
      <c r="P75" s="303">
        <v>0</v>
      </c>
      <c r="Q75" s="303">
        <v>0</v>
      </c>
      <c r="R75" s="304">
        <v>353884</v>
      </c>
      <c r="S75" s="303">
        <v>0</v>
      </c>
      <c r="T75" s="303">
        <v>0</v>
      </c>
      <c r="U75" s="303">
        <v>0</v>
      </c>
      <c r="V75" s="303">
        <v>0</v>
      </c>
      <c r="W75" s="304">
        <v>1671711</v>
      </c>
      <c r="X75" s="303">
        <v>143241</v>
      </c>
      <c r="Y75" s="303">
        <v>1692</v>
      </c>
      <c r="Z75" s="303">
        <v>13694</v>
      </c>
      <c r="AA75" s="303">
        <v>0</v>
      </c>
      <c r="AB75" s="304">
        <v>158627</v>
      </c>
      <c r="AC75" s="303">
        <v>0</v>
      </c>
      <c r="AD75" s="303">
        <v>0</v>
      </c>
      <c r="AE75" s="303">
        <v>0</v>
      </c>
      <c r="AF75" s="303">
        <v>9208</v>
      </c>
      <c r="AG75" s="304">
        <v>9208</v>
      </c>
    </row>
    <row r="76" spans="1:33" customFormat="1" x14ac:dyDescent="0.25">
      <c r="A76" s="302" t="s">
        <v>65</v>
      </c>
      <c r="B76" s="302" t="s">
        <v>235</v>
      </c>
      <c r="C76" s="302" t="s">
        <v>236</v>
      </c>
      <c r="D76" s="303">
        <v>984377</v>
      </c>
      <c r="E76" s="303">
        <v>5812</v>
      </c>
      <c r="F76" s="303">
        <v>14116</v>
      </c>
      <c r="G76" s="303">
        <v>0</v>
      </c>
      <c r="H76" s="304">
        <v>4651666</v>
      </c>
      <c r="I76" s="303">
        <v>492189</v>
      </c>
      <c r="J76" s="303">
        <v>0</v>
      </c>
      <c r="K76" s="303">
        <v>0</v>
      </c>
      <c r="L76" s="303">
        <v>0</v>
      </c>
      <c r="M76" s="304">
        <v>2422375</v>
      </c>
      <c r="N76" s="303">
        <v>344532</v>
      </c>
      <c r="O76" s="303">
        <v>4068</v>
      </c>
      <c r="P76" s="303">
        <v>0</v>
      </c>
      <c r="Q76" s="303">
        <v>0</v>
      </c>
      <c r="R76" s="304">
        <v>364791</v>
      </c>
      <c r="S76" s="303">
        <v>0</v>
      </c>
      <c r="T76" s="303">
        <v>0</v>
      </c>
      <c r="U76" s="303">
        <v>0</v>
      </c>
      <c r="V76" s="303">
        <v>0</v>
      </c>
      <c r="W76" s="304">
        <v>1700984</v>
      </c>
      <c r="X76" s="303">
        <v>147656</v>
      </c>
      <c r="Y76" s="303">
        <v>1744</v>
      </c>
      <c r="Z76" s="303">
        <v>14116</v>
      </c>
      <c r="AA76" s="303">
        <v>0</v>
      </c>
      <c r="AB76" s="304">
        <v>163516</v>
      </c>
      <c r="AC76" s="303">
        <v>0</v>
      </c>
      <c r="AD76" s="303">
        <v>0</v>
      </c>
      <c r="AE76" s="303">
        <v>0</v>
      </c>
      <c r="AF76" s="303">
        <v>0</v>
      </c>
      <c r="AG76" s="304">
        <v>0</v>
      </c>
    </row>
    <row r="77" spans="1:33" x14ac:dyDescent="0.25">
      <c r="H77" s="330"/>
      <c r="W77" s="33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8069F-C009-46C0-942C-3789D7E34DEA}">
  <sheetPr>
    <tabColor theme="5" tint="0.59999389629810485"/>
  </sheetPr>
  <dimension ref="A1:AG12"/>
  <sheetViews>
    <sheetView workbookViewId="0">
      <pane xSplit="3" ySplit="3" topLeftCell="V4" activePane="bottomRight" state="frozen"/>
      <selection pane="topRight" activeCell="D1" sqref="D1"/>
      <selection pane="bottomLeft" activeCell="A4" sqref="A4"/>
      <selection pane="bottomRight"/>
    </sheetView>
  </sheetViews>
  <sheetFormatPr defaultRowHeight="15" x14ac:dyDescent="0.25"/>
  <cols>
    <col min="1" max="49" width="16.7109375" customWidth="1"/>
  </cols>
  <sheetData>
    <row r="1" spans="1:33" x14ac:dyDescent="0.25">
      <c r="A1" s="245" t="s">
        <v>229</v>
      </c>
      <c r="B1" s="245" t="s">
        <v>137</v>
      </c>
    </row>
    <row r="2" spans="1:33" x14ac:dyDescent="0.25">
      <c r="A2" s="309" t="s">
        <v>119</v>
      </c>
      <c r="B2" s="309" t="s">
        <v>119</v>
      </c>
      <c r="C2" s="309" t="s">
        <v>119</v>
      </c>
      <c r="D2" s="310" t="s">
        <v>120</v>
      </c>
      <c r="E2" s="310" t="s">
        <v>120</v>
      </c>
      <c r="F2" s="310" t="s">
        <v>120</v>
      </c>
      <c r="G2" s="310" t="s">
        <v>120</v>
      </c>
      <c r="H2" s="310" t="s">
        <v>120</v>
      </c>
      <c r="I2" s="310" t="s">
        <v>121</v>
      </c>
      <c r="J2" s="310" t="s">
        <v>121</v>
      </c>
      <c r="K2" s="310" t="s">
        <v>121</v>
      </c>
      <c r="L2" s="310" t="s">
        <v>121</v>
      </c>
      <c r="M2" s="310" t="s">
        <v>121</v>
      </c>
      <c r="N2" s="310" t="s">
        <v>122</v>
      </c>
      <c r="O2" s="310" t="s">
        <v>122</v>
      </c>
      <c r="P2" s="310" t="s">
        <v>122</v>
      </c>
      <c r="Q2" s="310" t="s">
        <v>122</v>
      </c>
      <c r="R2" s="310" t="s">
        <v>122</v>
      </c>
      <c r="S2" s="310" t="s">
        <v>123</v>
      </c>
      <c r="T2" s="310" t="s">
        <v>123</v>
      </c>
      <c r="U2" s="310" t="s">
        <v>123</v>
      </c>
      <c r="V2" s="310" t="s">
        <v>123</v>
      </c>
      <c r="W2" s="310" t="s">
        <v>123</v>
      </c>
      <c r="X2" s="310" t="s">
        <v>124</v>
      </c>
      <c r="Y2" s="310" t="s">
        <v>124</v>
      </c>
      <c r="Z2" s="310" t="s">
        <v>124</v>
      </c>
      <c r="AA2" s="310" t="s">
        <v>124</v>
      </c>
      <c r="AB2" s="310" t="s">
        <v>124</v>
      </c>
      <c r="AC2" s="310" t="s">
        <v>125</v>
      </c>
      <c r="AD2" s="310" t="s">
        <v>125</v>
      </c>
      <c r="AE2" s="310" t="s">
        <v>125</v>
      </c>
      <c r="AF2" s="310" t="s">
        <v>125</v>
      </c>
      <c r="AG2" s="310" t="s">
        <v>125</v>
      </c>
    </row>
    <row r="3" spans="1:33" x14ac:dyDescent="0.25">
      <c r="A3" s="242" t="s">
        <v>126</v>
      </c>
      <c r="B3" s="242" t="s">
        <v>127</v>
      </c>
      <c r="C3" s="242" t="s">
        <v>128</v>
      </c>
      <c r="D3" s="310" t="s">
        <v>20</v>
      </c>
      <c r="E3" s="310" t="s">
        <v>24</v>
      </c>
      <c r="F3" s="310" t="s">
        <v>96</v>
      </c>
      <c r="G3" s="310" t="s">
        <v>131</v>
      </c>
      <c r="H3" s="311" t="s">
        <v>132</v>
      </c>
      <c r="I3" s="310" t="s">
        <v>20</v>
      </c>
      <c r="J3" s="310" t="s">
        <v>24</v>
      </c>
      <c r="K3" s="310" t="s">
        <v>96</v>
      </c>
      <c r="L3" s="310" t="s">
        <v>131</v>
      </c>
      <c r="M3" s="311" t="s">
        <v>132</v>
      </c>
      <c r="N3" s="310" t="s">
        <v>20</v>
      </c>
      <c r="O3" s="310" t="s">
        <v>24</v>
      </c>
      <c r="P3" s="310" t="s">
        <v>96</v>
      </c>
      <c r="Q3" s="310" t="s">
        <v>131</v>
      </c>
      <c r="R3" s="311" t="s">
        <v>132</v>
      </c>
      <c r="S3" s="310" t="s">
        <v>20</v>
      </c>
      <c r="T3" s="310" t="s">
        <v>24</v>
      </c>
      <c r="U3" s="310" t="s">
        <v>96</v>
      </c>
      <c r="V3" s="310" t="s">
        <v>131</v>
      </c>
      <c r="W3" s="311" t="s">
        <v>132</v>
      </c>
      <c r="X3" s="310" t="s">
        <v>20</v>
      </c>
      <c r="Y3" s="310" t="s">
        <v>24</v>
      </c>
      <c r="Z3" s="310" t="s">
        <v>96</v>
      </c>
      <c r="AA3" s="310" t="s">
        <v>131</v>
      </c>
      <c r="AB3" s="311" t="s">
        <v>132</v>
      </c>
      <c r="AC3" s="310" t="s">
        <v>20</v>
      </c>
      <c r="AD3" s="310" t="s">
        <v>24</v>
      </c>
      <c r="AE3" s="310" t="s">
        <v>96</v>
      </c>
      <c r="AF3" s="310" t="s">
        <v>131</v>
      </c>
      <c r="AG3" s="311" t="s">
        <v>132</v>
      </c>
    </row>
    <row r="4" spans="1:33" x14ac:dyDescent="0.25">
      <c r="A4" s="302" t="s">
        <v>30</v>
      </c>
      <c r="B4" s="302" t="s">
        <v>233</v>
      </c>
      <c r="C4" s="302" t="s">
        <v>237</v>
      </c>
      <c r="D4" s="303">
        <v>12681</v>
      </c>
      <c r="E4" s="303">
        <v>106</v>
      </c>
      <c r="F4" s="303">
        <v>331</v>
      </c>
      <c r="G4" s="303">
        <v>0</v>
      </c>
      <c r="H4" s="304">
        <v>62498</v>
      </c>
      <c r="I4" s="303">
        <v>6341</v>
      </c>
      <c r="J4" s="303">
        <v>0</v>
      </c>
      <c r="K4" s="303">
        <v>0</v>
      </c>
      <c r="L4" s="303">
        <v>0</v>
      </c>
      <c r="M4" s="304">
        <v>30772</v>
      </c>
      <c r="N4" s="303">
        <v>4438</v>
      </c>
      <c r="O4" s="303">
        <v>74</v>
      </c>
      <c r="P4" s="303">
        <v>0</v>
      </c>
      <c r="Q4" s="303">
        <v>0</v>
      </c>
      <c r="R4" s="304">
        <v>4786</v>
      </c>
      <c r="S4" s="303">
        <v>0</v>
      </c>
      <c r="T4" s="303">
        <v>0</v>
      </c>
      <c r="U4" s="303">
        <v>0</v>
      </c>
      <c r="V4" s="303">
        <v>0</v>
      </c>
      <c r="W4" s="304">
        <v>24675</v>
      </c>
      <c r="X4" s="303">
        <v>1902</v>
      </c>
      <c r="Y4" s="303">
        <v>32</v>
      </c>
      <c r="Z4" s="303">
        <v>331</v>
      </c>
      <c r="AA4" s="303">
        <v>0</v>
      </c>
      <c r="AB4" s="304">
        <v>2265</v>
      </c>
      <c r="AC4" s="303">
        <v>0</v>
      </c>
      <c r="AD4" s="303">
        <v>0</v>
      </c>
      <c r="AE4" s="303">
        <v>0</v>
      </c>
      <c r="AF4" s="303">
        <v>0</v>
      </c>
      <c r="AG4" s="304">
        <v>0</v>
      </c>
    </row>
    <row r="5" spans="1:33" x14ac:dyDescent="0.25">
      <c r="A5" s="302" t="s">
        <v>36</v>
      </c>
      <c r="B5" s="302" t="s">
        <v>233</v>
      </c>
      <c r="C5" s="302" t="s">
        <v>135</v>
      </c>
      <c r="D5" s="303">
        <v>12641</v>
      </c>
      <c r="E5" s="303">
        <v>106</v>
      </c>
      <c r="F5" s="303">
        <v>330</v>
      </c>
      <c r="G5" s="303">
        <v>0</v>
      </c>
      <c r="H5" s="304">
        <v>62303</v>
      </c>
      <c r="I5" s="303">
        <v>6321</v>
      </c>
      <c r="J5" s="303">
        <v>0</v>
      </c>
      <c r="K5" s="303">
        <v>0</v>
      </c>
      <c r="L5" s="303">
        <v>0</v>
      </c>
      <c r="M5" s="304">
        <v>30676</v>
      </c>
      <c r="N5" s="303">
        <v>4424</v>
      </c>
      <c r="O5" s="303">
        <v>74</v>
      </c>
      <c r="P5" s="303">
        <v>0</v>
      </c>
      <c r="Q5" s="303">
        <v>0</v>
      </c>
      <c r="R5" s="304">
        <v>4772</v>
      </c>
      <c r="S5" s="303">
        <v>0</v>
      </c>
      <c r="T5" s="303">
        <v>0</v>
      </c>
      <c r="U5" s="303">
        <v>0</v>
      </c>
      <c r="V5" s="303">
        <v>0</v>
      </c>
      <c r="W5" s="304">
        <v>24597</v>
      </c>
      <c r="X5" s="303">
        <v>1896</v>
      </c>
      <c r="Y5" s="303">
        <v>32</v>
      </c>
      <c r="Z5" s="303">
        <v>330</v>
      </c>
      <c r="AA5" s="303">
        <v>0</v>
      </c>
      <c r="AB5" s="304">
        <v>2258</v>
      </c>
      <c r="AC5" s="303">
        <v>0</v>
      </c>
      <c r="AD5" s="303">
        <v>0</v>
      </c>
      <c r="AE5" s="303">
        <v>0</v>
      </c>
      <c r="AF5" s="303">
        <v>0</v>
      </c>
      <c r="AG5" s="304">
        <v>0</v>
      </c>
    </row>
    <row r="6" spans="1:33" x14ac:dyDescent="0.25">
      <c r="A6" s="302" t="s">
        <v>39</v>
      </c>
      <c r="B6" s="302" t="s">
        <v>233</v>
      </c>
      <c r="C6" s="302" t="s">
        <v>237</v>
      </c>
      <c r="D6" s="303">
        <v>13238</v>
      </c>
      <c r="E6" s="303">
        <v>111</v>
      </c>
      <c r="F6" s="303">
        <v>346</v>
      </c>
      <c r="G6" s="303">
        <v>0</v>
      </c>
      <c r="H6" s="304">
        <v>65246</v>
      </c>
      <c r="I6" s="303">
        <v>6619</v>
      </c>
      <c r="J6" s="303">
        <v>0</v>
      </c>
      <c r="K6" s="303">
        <v>0</v>
      </c>
      <c r="L6" s="303">
        <v>0</v>
      </c>
      <c r="M6" s="304">
        <v>32122</v>
      </c>
      <c r="N6" s="303">
        <v>4633</v>
      </c>
      <c r="O6" s="303">
        <v>78</v>
      </c>
      <c r="P6" s="303">
        <v>0</v>
      </c>
      <c r="Q6" s="303">
        <v>0</v>
      </c>
      <c r="R6" s="304">
        <v>4999</v>
      </c>
      <c r="S6" s="303">
        <v>0</v>
      </c>
      <c r="T6" s="303">
        <v>0</v>
      </c>
      <c r="U6" s="303">
        <v>0</v>
      </c>
      <c r="V6" s="303">
        <v>0</v>
      </c>
      <c r="W6" s="304">
        <v>25760</v>
      </c>
      <c r="X6" s="303">
        <v>1986</v>
      </c>
      <c r="Y6" s="303">
        <v>33</v>
      </c>
      <c r="Z6" s="303">
        <v>346</v>
      </c>
      <c r="AA6" s="303">
        <v>0</v>
      </c>
      <c r="AB6" s="304">
        <v>2365</v>
      </c>
      <c r="AC6" s="303">
        <v>0</v>
      </c>
      <c r="AD6" s="303">
        <v>0</v>
      </c>
      <c r="AE6" s="303">
        <v>0</v>
      </c>
      <c r="AF6" s="303">
        <v>0</v>
      </c>
      <c r="AG6" s="304">
        <v>0</v>
      </c>
    </row>
    <row r="7" spans="1:33" x14ac:dyDescent="0.25">
      <c r="A7" s="302" t="s">
        <v>39</v>
      </c>
      <c r="B7" s="302" t="s">
        <v>233</v>
      </c>
      <c r="C7" s="302" t="s">
        <v>238</v>
      </c>
      <c r="D7" s="303">
        <v>5533</v>
      </c>
      <c r="E7" s="303">
        <v>46</v>
      </c>
      <c r="F7" s="303">
        <v>145</v>
      </c>
      <c r="G7" s="303">
        <v>0</v>
      </c>
      <c r="H7" s="304">
        <v>27268</v>
      </c>
      <c r="I7" s="303">
        <v>2767</v>
      </c>
      <c r="J7" s="303">
        <v>0</v>
      </c>
      <c r="K7" s="303">
        <v>0</v>
      </c>
      <c r="L7" s="303">
        <v>0</v>
      </c>
      <c r="M7" s="304">
        <v>13425</v>
      </c>
      <c r="N7" s="303">
        <v>1937</v>
      </c>
      <c r="O7" s="303">
        <v>32</v>
      </c>
      <c r="P7" s="303">
        <v>0</v>
      </c>
      <c r="Q7" s="303">
        <v>0</v>
      </c>
      <c r="R7" s="304">
        <v>2090</v>
      </c>
      <c r="S7" s="303">
        <v>0</v>
      </c>
      <c r="T7" s="303">
        <v>0</v>
      </c>
      <c r="U7" s="303">
        <v>0</v>
      </c>
      <c r="V7" s="303">
        <v>0</v>
      </c>
      <c r="W7" s="304">
        <v>10765</v>
      </c>
      <c r="X7" s="303">
        <v>829</v>
      </c>
      <c r="Y7" s="303">
        <v>14</v>
      </c>
      <c r="Z7" s="303">
        <v>145</v>
      </c>
      <c r="AA7" s="303">
        <v>0</v>
      </c>
      <c r="AB7" s="304">
        <v>988</v>
      </c>
      <c r="AC7" s="303">
        <v>0</v>
      </c>
      <c r="AD7" s="303">
        <v>0</v>
      </c>
      <c r="AE7" s="303">
        <v>0</v>
      </c>
      <c r="AF7" s="303">
        <v>0</v>
      </c>
      <c r="AG7" s="304">
        <v>0</v>
      </c>
    </row>
    <row r="8" spans="1:33" x14ac:dyDescent="0.25">
      <c r="A8" s="302" t="s">
        <v>39</v>
      </c>
      <c r="B8" s="302" t="s">
        <v>233</v>
      </c>
      <c r="C8" s="302" t="s">
        <v>135</v>
      </c>
      <c r="D8" s="303">
        <v>25915</v>
      </c>
      <c r="E8" s="303">
        <v>217</v>
      </c>
      <c r="F8" s="303">
        <v>677</v>
      </c>
      <c r="G8" s="303">
        <v>0</v>
      </c>
      <c r="H8" s="304">
        <v>127722</v>
      </c>
      <c r="I8" s="303">
        <v>12958</v>
      </c>
      <c r="J8" s="303">
        <v>0</v>
      </c>
      <c r="K8" s="303">
        <v>0</v>
      </c>
      <c r="L8" s="303">
        <v>0</v>
      </c>
      <c r="M8" s="304">
        <v>62884</v>
      </c>
      <c r="N8" s="303">
        <v>9070</v>
      </c>
      <c r="O8" s="303">
        <v>152</v>
      </c>
      <c r="P8" s="303">
        <v>0</v>
      </c>
      <c r="Q8" s="303">
        <v>0</v>
      </c>
      <c r="R8" s="304">
        <v>9784</v>
      </c>
      <c r="S8" s="303">
        <v>0</v>
      </c>
      <c r="T8" s="303">
        <v>0</v>
      </c>
      <c r="U8" s="303">
        <v>0</v>
      </c>
      <c r="V8" s="303">
        <v>0</v>
      </c>
      <c r="W8" s="304">
        <v>50425</v>
      </c>
      <c r="X8" s="303">
        <v>3887</v>
      </c>
      <c r="Y8" s="303">
        <v>65</v>
      </c>
      <c r="Z8" s="303">
        <v>677</v>
      </c>
      <c r="AA8" s="303">
        <v>0</v>
      </c>
      <c r="AB8" s="304">
        <v>4629</v>
      </c>
      <c r="AC8" s="303">
        <v>0</v>
      </c>
      <c r="AD8" s="303">
        <v>0</v>
      </c>
      <c r="AE8" s="303">
        <v>0</v>
      </c>
      <c r="AF8" s="303">
        <v>0</v>
      </c>
      <c r="AG8" s="304">
        <v>0</v>
      </c>
    </row>
    <row r="9" spans="1:33" x14ac:dyDescent="0.25">
      <c r="A9" s="302" t="s">
        <v>60</v>
      </c>
      <c r="B9" s="302" t="s">
        <v>231</v>
      </c>
      <c r="C9" s="302" t="s">
        <v>135</v>
      </c>
      <c r="D9" s="303">
        <v>746</v>
      </c>
      <c r="E9" s="303">
        <v>6</v>
      </c>
      <c r="F9" s="303">
        <v>19</v>
      </c>
      <c r="G9" s="303">
        <v>0</v>
      </c>
      <c r="H9" s="304">
        <v>3678</v>
      </c>
      <c r="I9" s="303">
        <v>373</v>
      </c>
      <c r="J9" s="303">
        <v>0</v>
      </c>
      <c r="K9" s="303">
        <v>0</v>
      </c>
      <c r="L9" s="303">
        <v>0</v>
      </c>
      <c r="M9" s="304">
        <v>1811</v>
      </c>
      <c r="N9" s="303">
        <v>261</v>
      </c>
      <c r="O9" s="303">
        <v>4</v>
      </c>
      <c r="P9" s="303">
        <v>0</v>
      </c>
      <c r="Q9" s="303">
        <v>0</v>
      </c>
      <c r="R9" s="304">
        <v>281</v>
      </c>
      <c r="S9" s="303">
        <v>0</v>
      </c>
      <c r="T9" s="303">
        <v>0</v>
      </c>
      <c r="U9" s="303">
        <v>0</v>
      </c>
      <c r="V9" s="303">
        <v>0</v>
      </c>
      <c r="W9" s="304">
        <v>1453</v>
      </c>
      <c r="X9" s="303">
        <v>112</v>
      </c>
      <c r="Y9" s="303">
        <v>2</v>
      </c>
      <c r="Z9" s="303">
        <v>19</v>
      </c>
      <c r="AA9" s="303">
        <v>0</v>
      </c>
      <c r="AB9" s="304">
        <v>133</v>
      </c>
      <c r="AC9" s="303">
        <v>0</v>
      </c>
      <c r="AD9" s="303">
        <v>0</v>
      </c>
      <c r="AE9" s="303">
        <v>0</v>
      </c>
      <c r="AF9" s="303">
        <v>0</v>
      </c>
      <c r="AG9" s="304">
        <v>0</v>
      </c>
    </row>
    <row r="10" spans="1:33" x14ac:dyDescent="0.25">
      <c r="A10" s="302" t="s">
        <v>70</v>
      </c>
      <c r="B10" s="302" t="s">
        <v>231</v>
      </c>
      <c r="C10" s="302" t="s">
        <v>237</v>
      </c>
      <c r="D10" s="303">
        <v>8842</v>
      </c>
      <c r="E10" s="303">
        <v>74</v>
      </c>
      <c r="F10" s="303">
        <v>231</v>
      </c>
      <c r="G10" s="303">
        <v>0</v>
      </c>
      <c r="H10" s="304">
        <v>43580</v>
      </c>
      <c r="I10" s="303">
        <v>4421</v>
      </c>
      <c r="J10" s="303">
        <v>0</v>
      </c>
      <c r="K10" s="303">
        <v>0</v>
      </c>
      <c r="L10" s="303">
        <v>0</v>
      </c>
      <c r="M10" s="304">
        <v>21458</v>
      </c>
      <c r="N10" s="303">
        <v>3095</v>
      </c>
      <c r="O10" s="303">
        <v>52</v>
      </c>
      <c r="P10" s="303">
        <v>0</v>
      </c>
      <c r="Q10" s="303">
        <v>0</v>
      </c>
      <c r="R10" s="304">
        <v>3338</v>
      </c>
      <c r="S10" s="303">
        <v>0</v>
      </c>
      <c r="T10" s="303">
        <v>0</v>
      </c>
      <c r="U10" s="303">
        <v>0</v>
      </c>
      <c r="V10" s="303">
        <v>0</v>
      </c>
      <c r="W10" s="304">
        <v>17205</v>
      </c>
      <c r="X10" s="303">
        <v>1326</v>
      </c>
      <c r="Y10" s="303">
        <v>22</v>
      </c>
      <c r="Z10" s="303">
        <v>231</v>
      </c>
      <c r="AA10" s="303">
        <v>0</v>
      </c>
      <c r="AB10" s="304">
        <v>1579</v>
      </c>
      <c r="AC10" s="303">
        <v>0</v>
      </c>
      <c r="AD10" s="303">
        <v>0</v>
      </c>
      <c r="AE10" s="303">
        <v>0</v>
      </c>
      <c r="AF10" s="303">
        <v>0</v>
      </c>
      <c r="AG10" s="304">
        <v>0</v>
      </c>
    </row>
    <row r="11" spans="1:33" x14ac:dyDescent="0.25">
      <c r="A11" s="302" t="s">
        <v>70</v>
      </c>
      <c r="B11" s="302" t="s">
        <v>231</v>
      </c>
      <c r="C11" s="302" t="s">
        <v>238</v>
      </c>
      <c r="D11" s="303">
        <v>6551</v>
      </c>
      <c r="E11" s="303">
        <v>55</v>
      </c>
      <c r="F11" s="303">
        <v>171</v>
      </c>
      <c r="G11" s="303">
        <v>0</v>
      </c>
      <c r="H11" s="304">
        <v>32289</v>
      </c>
      <c r="I11" s="303">
        <v>3276</v>
      </c>
      <c r="J11" s="303">
        <v>0</v>
      </c>
      <c r="K11" s="303">
        <v>0</v>
      </c>
      <c r="L11" s="303">
        <v>0</v>
      </c>
      <c r="M11" s="304">
        <v>15898</v>
      </c>
      <c r="N11" s="303">
        <v>2293</v>
      </c>
      <c r="O11" s="303">
        <v>39</v>
      </c>
      <c r="P11" s="303">
        <v>0</v>
      </c>
      <c r="Q11" s="303">
        <v>0</v>
      </c>
      <c r="R11" s="304">
        <v>2474</v>
      </c>
      <c r="S11" s="303">
        <v>0</v>
      </c>
      <c r="T11" s="303">
        <v>0</v>
      </c>
      <c r="U11" s="303">
        <v>0</v>
      </c>
      <c r="V11" s="303">
        <v>0</v>
      </c>
      <c r="W11" s="304">
        <v>12748</v>
      </c>
      <c r="X11" s="303">
        <v>982</v>
      </c>
      <c r="Y11" s="303">
        <v>16</v>
      </c>
      <c r="Z11" s="303">
        <v>171</v>
      </c>
      <c r="AA11" s="303">
        <v>0</v>
      </c>
      <c r="AB11" s="304">
        <v>1169</v>
      </c>
      <c r="AC11" s="303">
        <v>0</v>
      </c>
      <c r="AD11" s="303">
        <v>0</v>
      </c>
      <c r="AE11" s="303">
        <v>0</v>
      </c>
      <c r="AF11" s="303">
        <v>0</v>
      </c>
      <c r="AG11" s="304">
        <v>0</v>
      </c>
    </row>
    <row r="12" spans="1:33" x14ac:dyDescent="0.25">
      <c r="A12" s="302" t="s">
        <v>70</v>
      </c>
      <c r="B12" s="302" t="s">
        <v>231</v>
      </c>
      <c r="C12" s="302" t="s">
        <v>135</v>
      </c>
      <c r="D12" s="303">
        <v>9429</v>
      </c>
      <c r="E12" s="303">
        <v>79</v>
      </c>
      <c r="F12" s="303">
        <v>246</v>
      </c>
      <c r="G12" s="303">
        <v>0</v>
      </c>
      <c r="H12" s="304">
        <v>46473</v>
      </c>
      <c r="I12" s="303">
        <v>4715</v>
      </c>
      <c r="J12" s="303">
        <v>0</v>
      </c>
      <c r="K12" s="303">
        <v>0</v>
      </c>
      <c r="L12" s="303">
        <v>0</v>
      </c>
      <c r="M12" s="304">
        <v>22882</v>
      </c>
      <c r="N12" s="303">
        <v>3300</v>
      </c>
      <c r="O12" s="303">
        <v>55</v>
      </c>
      <c r="P12" s="303">
        <v>0</v>
      </c>
      <c r="Q12" s="303">
        <v>0</v>
      </c>
      <c r="R12" s="304">
        <v>3560</v>
      </c>
      <c r="S12" s="303">
        <v>0</v>
      </c>
      <c r="T12" s="303">
        <v>0</v>
      </c>
      <c r="U12" s="303">
        <v>0</v>
      </c>
      <c r="V12" s="303">
        <v>0</v>
      </c>
      <c r="W12" s="304">
        <v>18347</v>
      </c>
      <c r="X12" s="303">
        <v>1414</v>
      </c>
      <c r="Y12" s="303">
        <v>24</v>
      </c>
      <c r="Z12" s="303">
        <v>246</v>
      </c>
      <c r="AA12" s="303">
        <v>0</v>
      </c>
      <c r="AB12" s="304">
        <v>1684</v>
      </c>
      <c r="AC12" s="303">
        <v>0</v>
      </c>
      <c r="AD12" s="303">
        <v>0</v>
      </c>
      <c r="AE12" s="303">
        <v>0</v>
      </c>
      <c r="AF12" s="303">
        <v>0</v>
      </c>
      <c r="AG12" s="304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10933-f818-419e-96d6-3ad31ec1fc94" xsi:nil="true"/>
    <lcf76f155ced4ddcb4097134ff3c332f xmlns="9061d379-cc22-46b7-8309-c6a5eeeea00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AE8DA73ACF47887ABF5766F764C4" ma:contentTypeVersion="31" ma:contentTypeDescription="Create a new document." ma:contentTypeScope="" ma:versionID="70df449236e3b9ed247b29cb5d19a276">
  <xsd:schema xmlns:xsd="http://www.w3.org/2001/XMLSchema" xmlns:xs="http://www.w3.org/2001/XMLSchema" xmlns:p="http://schemas.microsoft.com/office/2006/metadata/properties" xmlns:ns2="57eac799-efcb-4d1c-ba4e-d87d91411bd9" xmlns:ns3="9061d379-cc22-46b7-8309-c6a5eeeea005" xmlns:ns4="d9d10933-f818-419e-96d6-3ad31ec1fc94" targetNamespace="http://schemas.microsoft.com/office/2006/metadata/properties" ma:root="true" ma:fieldsID="bc95e36dbc44563c13d0a5d5d2e1626a" ns2:_="" ns3:_="" ns4:_="">
    <xsd:import namespace="57eac799-efcb-4d1c-ba4e-d87d91411bd9"/>
    <xsd:import namespace="9061d379-cc22-46b7-8309-c6a5eeeea005"/>
    <xsd:import namespace="d9d10933-f818-419e-96d6-3ad31ec1fc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c799-efcb-4d1c-ba4e-d87d91411b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1d379-cc22-46b7-8309-c6a5eeeea005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10933-f818-419e-96d6-3ad31ec1fc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b35fa5-ecd2-47ff-96b7-7e8c41270559}" ma:internalName="TaxCatchAll" ma:showField="CatchAllData" ma:web="d9d10933-f818-419e-96d6-3ad31ec1f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DE468-249E-4370-8F1B-32C291DFA024}">
  <ds:schemaRefs>
    <ds:schemaRef ds:uri="http://schemas.microsoft.com/office/2006/documentManagement/types"/>
    <ds:schemaRef ds:uri="9061d379-cc22-46b7-8309-c6a5eeeea005"/>
    <ds:schemaRef ds:uri="http://purl.org/dc/elements/1.1/"/>
    <ds:schemaRef ds:uri="d9d10933-f818-419e-96d6-3ad31ec1fc94"/>
    <ds:schemaRef ds:uri="http://schemas.microsoft.com/office/2006/metadata/properties"/>
    <ds:schemaRef ds:uri="57eac799-efcb-4d1c-ba4e-d87d91411bd9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B78DC1-83B5-411E-8559-7E059EE0C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c799-efcb-4d1c-ba4e-d87d91411bd9"/>
    <ds:schemaRef ds:uri="9061d379-cc22-46b7-8309-c6a5eeeea005"/>
    <ds:schemaRef ds:uri="d9d10933-f818-419e-96d6-3ad31ec1f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55FEA7-1A20-480E-B025-9A8F25B7AC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TOC</vt:lpstr>
      <vt:lpstr>SFY 22-23 Q3 Share Summary</vt:lpstr>
      <vt:lpstr>SFY 22-23 Q3 Share by Project</vt:lpstr>
      <vt:lpstr>SFY 22-23 Q3 Share Calculations</vt:lpstr>
      <vt:lpstr>1a SFY 22-23 Q3 ABAWD</vt:lpstr>
      <vt:lpstr>2a SFY 22-23 Q3 CalSAWS</vt:lpstr>
      <vt:lpstr>2b SFY 22-23 Q3 CalSAWS MO</vt:lpstr>
      <vt:lpstr>3a SFY 22-23 Q3 CalWIN MO</vt:lpstr>
      <vt:lpstr>3b SFY 21-22 Adj-Late CalWIN MO</vt:lpstr>
      <vt:lpstr>4a 58C 19-20 Persons Count</vt:lpstr>
      <vt:lpstr>4b 58C 20-21 Persons Count</vt:lpstr>
      <vt:lpstr>5a SFY 2122 CalWIN MO Share Tbl</vt:lpstr>
      <vt:lpstr>5b SFY 2223 CalWIN MO Share Tbl</vt:lpstr>
      <vt:lpstr>'5a SFY 2122 CalWIN MO Share Tbl'!Print_Area</vt:lpstr>
      <vt:lpstr>'5b SFY 2223 CalWIN MO Share Tbl'!Print_Area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Tina Weinmeister</cp:lastModifiedBy>
  <cp:revision/>
  <dcterms:created xsi:type="dcterms:W3CDTF">2022-05-09T23:31:01Z</dcterms:created>
  <dcterms:modified xsi:type="dcterms:W3CDTF">2023-07-10T17:56:02Z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0x010100AEFAAE8DA73ACF47887ABF5766F764C4</vt:lpwstr>
  </property>
  <property fmtid="{D5CDD505-2E9C-101B-9397-08002B2CF9AE}" pid="3" name="MediaServiceImageTags">
    <vt:lpwstr/>
  </property>
</Properties>
</file>