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mygainwell-my.sharepoint.com/personal/dawn_wilder_gainwelltechnologies_com/Documents/Gainwell Info/BenefitsCal M&amp;O/Submitted Files/Cure Period Version/"/>
    </mc:Choice>
  </mc:AlternateContent>
  <xr:revisionPtr revIDLastSave="10" documentId="13_ncr:1_{506DD271-646C-460B-9A7A-007C9E16AB0A}" xr6:coauthVersionLast="47" xr6:coauthVersionMax="47" xr10:uidLastSave="{9D11D918-770E-4D0B-9EAE-43BF2EABE57A}"/>
  <bookViews>
    <workbookView xWindow="-110" yWindow="-110" windowWidth="19420" windowHeight="10420" activeTab="3" xr2:uid="{1373EE99-EBE6-4D31-9913-EE1392883D64}"/>
  </bookViews>
  <sheets>
    <sheet name="Form Instructions" sheetId="6" r:id="rId1"/>
    <sheet name="Resume" sheetId="1" r:id="rId2"/>
    <sheet name="S8" sheetId="2" r:id="rId3"/>
    <sheet name="S9" sheetId="8" r:id="rId4"/>
    <sheet name="S10" sheetId="7"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7" i="1" l="1"/>
  <c r="L42" i="1"/>
  <c r="L37" i="1"/>
  <c r="L32" i="1"/>
  <c r="D10" i="8"/>
  <c r="C10" i="8"/>
  <c r="C10" i="2"/>
  <c r="L27" i="1"/>
  <c r="L22" i="1"/>
  <c r="B16" i="8" l="1"/>
  <c r="B16" i="2"/>
  <c r="C16" i="8"/>
  <c r="E11" i="8"/>
  <c r="D11" i="8"/>
  <c r="C11" i="8"/>
  <c r="F11" i="8" s="1"/>
  <c r="B11" i="8"/>
  <c r="F10" i="8"/>
  <c r="E10" i="8"/>
  <c r="G10" i="8" s="1"/>
  <c r="B10" i="8"/>
  <c r="E9" i="8"/>
  <c r="D9" i="8"/>
  <c r="C9" i="8"/>
  <c r="F9" i="8" s="1"/>
  <c r="G9" i="8" s="1"/>
  <c r="B9" i="8"/>
  <c r="E8" i="8"/>
  <c r="D8" i="8"/>
  <c r="C8" i="8"/>
  <c r="B8" i="8"/>
  <c r="E7" i="8"/>
  <c r="D7" i="8"/>
  <c r="C7" i="8"/>
  <c r="B7" i="8"/>
  <c r="E6" i="8"/>
  <c r="D6" i="8"/>
  <c r="C6" i="8"/>
  <c r="B6" i="8"/>
  <c r="F3" i="8"/>
  <c r="C3" i="8"/>
  <c r="F3" i="7"/>
  <c r="C3" i="7"/>
  <c r="D10" i="2"/>
  <c r="I10" i="2"/>
  <c r="D11" i="2"/>
  <c r="J11" i="2" s="1"/>
  <c r="C11" i="2"/>
  <c r="I11" i="2" s="1"/>
  <c r="D9" i="2"/>
  <c r="J9" i="2" s="1"/>
  <c r="C9" i="2"/>
  <c r="I9" i="2" s="1"/>
  <c r="D8" i="2"/>
  <c r="J8" i="2" s="1"/>
  <c r="C8" i="2"/>
  <c r="I8" i="2" s="1"/>
  <c r="D7" i="2"/>
  <c r="J7" i="2" s="1"/>
  <c r="C7" i="2"/>
  <c r="D6" i="2"/>
  <c r="J6" i="2" s="1"/>
  <c r="C6" i="2"/>
  <c r="B10" i="2"/>
  <c r="B11" i="2"/>
  <c r="B9" i="2"/>
  <c r="B8" i="2"/>
  <c r="B7" i="2"/>
  <c r="B6" i="2"/>
  <c r="C16" i="2"/>
  <c r="F3" i="2"/>
  <c r="C3" i="2"/>
  <c r="E11" i="2"/>
  <c r="E10" i="2"/>
  <c r="E8" i="2"/>
  <c r="E9" i="2"/>
  <c r="E7" i="2"/>
  <c r="E6" i="2"/>
  <c r="F7" i="8" l="1"/>
  <c r="G7" i="8" s="1"/>
  <c r="J10" i="2"/>
  <c r="F10" i="2"/>
  <c r="F6" i="2"/>
  <c r="G6" i="2" s="1"/>
  <c r="I6" i="2"/>
  <c r="F7" i="2"/>
  <c r="I7" i="2"/>
  <c r="F6" i="8"/>
  <c r="F12" i="8" s="1"/>
  <c r="F8" i="8"/>
  <c r="G8" i="8"/>
  <c r="G11" i="8"/>
  <c r="F11" i="2"/>
  <c r="F9" i="2"/>
  <c r="G9" i="2" s="1"/>
  <c r="F8" i="2"/>
  <c r="G8" i="2" s="1"/>
  <c r="G11" i="2"/>
  <c r="G7" i="2"/>
  <c r="G10" i="2"/>
  <c r="G6" i="8" l="1"/>
  <c r="G12" i="8"/>
  <c r="G12" i="2"/>
  <c r="F12" i="2"/>
</calcChain>
</file>

<file path=xl/sharedStrings.xml><?xml version="1.0" encoding="utf-8"?>
<sst xmlns="http://schemas.openxmlformats.org/spreadsheetml/2006/main" count="329" uniqueCount="129">
  <si>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</si>
  <si>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</si>
  <si>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</si>
  <si>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</si>
  <si>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</si>
  <si>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</si>
  <si>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family val="2"/>
      </rPr>
      <t>Relevant Experience:</t>
    </r>
    <r>
      <rPr>
        <sz val="11"/>
        <color rgb="FF000000"/>
        <rFont val="Century Gothic"/>
        <family val="2"/>
      </rPr>
      <t xml:space="preserve">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</si>
  <si>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(S8 - S10)</t>
  </si>
  <si>
    <r>
      <rPr>
        <b/>
        <sz val="11"/>
        <color rgb="FF000000"/>
        <rFont val="Century Gothic"/>
        <family val="2"/>
      </rPr>
      <t>Instructions</t>
    </r>
    <r>
      <rPr>
        <sz val="11"/>
        <color rgb="FF000000"/>
        <rFont val="Century Gothic"/>
        <family val="2"/>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</si>
  <si>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family val="2"/>
      </rPr>
      <t xml:space="preserve">For each Project, identify the name of the Project, Project/Project Role details, Description of the relevant Project Experience, and Project Contact information. 
</t>
    </r>
    <r>
      <rPr>
        <b/>
        <sz val="11"/>
        <color rgb="FF000000"/>
        <rFont val="Century Gothic"/>
        <family val="2"/>
      </rPr>
      <t>Project/Project Role details:</t>
    </r>
    <r>
      <rPr>
        <sz val="11"/>
        <color rgb="FF000000"/>
        <rFont val="Century Gothic"/>
        <family val="2"/>
      </rPr>
      <t xml:space="preserve"> Provide the Contractor name, Project start and end dates, percentage of time on the Project (100%, 50%, etc.), and name of Role on the Project. 
</t>
    </r>
    <r>
      <rPr>
        <b/>
        <sz val="11"/>
        <color rgb="FF000000"/>
        <rFont val="Century Gothic"/>
        <family val="2"/>
      </rPr>
      <t>Description of Relevant Experience:</t>
    </r>
    <r>
      <rPr>
        <sz val="11"/>
        <color rgb="FF000000"/>
        <rFont val="Century Gothic"/>
        <family val="2"/>
      </rPr>
      <t xml:space="preserve"> Provde a description that includes sufficient detail to verify that the Key Staff role/experience on the Project is relevant the MQ definition.
</t>
    </r>
    <r>
      <rPr>
        <b/>
        <sz val="11"/>
        <color rgb="FF000000"/>
        <rFont val="Century Gothic"/>
        <family val="2"/>
      </rPr>
      <t>Contact Information:</t>
    </r>
    <r>
      <rPr>
        <sz val="11"/>
        <color rgb="FF000000"/>
        <rFont val="Century Gothic"/>
        <family val="2"/>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</si>
  <si>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</si>
  <si>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</si>
  <si>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</si>
  <si>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</si>
  <si>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PMO Lead</t>
  </si>
  <si>
    <t xml:space="preserve">PART 1 – RESUME </t>
  </si>
  <si>
    <t>Contractor</t>
  </si>
  <si>
    <t>Gainwell Technologies</t>
  </si>
  <si>
    <t>Candidate Name</t>
  </si>
  <si>
    <t>James Q. (Quinn) Hawkinson</t>
  </si>
  <si>
    <t>Position in the Company</t>
  </si>
  <si>
    <t>PMO Manager</t>
  </si>
  <si>
    <t>Length of Time in Position</t>
  </si>
  <si>
    <t>5 years</t>
  </si>
  <si>
    <t>Project Position &amp; Responsibilities</t>
  </si>
  <si>
    <t>As Maintenance and Enhancement (M&amp;E) Project Management Office (PMO) Lead, Quinn is responsible for the administration of the PMO support and overall reporting efforts for the M&amp;E Contractor. The M&amp;E PMO Lead responsibilities include working closely with the M&amp;E Project Manager and providing PMO support in the execution of the M&amp;E Contractor’s Agreement responsibilities; adhering to the Consortium’s Project Control Document (PCD) and other Consortium-required processes and procedures; managing and monitoring the M&amp;E Work Plan developed by the M&amp;E Project Scheduler that will be incorporated into the Consortium’s Master Work Plan; confirming the M&amp;E Contractor team’s understanding of and adherence to work plan activities, deliverable responsibilities, and project processes and procedures; leading and supporting the development and delivery of M&amp;E deliverables and work products, verifying that they are of the highest quality and are delivered in accordance with the approved M&amp;E Work Plan; providing financial reporting regarding planned and actual expenditures monthly using Contract Price Proposal schedules; and establishing and managing M&amp;E-related issue resolution and risk mitigation strategies.</t>
  </si>
  <si>
    <t>Skills &amp; Qualifications for Project Position</t>
  </si>
  <si>
    <t>Quinn has worked in Medicaid and health and human services for 21 years. He has served as the PMO Manager for two different State Fiscal Agent contracts and has been a leader on seven State Fiscal Agent accounts. He brings five years of experience building and leading PMO organizations. He has a strong background in Infrastructure, having supported clients including Fiscal Agent Operations in California, Arkansas, Mississippi, Alabama, and Nevada. Quinn has held Project Management Professional (PMP) certification since 2004 and Certified Scrum Master certification since 2020.</t>
  </si>
  <si>
    <t>Education (add rows as needed)</t>
  </si>
  <si>
    <t xml:space="preserve">Start </t>
  </si>
  <si>
    <t xml:space="preserve">End </t>
  </si>
  <si>
    <t>Degree / Course of Study</t>
  </si>
  <si>
    <t>School</t>
  </si>
  <si>
    <t>MM/YYYY</t>
  </si>
  <si>
    <t xml:space="preserve">BA in Communications </t>
  </si>
  <si>
    <t>University of California at Santa Barbara</t>
  </si>
  <si>
    <t>Professional Certifications or Designations (add rows as needed)</t>
  </si>
  <si>
    <t>Certification or Designation</t>
  </si>
  <si>
    <t>Organization</t>
  </si>
  <si>
    <t>Dates</t>
  </si>
  <si>
    <t>Project Management Professional</t>
  </si>
  <si>
    <t>Project Management Institute (PMI)</t>
  </si>
  <si>
    <t>Certified Scrum Master (CSM)</t>
  </si>
  <si>
    <t>Scrum Alliance</t>
  </si>
  <si>
    <t>Additional Relevant Experience (Add additional tables as needed)</t>
  </si>
  <si>
    <t>Project Title #1</t>
  </si>
  <si>
    <t>Mississippi Medicaid Fiscal Agent DDI and Operations Account</t>
  </si>
  <si>
    <t>Position Title</t>
  </si>
  <si>
    <t xml:space="preserve">Begin Date </t>
  </si>
  <si>
    <t xml:space="preserve">End Date </t>
  </si>
  <si>
    <t># of Months</t>
  </si>
  <si>
    <t>Scope and Description of Responsibility</t>
  </si>
  <si>
    <t>Quinn has built out a very robust PMO organization for the Design, Development, and Implementation (DDI) phase and then the Operations phase of the Mississippi Fiscal Agent Contract: refining and establishing governance processes; developing a strong and customized change management process; building out the enterprise schedule management for the DDI and Operations phases; establishing and maintaining quality management standards; establishing key metrics, key performance indicators (KPIs), and service level agreements (SLAs) for Operations; establishing all levels of status and project reporting; and establishing communication standards to interact with the governing vendors (IV&amp;V, State EPMO, State testing vendor, and State OCM vendor).</t>
  </si>
  <si>
    <t>Skills Utilized and Experience Attained</t>
  </si>
  <si>
    <r>
      <rPr>
        <b/>
        <sz val="10"/>
        <color theme="1"/>
        <rFont val="Century Gothic"/>
        <family val="2"/>
      </rPr>
      <t>Skills Utilized</t>
    </r>
    <r>
      <rPr>
        <sz val="10"/>
        <color theme="1"/>
        <rFont val="Century Gothic"/>
        <family val="2"/>
      </rPr>
      <t xml:space="preserve">: PMO management, schedule management, change management, and project governance
</t>
    </r>
    <r>
      <rPr>
        <b/>
        <sz val="10"/>
        <color theme="1"/>
        <rFont val="Century Gothic"/>
        <family val="2"/>
      </rPr>
      <t>Experience Attained</t>
    </r>
    <r>
      <rPr>
        <sz val="10"/>
        <color theme="1"/>
        <rFont val="Century Gothic"/>
        <family val="2"/>
      </rPr>
      <t>: Built an enterprise PMO that interacts with multiple governance vendors for a State project</t>
    </r>
  </si>
  <si>
    <t>Project Title #2</t>
  </si>
  <si>
    <t>Arkansas MMIS Replacement Project</t>
  </si>
  <si>
    <t>Lead Project Manager for the Claims, Reference, Provider, and Portal areas of the Arkansas MMIS Replacement</t>
  </si>
  <si>
    <t xml:space="preserve">Supported the entire system development life cycle (SDLC) from Requirements to Design, Construction, Testing, and Implementation. Also served in the PMO in change management and schedule management. </t>
  </si>
  <si>
    <r>
      <rPr>
        <b/>
        <sz val="10"/>
        <color theme="1"/>
        <rFont val="Century Gothic"/>
        <family val="2"/>
      </rPr>
      <t>Skills Utilized</t>
    </r>
    <r>
      <rPr>
        <sz val="10"/>
        <color theme="1"/>
        <rFont val="Century Gothic"/>
        <family val="2"/>
      </rPr>
      <t xml:space="preserve">: PMO management, schedule management, change management, and project governance
</t>
    </r>
    <r>
      <rPr>
        <b/>
        <sz val="10"/>
        <color theme="1"/>
        <rFont val="Century Gothic"/>
        <family val="2"/>
      </rPr>
      <t>Experience Attained</t>
    </r>
    <r>
      <rPr>
        <sz val="10"/>
        <color theme="1"/>
        <rFont val="Century Gothic"/>
        <family val="2"/>
      </rPr>
      <t>: Project management of a complex State integration project</t>
    </r>
  </si>
  <si>
    <t>Project Title #3</t>
  </si>
  <si>
    <t>Nevada Medicaid</t>
  </si>
  <si>
    <t>Built a PMO from the ground up after taking over the contract from another vendor. It included building out governance and standards during the rollout of CAQC Core modules from the federal ACA guidelines.</t>
  </si>
  <si>
    <t>Project Title #4</t>
  </si>
  <si>
    <t>Ohio MITS – Ohio MMIS Replacement Project</t>
  </si>
  <si>
    <t>Lead Project Manager</t>
  </si>
  <si>
    <t>Lead project manager for the Third Party Liability (TPL) and Financial areas for the entire SDLC, including Requirements, Design, Construction, Test, and Implementation.</t>
  </si>
  <si>
    <t>Project Title #5</t>
  </si>
  <si>
    <t>Alabama Medicaid Account MMIS Replacement Project</t>
  </si>
  <si>
    <t>Lead project manager for the infrastructure, TPL, and Financial aspects of the project. This included the entire SDLC from Requirements to Design, Construction, Testing, and Implementation.</t>
  </si>
  <si>
    <t>Project Title #6</t>
  </si>
  <si>
    <t>Medi-Cal and Denti-Cal (Medi-Cal Dental) Account</t>
  </si>
  <si>
    <t>Served as lead project manager for eTAR, A&amp;I Case Tracking, Medi-Cal Online Reporting, and Account Startup Infrastructure for Denti-Cal.</t>
  </si>
  <si>
    <t>- Threshold Date</t>
  </si>
  <si>
    <t xml:space="preserve">PART 2 – PMO LEAD MINIMUM QUALIFICATIONS SUMMARY TABLE </t>
  </si>
  <si>
    <t xml:space="preserve">Contractor - </t>
  </si>
  <si>
    <t xml:space="preserve">Candidate Name - </t>
  </si>
  <si>
    <t>Minimum Qualification - S8</t>
  </si>
  <si>
    <t>A minimum of three (3) years of experience within the past five (5) years leading a PMO in a corporate systems integration organization, Federal, State, County, or Consortium organization.</t>
  </si>
  <si>
    <t xml:space="preserve"> Project Name</t>
  </si>
  <si>
    <t>Start Date</t>
  </si>
  <si>
    <t>End Date</t>
  </si>
  <si>
    <t>Percentage of Time</t>
  </si>
  <si>
    <t>Duration in Months</t>
  </si>
  <si>
    <t>Project Value</t>
  </si>
  <si>
    <t>Totals</t>
  </si>
  <si>
    <t xml:space="preserve">PART 2 – PMO LEAD MINIMUM QUALIFICATIONS PROJECT DETAILS </t>
  </si>
  <si>
    <t>Project #1</t>
  </si>
  <si>
    <t xml:space="preserve">Contact </t>
  </si>
  <si>
    <t xml:space="preserve">Company Name: </t>
  </si>
  <si>
    <t xml:space="preserve">Contact Name &amp; Role: </t>
  </si>
  <si>
    <t>Aleeta Massey, Project Director</t>
  </si>
  <si>
    <t xml:space="preserve">Project Name: </t>
  </si>
  <si>
    <t>Mississippi Medicaid Fiscal Agent DDI and Operations Project</t>
  </si>
  <si>
    <t>Company/Org Name:</t>
  </si>
  <si>
    <t>Division of Medicaid, State of Mississippi</t>
  </si>
  <si>
    <t>Start Date (MM/DD/YYYY):</t>
  </si>
  <si>
    <t>End Date (MM/DD/YYYY):</t>
  </si>
  <si>
    <t>Phone Number:</t>
  </si>
  <si>
    <t>601.359.6843</t>
  </si>
  <si>
    <t>Staff Role:</t>
  </si>
  <si>
    <t>Percentage of Time:</t>
  </si>
  <si>
    <t>Email:</t>
  </si>
  <si>
    <t>Aleeta.Massey@medicaid.ms.gov</t>
  </si>
  <si>
    <t>Description of relevant experience:</t>
  </si>
  <si>
    <t>Project #2</t>
  </si>
  <si>
    <t>Start Date:</t>
  </si>
  <si>
    <t>End Date:</t>
  </si>
  <si>
    <t>Project #3</t>
  </si>
  <si>
    <t>Project #4</t>
  </si>
  <si>
    <t>Project #5</t>
  </si>
  <si>
    <t>Project #6</t>
  </si>
  <si>
    <t>Minimum Qualification - S9</t>
  </si>
  <si>
    <t>A minimum of three (3) years of experience directly responsible for supporting activities in the following Project Management knowledge areas: scope, time, cost, human resource, risk, quality, integration and communication.</t>
  </si>
  <si>
    <t>April Caughron, CPM, Chief of Information Services</t>
  </si>
  <si>
    <t>Nevada Department of Health and Human Services, Division of Health Care Financing and Policy</t>
  </si>
  <si>
    <t>775.430.1978</t>
  </si>
  <si>
    <t xml:space="preserve">acaughron@dhcfp.nv.gov </t>
  </si>
  <si>
    <t>Built a new client-facing PMO from the ground up that was responsible for client communication, project governance, project portfolio delivery, and billing for project work. This included delivery of the Council for Affordable Quality Healthcare (CAQH) Core Modules coming out of the Affordable Care Act (ACA).</t>
  </si>
  <si>
    <t>Minimum Qualification - S10</t>
  </si>
  <si>
    <t>Possess and maintain a valid Project Management Institute (PMI) Project Management Professional (PMP) certification throughout the term of this Agreement.</t>
  </si>
  <si>
    <t>Certification/Degree Title</t>
  </si>
  <si>
    <t>Certification Number</t>
  </si>
  <si>
    <t>Original Grant Date</t>
  </si>
  <si>
    <t>Expiration Date</t>
  </si>
  <si>
    <t>Online Validation Link, if not available attach a copy to the offer</t>
  </si>
  <si>
    <t>PMP Certification</t>
  </si>
  <si>
    <t xml:space="preserve">Led the PMO for the DDI and Operations Startup phase. This included building out the PMO for the DDI and building a new PMO for the Operations Account. This PMO provided scope governance, schedule management including human resources, cost, risk, issue, communication and integration process and procedures, standards, quality management, and change governance. </t>
  </si>
  <si>
    <t>Led the PMO for the DDI and Operations Startup phase for the State of Mississippi. This included building out the PMO for DDI and building a new PMO for the Operations Account. This PMO provided governance, schedule management, process and procedures, standards, quality management, and change governance. Led a team of more than 50 BAs, developers, technical leads, and testers to build out the required functionality for the Mississippi DDI Fiscal Agent Project. Also served as the Schedule Management SME for the PMO.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</si>
</sst>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amily val="2"/>
    </font>
    <font>
      <sz val="11"/>
      <color rgb="FF000000"/>
      <name val="Century Gothic"/>
      <family val="2"/>
    </font>
    <font>
      <u/>
      <sz val="11"/>
      <color theme="10"/>
      <name val="Calibri"/>
      <family val="2"/>
      <scheme val="minor"/>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145">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49" fontId="10" fillId="0" borderId="3" xfId="1" applyNumberFormat="1" applyFont="1" applyBorder="1" applyAlignment="1">
      <alignment horizontal="left" vertical="center" indent="4"/>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5" fillId="3" borderId="8" xfId="0" applyFont="1" applyFill="1" applyBorder="1" applyAlignment="1">
      <alignment vertical="center" wrapText="1"/>
    </xf>
    <xf numFmtId="0" fontId="9" fillId="0" borderId="8" xfId="0" applyFont="1" applyBorder="1" applyAlignment="1">
      <alignment vertical="center" wrapText="1"/>
    </xf>
    <xf numFmtId="0" fontId="0" fillId="0" borderId="0" xfId="0" quotePrefix="1"/>
    <xf numFmtId="0" fontId="2" fillId="0" borderId="0" xfId="0" quotePrefix="1" applyFont="1"/>
    <xf numFmtId="0" fontId="4" fillId="2" borderId="3" xfId="0" applyFont="1" applyFill="1" applyBorder="1" applyAlignment="1">
      <alignment horizontal="right" vertical="center"/>
    </xf>
    <xf numFmtId="0" fontId="4" fillId="2" borderId="1" xfId="0" applyFont="1" applyFill="1" applyBorder="1" applyAlignment="1">
      <alignment horizontal="right" vertical="center"/>
    </xf>
    <xf numFmtId="14" fontId="0" fillId="0" borderId="0" xfId="0" applyNumberFormat="1"/>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4" fillId="2" borderId="2" xfId="0"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10" fillId="0" borderId="1" xfId="0" applyFont="1" applyBorder="1" applyAlignment="1">
      <alignment vertical="center"/>
    </xf>
    <xf numFmtId="0" fontId="18" fillId="0" borderId="1" xfId="2" applyBorder="1" applyAlignment="1">
      <alignment horizontal="left" vertical="center"/>
    </xf>
    <xf numFmtId="0" fontId="12" fillId="0" borderId="8" xfId="0" applyFont="1" applyBorder="1" applyAlignment="1">
      <alignment vertical="center" wrapText="1"/>
    </xf>
    <xf numFmtId="14" fontId="12" fillId="0" borderId="8" xfId="0" applyNumberFormat="1"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18" fillId="0" borderId="8" xfId="2" applyBorder="1" applyAlignment="1">
      <alignment horizontal="left" vertical="center" wrapText="1"/>
    </xf>
    <xf numFmtId="0" fontId="12" fillId="7" borderId="5"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7" fillId="3" borderId="3" xfId="0" applyFont="1" applyFill="1" applyBorder="1" applyAlignment="1">
      <alignment horizontal="lef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7" fillId="3" borderId="3"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vertical="center"/>
    </xf>
    <xf numFmtId="0" fontId="10" fillId="0" borderId="3" xfId="0" applyFont="1" applyBorder="1" applyAlignment="1">
      <alignment vertical="center"/>
    </xf>
    <xf numFmtId="0" fontId="10" fillId="0" borderId="4" xfId="0" applyFont="1" applyBorder="1" applyAlignment="1">
      <alignmen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10" fillId="0" borderId="11" xfId="0" applyFont="1" applyBorder="1" applyAlignment="1">
      <alignment horizontal="left" vertical="center" wrapText="1" indent="1"/>
    </xf>
    <xf numFmtId="0" fontId="10" fillId="0" borderId="12" xfId="0" applyFont="1" applyBorder="1" applyAlignment="1">
      <alignment horizontal="left" vertical="center" wrapText="1" indent="1"/>
    </xf>
    <xf numFmtId="0" fontId="10" fillId="0" borderId="7" xfId="0" applyFont="1" applyBorder="1" applyAlignment="1">
      <alignment horizontal="left" vertical="center" wrapText="1" indent="1"/>
    </xf>
    <xf numFmtId="0" fontId="10" fillId="0" borderId="8" xfId="0" applyFont="1" applyBorder="1" applyAlignment="1">
      <alignment horizontal="left" vertical="center" wrapText="1" indent="1"/>
    </xf>
    <xf numFmtId="0" fontId="12" fillId="0" borderId="2" xfId="0" applyFont="1" applyBorder="1" applyAlignment="1">
      <alignment vertical="center"/>
    </xf>
    <xf numFmtId="0" fontId="12" fillId="0" borderId="4" xfId="0" applyFont="1" applyBorder="1" applyAlignment="1">
      <alignment vertical="center"/>
    </xf>
    <xf numFmtId="0" fontId="5" fillId="3" borderId="2" xfId="0" applyFont="1" applyFill="1" applyBorder="1" applyAlignment="1">
      <alignment vertical="center" wrapText="1"/>
    </xf>
    <xf numFmtId="0" fontId="5" fillId="3" borderId="4" xfId="0" applyFont="1" applyFill="1" applyBorder="1" applyAlignment="1">
      <alignment vertical="center"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6</xdr:col>
      <xdr:colOff>101729</xdr:colOff>
      <xdr:row>44</xdr:row>
      <xdr:rowOff>132037</xdr:rowOff>
    </xdr:to>
    <xdr:pic>
      <xdr:nvPicPr>
        <xdr:cNvPr id="2" name="Picture 1">
          <a:extLst>
            <a:ext uri="{FF2B5EF4-FFF2-40B4-BE49-F238E27FC236}">
              <a16:creationId xmlns:a16="http://schemas.microsoft.com/office/drawing/2014/main" id="{ED14023A-D528-147D-800F-63FC193F3CA6}"/>
            </a:ext>
          </a:extLst>
        </xdr:cNvPr>
        <xdr:cNvPicPr>
          <a:picLocks noChangeAspect="1"/>
        </xdr:cNvPicPr>
      </xdr:nvPicPr>
      <xdr:blipFill>
        <a:blip xmlns:r="http://schemas.openxmlformats.org/officeDocument/2006/relationships" r:embed="rId1"/>
        <a:stretch>
          <a:fillRect/>
        </a:stretch>
      </xdr:blipFill>
      <xdr:spPr>
        <a:xfrm>
          <a:off x="276225" y="1666875"/>
          <a:ext cx="8817104" cy="682811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mailto:Aleeta.Massey@medicaid.ms.gov"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mailto:acaughron@dhcfp.nv.gov" TargetMode="External"/><Relationship Id="rId1" Type="http://schemas.openxmlformats.org/officeDocument/2006/relationships/hyperlink" Target="mailto:Aleeta.Massey@medicaid.ms.gov"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workbookViewId="0"/>
  </sheetViews>
  <sheetFormatPr defaultColWidth="9.1796875" defaultRowHeight="13.5" x14ac:dyDescent="0.25"/>
  <cols>
    <col min="1" max="1" width="174" style="34" customWidth="1"/>
    <col min="2" max="16384" width="9.1796875" style="30"/>
  </cols>
  <sheetData>
    <row r="1" spans="1:1" x14ac:dyDescent="0.25">
      <c r="A1" s="29" t="s">
        <v>0</v>
      </c>
    </row>
    <row r="2" spans="1:1" x14ac:dyDescent="0.25">
      <c r="A2" s="29"/>
    </row>
    <row r="3" spans="1:1" ht="17.5" x14ac:dyDescent="0.25">
      <c r="A3" s="31" t="s">
        <v>1</v>
      </c>
    </row>
    <row r="4" spans="1:1" ht="27.5" x14ac:dyDescent="0.25">
      <c r="A4" s="32" t="s">
        <v>2</v>
      </c>
    </row>
    <row r="5" spans="1:1" ht="27.5" x14ac:dyDescent="0.25">
      <c r="A5" s="33" t="s">
        <v>3</v>
      </c>
    </row>
    <row r="6" spans="1:1" ht="14" x14ac:dyDescent="0.25">
      <c r="A6" s="33" t="s">
        <v>4</v>
      </c>
    </row>
    <row r="7" spans="1:1" ht="14" x14ac:dyDescent="0.25">
      <c r="A7" s="33" t="s">
        <v>5</v>
      </c>
    </row>
    <row r="8" spans="1:1" ht="27.5" x14ac:dyDescent="0.25">
      <c r="A8" s="37" t="s">
        <v>6</v>
      </c>
    </row>
    <row r="9" spans="1:1" x14ac:dyDescent="0.25">
      <c r="A9" s="33"/>
    </row>
    <row r="10" spans="1:1" ht="17.5" x14ac:dyDescent="0.25">
      <c r="A10" s="31" t="s">
        <v>7</v>
      </c>
    </row>
    <row r="11" spans="1:1" ht="27.5" x14ac:dyDescent="0.25">
      <c r="A11" s="38" t="s">
        <v>8</v>
      </c>
    </row>
    <row r="12" spans="1:1" ht="69" x14ac:dyDescent="0.25">
      <c r="A12" s="38" t="s">
        <v>9</v>
      </c>
    </row>
    <row r="13" spans="1:1" ht="27" x14ac:dyDescent="0.25">
      <c r="A13" s="29" t="s">
        <v>10</v>
      </c>
    </row>
    <row r="14" spans="1:1" x14ac:dyDescent="0.25">
      <c r="A14" s="29"/>
    </row>
    <row r="15" spans="1:1" x14ac:dyDescent="0.25">
      <c r="A15" s="29" t="s">
        <v>11</v>
      </c>
    </row>
    <row r="16" spans="1:1" x14ac:dyDescent="0.25">
      <c r="A16" s="34" t="s">
        <v>12</v>
      </c>
    </row>
    <row r="18" spans="1:1" ht="40.5" x14ac:dyDescent="0.25">
      <c r="A18" s="34"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49"/>
  <sheetViews>
    <sheetView workbookViewId="0">
      <selection activeCell="A47" sqref="A47:XFD47"/>
    </sheetView>
  </sheetViews>
  <sheetFormatPr defaultRowHeight="14.5" x14ac:dyDescent="0.35"/>
  <cols>
    <col min="1" max="1" width="4.453125" customWidth="1"/>
    <col min="2" max="13" width="14.26953125" customWidth="1"/>
  </cols>
  <sheetData>
    <row r="1" spans="2:13" ht="15" thickBot="1" x14ac:dyDescent="0.4"/>
    <row r="2" spans="2:13" ht="15.5" thickBot="1" x14ac:dyDescent="0.4">
      <c r="B2" s="50" t="s">
        <v>14</v>
      </c>
      <c r="C2" s="51"/>
      <c r="D2" s="51"/>
      <c r="E2" s="51"/>
      <c r="F2" s="51"/>
      <c r="G2" s="51"/>
      <c r="H2" s="51"/>
      <c r="I2" s="51"/>
      <c r="J2" s="51"/>
      <c r="K2" s="51"/>
      <c r="L2" s="51"/>
      <c r="M2" s="52"/>
    </row>
    <row r="3" spans="2:13" ht="15" thickBot="1" x14ac:dyDescent="0.4">
      <c r="B3" s="53" t="s">
        <v>15</v>
      </c>
      <c r="C3" s="54"/>
      <c r="D3" s="54"/>
      <c r="E3" s="54"/>
      <c r="F3" s="54"/>
      <c r="G3" s="54"/>
      <c r="H3" s="54"/>
      <c r="I3" s="54"/>
      <c r="J3" s="54"/>
      <c r="K3" s="54"/>
      <c r="L3" s="54"/>
      <c r="M3" s="55"/>
    </row>
    <row r="4" spans="2:13" ht="15" thickBot="1" x14ac:dyDescent="0.4">
      <c r="B4" s="56" t="s">
        <v>16</v>
      </c>
      <c r="C4" s="57"/>
      <c r="D4" s="61" t="s">
        <v>17</v>
      </c>
      <c r="E4" s="62"/>
      <c r="F4" s="62"/>
      <c r="G4" s="63"/>
      <c r="H4" s="56" t="s">
        <v>18</v>
      </c>
      <c r="I4" s="57"/>
      <c r="J4" s="58" t="s">
        <v>19</v>
      </c>
      <c r="K4" s="59"/>
      <c r="L4" s="59"/>
      <c r="M4" s="60"/>
    </row>
    <row r="5" spans="2:13" ht="15" thickBot="1" x14ac:dyDescent="0.4">
      <c r="B5" s="56" t="s">
        <v>20</v>
      </c>
      <c r="C5" s="57"/>
      <c r="D5" s="75" t="s">
        <v>21</v>
      </c>
      <c r="E5" s="76"/>
      <c r="F5" s="76"/>
      <c r="G5" s="77"/>
      <c r="H5" s="70" t="s">
        <v>22</v>
      </c>
      <c r="I5" s="71"/>
      <c r="J5" s="72" t="s">
        <v>23</v>
      </c>
      <c r="K5" s="73"/>
      <c r="L5" s="73"/>
      <c r="M5" s="74"/>
    </row>
    <row r="6" spans="2:13" ht="126.65" customHeight="1" thickBot="1" x14ac:dyDescent="0.4">
      <c r="B6" s="56" t="s">
        <v>24</v>
      </c>
      <c r="C6" s="57"/>
      <c r="D6" s="64" t="s">
        <v>25</v>
      </c>
      <c r="E6" s="65"/>
      <c r="F6" s="65"/>
      <c r="G6" s="65"/>
      <c r="H6" s="65"/>
      <c r="I6" s="65"/>
      <c r="J6" s="65"/>
      <c r="K6" s="65"/>
      <c r="L6" s="65"/>
      <c r="M6" s="66"/>
    </row>
    <row r="7" spans="2:13" ht="56.5" customHeight="1" thickBot="1" x14ac:dyDescent="0.4">
      <c r="B7" s="56" t="s">
        <v>26</v>
      </c>
      <c r="C7" s="57"/>
      <c r="D7" s="64" t="s">
        <v>27</v>
      </c>
      <c r="E7" s="65"/>
      <c r="F7" s="65"/>
      <c r="G7" s="65"/>
      <c r="H7" s="65"/>
      <c r="I7" s="65"/>
      <c r="J7" s="65"/>
      <c r="K7" s="65"/>
      <c r="L7" s="65"/>
      <c r="M7" s="66"/>
    </row>
    <row r="8" spans="2:13" ht="15" thickBot="1" x14ac:dyDescent="0.4">
      <c r="B8" s="67" t="s">
        <v>28</v>
      </c>
      <c r="C8" s="68"/>
      <c r="D8" s="68"/>
      <c r="E8" s="68"/>
      <c r="F8" s="68"/>
      <c r="G8" s="68"/>
      <c r="H8" s="68"/>
      <c r="I8" s="68"/>
      <c r="J8" s="68"/>
      <c r="K8" s="68"/>
      <c r="L8" s="68"/>
      <c r="M8" s="69"/>
    </row>
    <row r="9" spans="2:13" ht="15.75" customHeight="1" thickBot="1" x14ac:dyDescent="0.4">
      <c r="B9" s="1" t="s">
        <v>29</v>
      </c>
      <c r="C9" s="1" t="s">
        <v>30</v>
      </c>
      <c r="D9" s="70" t="s">
        <v>31</v>
      </c>
      <c r="E9" s="78"/>
      <c r="F9" s="71"/>
      <c r="G9" s="78" t="s">
        <v>32</v>
      </c>
      <c r="H9" s="78"/>
      <c r="I9" s="78"/>
      <c r="J9" s="78"/>
      <c r="K9" s="78"/>
      <c r="L9" s="78"/>
      <c r="M9" s="71"/>
    </row>
    <row r="10" spans="2:13" ht="15" thickBot="1" x14ac:dyDescent="0.4">
      <c r="B10" s="2" t="s">
        <v>33</v>
      </c>
      <c r="C10" s="2">
        <v>32660</v>
      </c>
      <c r="D10" s="64" t="s">
        <v>34</v>
      </c>
      <c r="E10" s="65"/>
      <c r="F10" s="66"/>
      <c r="G10" s="65" t="s">
        <v>35</v>
      </c>
      <c r="H10" s="65"/>
      <c r="I10" s="65"/>
      <c r="J10" s="65"/>
      <c r="K10" s="65"/>
      <c r="L10" s="65"/>
      <c r="M10" s="66"/>
    </row>
    <row r="11" spans="2:13" ht="15" thickBot="1" x14ac:dyDescent="0.4">
      <c r="B11" s="2"/>
      <c r="C11" s="2"/>
      <c r="D11" s="64"/>
      <c r="E11" s="65"/>
      <c r="F11" s="66"/>
      <c r="G11" s="65"/>
      <c r="H11" s="65"/>
      <c r="I11" s="65"/>
      <c r="J11" s="65"/>
      <c r="K11" s="65"/>
      <c r="L11" s="65"/>
      <c r="M11" s="66"/>
    </row>
    <row r="12" spans="2:13" ht="15" thickBot="1" x14ac:dyDescent="0.4">
      <c r="B12" s="3"/>
      <c r="C12" s="3"/>
      <c r="D12" s="64"/>
      <c r="E12" s="65"/>
      <c r="F12" s="66"/>
      <c r="G12" s="65"/>
      <c r="H12" s="65"/>
      <c r="I12" s="65"/>
      <c r="J12" s="65"/>
      <c r="K12" s="65"/>
      <c r="L12" s="65"/>
      <c r="M12" s="66"/>
    </row>
    <row r="13" spans="2:13" ht="15" thickBot="1" x14ac:dyDescent="0.4">
      <c r="B13" s="67" t="s">
        <v>36</v>
      </c>
      <c r="C13" s="68"/>
      <c r="D13" s="68"/>
      <c r="E13" s="68"/>
      <c r="F13" s="68"/>
      <c r="G13" s="68"/>
      <c r="H13" s="68"/>
      <c r="I13" s="68"/>
      <c r="J13" s="68"/>
      <c r="K13" s="68"/>
      <c r="L13" s="68"/>
      <c r="M13" s="69"/>
    </row>
    <row r="14" spans="2:13" ht="15" thickBot="1" x14ac:dyDescent="0.4">
      <c r="B14" s="70" t="s">
        <v>37</v>
      </c>
      <c r="C14" s="78"/>
      <c r="D14" s="71"/>
      <c r="E14" s="70" t="s">
        <v>38</v>
      </c>
      <c r="F14" s="71"/>
      <c r="G14" s="70" t="s">
        <v>39</v>
      </c>
      <c r="H14" s="78"/>
      <c r="I14" s="78"/>
      <c r="J14" s="78"/>
      <c r="K14" s="78"/>
      <c r="L14" s="78"/>
      <c r="M14" s="71"/>
    </row>
    <row r="15" spans="2:13" ht="29.5" customHeight="1" thickBot="1" x14ac:dyDescent="0.4">
      <c r="B15" s="64" t="s">
        <v>40</v>
      </c>
      <c r="C15" s="65"/>
      <c r="D15" s="66"/>
      <c r="E15" s="64" t="s">
        <v>41</v>
      </c>
      <c r="F15" s="66"/>
      <c r="G15" s="39">
        <v>2004</v>
      </c>
      <c r="H15" s="40"/>
      <c r="I15" s="40"/>
      <c r="J15" s="40"/>
      <c r="K15" s="40"/>
      <c r="L15" s="40"/>
      <c r="M15" s="41"/>
    </row>
    <row r="16" spans="2:13" ht="15" thickBot="1" x14ac:dyDescent="0.4">
      <c r="B16" s="64" t="s">
        <v>42</v>
      </c>
      <c r="C16" s="65"/>
      <c r="D16" s="66"/>
      <c r="E16" s="64" t="s">
        <v>43</v>
      </c>
      <c r="F16" s="66"/>
      <c r="G16" s="39">
        <v>2020</v>
      </c>
      <c r="H16" s="40"/>
      <c r="I16" s="40"/>
      <c r="J16" s="40"/>
      <c r="K16" s="40"/>
      <c r="L16" s="40"/>
      <c r="M16" s="41"/>
    </row>
    <row r="18" spans="2:13" ht="15" thickBot="1" x14ac:dyDescent="0.4"/>
    <row r="19" spans="2:13" ht="15" thickBot="1" x14ac:dyDescent="0.4">
      <c r="B19" s="67" t="s">
        <v>44</v>
      </c>
      <c r="C19" s="68"/>
      <c r="D19" s="68"/>
      <c r="E19" s="68"/>
      <c r="F19" s="68"/>
      <c r="G19" s="68"/>
      <c r="H19" s="68"/>
      <c r="I19" s="68"/>
      <c r="J19" s="68"/>
      <c r="K19" s="68"/>
      <c r="L19" s="68"/>
      <c r="M19" s="69"/>
    </row>
    <row r="20" spans="2:13" ht="15" thickBot="1" x14ac:dyDescent="0.4">
      <c r="B20" s="56" t="s">
        <v>45</v>
      </c>
      <c r="C20" s="57"/>
      <c r="D20" s="79" t="s">
        <v>46</v>
      </c>
      <c r="E20" s="80"/>
      <c r="F20" s="80"/>
      <c r="G20" s="80"/>
      <c r="H20" s="80"/>
      <c r="I20" s="80"/>
      <c r="J20" s="80"/>
      <c r="K20" s="80"/>
      <c r="L20" s="80"/>
      <c r="M20" s="81"/>
    </row>
    <row r="21" spans="2:13" ht="15" thickBot="1" x14ac:dyDescent="0.4">
      <c r="B21" s="56" t="s">
        <v>47</v>
      </c>
      <c r="C21" s="57"/>
      <c r="D21" s="79" t="s">
        <v>21</v>
      </c>
      <c r="E21" s="80"/>
      <c r="F21" s="80"/>
      <c r="G21" s="80"/>
      <c r="H21" s="80"/>
      <c r="I21" s="80"/>
      <c r="J21" s="80"/>
      <c r="K21" s="80"/>
      <c r="L21" s="80"/>
      <c r="M21" s="81"/>
    </row>
    <row r="22" spans="2:13" ht="15" thickBot="1" x14ac:dyDescent="0.4">
      <c r="B22" s="56" t="s">
        <v>48</v>
      </c>
      <c r="C22" s="57"/>
      <c r="D22" s="89">
        <v>43770</v>
      </c>
      <c r="E22" s="90"/>
      <c r="F22" s="70" t="s">
        <v>49</v>
      </c>
      <c r="G22" s="71"/>
      <c r="H22" s="91">
        <v>45504</v>
      </c>
      <c r="I22" s="90"/>
      <c r="J22" s="70" t="s">
        <v>50</v>
      </c>
      <c r="K22" s="71"/>
      <c r="L22" s="82">
        <f>DAYS360(D22,H22)/30</f>
        <v>57</v>
      </c>
      <c r="M22" s="83"/>
    </row>
    <row r="23" spans="2:13" ht="82.15" customHeight="1" thickBot="1" x14ac:dyDescent="0.4">
      <c r="B23" s="56" t="s">
        <v>51</v>
      </c>
      <c r="C23" s="57"/>
      <c r="D23" s="79" t="s">
        <v>52</v>
      </c>
      <c r="E23" s="80"/>
      <c r="F23" s="80"/>
      <c r="G23" s="80"/>
      <c r="H23" s="80"/>
      <c r="I23" s="80"/>
      <c r="J23" s="80"/>
      <c r="K23" s="80"/>
      <c r="L23" s="80"/>
      <c r="M23" s="81"/>
    </row>
    <row r="24" spans="2:13" ht="32.5" customHeight="1" thickBot="1" x14ac:dyDescent="0.4">
      <c r="B24" s="84" t="s">
        <v>53</v>
      </c>
      <c r="C24" s="85"/>
      <c r="D24" s="86" t="s">
        <v>54</v>
      </c>
      <c r="E24" s="87"/>
      <c r="F24" s="87"/>
      <c r="G24" s="87"/>
      <c r="H24" s="87"/>
      <c r="I24" s="87"/>
      <c r="J24" s="87"/>
      <c r="K24" s="87"/>
      <c r="L24" s="87"/>
      <c r="M24" s="88"/>
    </row>
    <row r="25" spans="2:13" ht="15.5" thickTop="1" thickBot="1" x14ac:dyDescent="0.4">
      <c r="B25" s="92" t="s">
        <v>55</v>
      </c>
      <c r="C25" s="93"/>
      <c r="D25" s="94" t="s">
        <v>56</v>
      </c>
      <c r="E25" s="95"/>
      <c r="F25" s="95"/>
      <c r="G25" s="95"/>
      <c r="H25" s="95"/>
      <c r="I25" s="95"/>
      <c r="J25" s="95"/>
      <c r="K25" s="95"/>
      <c r="L25" s="95"/>
      <c r="M25" s="96"/>
    </row>
    <row r="26" spans="2:13" ht="15" thickBot="1" x14ac:dyDescent="0.4">
      <c r="B26" s="56" t="s">
        <v>47</v>
      </c>
      <c r="C26" s="57"/>
      <c r="D26" s="79" t="s">
        <v>57</v>
      </c>
      <c r="E26" s="80"/>
      <c r="F26" s="80"/>
      <c r="G26" s="80"/>
      <c r="H26" s="80"/>
      <c r="I26" s="80"/>
      <c r="J26" s="80"/>
      <c r="K26" s="80"/>
      <c r="L26" s="80"/>
      <c r="M26" s="81"/>
    </row>
    <row r="27" spans="2:13" ht="15" thickBot="1" x14ac:dyDescent="0.4">
      <c r="B27" s="56" t="s">
        <v>48</v>
      </c>
      <c r="C27" s="57"/>
      <c r="D27" s="89">
        <v>41730</v>
      </c>
      <c r="E27" s="90"/>
      <c r="F27" s="70" t="s">
        <v>49</v>
      </c>
      <c r="G27" s="71"/>
      <c r="H27" s="91">
        <v>43405</v>
      </c>
      <c r="I27" s="90"/>
      <c r="J27" s="70" t="s">
        <v>50</v>
      </c>
      <c r="K27" s="71"/>
      <c r="L27" s="82">
        <f>DAYS360(D27,H27)/30</f>
        <v>55</v>
      </c>
      <c r="M27" s="83"/>
    </row>
    <row r="28" spans="2:13" ht="30.65" customHeight="1" thickBot="1" x14ac:dyDescent="0.4">
      <c r="B28" s="56" t="s">
        <v>51</v>
      </c>
      <c r="C28" s="57"/>
      <c r="D28" s="79" t="s">
        <v>58</v>
      </c>
      <c r="E28" s="80"/>
      <c r="F28" s="80"/>
      <c r="G28" s="80"/>
      <c r="H28" s="80"/>
      <c r="I28" s="80"/>
      <c r="J28" s="80"/>
      <c r="K28" s="80"/>
      <c r="L28" s="80"/>
      <c r="M28" s="81"/>
    </row>
    <row r="29" spans="2:13" ht="33" customHeight="1" thickBot="1" x14ac:dyDescent="0.4">
      <c r="B29" s="56" t="s">
        <v>53</v>
      </c>
      <c r="C29" s="57"/>
      <c r="D29" s="79" t="s">
        <v>59</v>
      </c>
      <c r="E29" s="80"/>
      <c r="F29" s="80"/>
      <c r="G29" s="80"/>
      <c r="H29" s="80"/>
      <c r="I29" s="80"/>
      <c r="J29" s="80"/>
      <c r="K29" s="80"/>
      <c r="L29" s="80"/>
      <c r="M29" s="81"/>
    </row>
    <row r="30" spans="2:13" ht="15" thickBot="1" x14ac:dyDescent="0.4">
      <c r="B30" s="92" t="s">
        <v>60</v>
      </c>
      <c r="C30" s="93"/>
      <c r="D30" s="94" t="s">
        <v>61</v>
      </c>
      <c r="E30" s="95"/>
      <c r="F30" s="95"/>
      <c r="G30" s="95"/>
      <c r="H30" s="95"/>
      <c r="I30" s="95"/>
      <c r="J30" s="95"/>
      <c r="K30" s="95"/>
      <c r="L30" s="95"/>
      <c r="M30" s="96"/>
    </row>
    <row r="31" spans="2:13" ht="15" thickBot="1" x14ac:dyDescent="0.4">
      <c r="B31" s="56" t="s">
        <v>47</v>
      </c>
      <c r="C31" s="57"/>
      <c r="D31" s="79" t="s">
        <v>21</v>
      </c>
      <c r="E31" s="80"/>
      <c r="F31" s="80"/>
      <c r="G31" s="80"/>
      <c r="H31" s="80"/>
      <c r="I31" s="80"/>
      <c r="J31" s="80"/>
      <c r="K31" s="80"/>
      <c r="L31" s="80"/>
      <c r="M31" s="81"/>
    </row>
    <row r="32" spans="2:13" ht="15" thickBot="1" x14ac:dyDescent="0.4">
      <c r="B32" s="56" t="s">
        <v>48</v>
      </c>
      <c r="C32" s="57"/>
      <c r="D32" s="89">
        <v>41000</v>
      </c>
      <c r="E32" s="90"/>
      <c r="F32" s="70" t="s">
        <v>49</v>
      </c>
      <c r="G32" s="71"/>
      <c r="H32" s="91">
        <v>41730</v>
      </c>
      <c r="I32" s="90"/>
      <c r="J32" s="70" t="s">
        <v>50</v>
      </c>
      <c r="K32" s="71"/>
      <c r="L32" s="82">
        <f>DAYS360(D32,H32)/30</f>
        <v>24</v>
      </c>
      <c r="M32" s="83"/>
    </row>
    <row r="33" spans="2:13" ht="29.5" customHeight="1" thickBot="1" x14ac:dyDescent="0.4">
      <c r="B33" s="56" t="s">
        <v>51</v>
      </c>
      <c r="C33" s="57"/>
      <c r="D33" s="79" t="s">
        <v>62</v>
      </c>
      <c r="E33" s="80"/>
      <c r="F33" s="80"/>
      <c r="G33" s="80"/>
      <c r="H33" s="80"/>
      <c r="I33" s="80"/>
      <c r="J33" s="80"/>
      <c r="K33" s="80"/>
      <c r="L33" s="80"/>
      <c r="M33" s="81"/>
    </row>
    <row r="34" spans="2:13" ht="30.65" customHeight="1" thickBot="1" x14ac:dyDescent="0.4">
      <c r="B34" s="56" t="s">
        <v>53</v>
      </c>
      <c r="C34" s="57"/>
      <c r="D34" s="79" t="s">
        <v>59</v>
      </c>
      <c r="E34" s="80"/>
      <c r="F34" s="80"/>
      <c r="G34" s="80"/>
      <c r="H34" s="80"/>
      <c r="I34" s="80"/>
      <c r="J34" s="80"/>
      <c r="K34" s="80"/>
      <c r="L34" s="80"/>
      <c r="M34" s="81"/>
    </row>
    <row r="35" spans="2:13" ht="15" thickBot="1" x14ac:dyDescent="0.4">
      <c r="B35" s="92" t="s">
        <v>63</v>
      </c>
      <c r="C35" s="93"/>
      <c r="D35" s="94" t="s">
        <v>64</v>
      </c>
      <c r="E35" s="95"/>
      <c r="F35" s="95"/>
      <c r="G35" s="95"/>
      <c r="H35" s="95"/>
      <c r="I35" s="95"/>
      <c r="J35" s="95"/>
      <c r="K35" s="95"/>
      <c r="L35" s="95"/>
      <c r="M35" s="96"/>
    </row>
    <row r="36" spans="2:13" ht="15" thickBot="1" x14ac:dyDescent="0.4">
      <c r="B36" s="56" t="s">
        <v>47</v>
      </c>
      <c r="C36" s="57"/>
      <c r="D36" s="79" t="s">
        <v>65</v>
      </c>
      <c r="E36" s="80"/>
      <c r="F36" s="80"/>
      <c r="G36" s="80"/>
      <c r="H36" s="80"/>
      <c r="I36" s="80"/>
      <c r="J36" s="80"/>
      <c r="K36" s="80"/>
      <c r="L36" s="80"/>
      <c r="M36" s="81"/>
    </row>
    <row r="37" spans="2:13" ht="15" thickBot="1" x14ac:dyDescent="0.4">
      <c r="B37" s="56" t="s">
        <v>48</v>
      </c>
      <c r="C37" s="57"/>
      <c r="D37" s="89">
        <v>40118</v>
      </c>
      <c r="E37" s="90"/>
      <c r="F37" s="70" t="s">
        <v>49</v>
      </c>
      <c r="G37" s="71"/>
      <c r="H37" s="91">
        <v>40969</v>
      </c>
      <c r="I37" s="90"/>
      <c r="J37" s="70" t="s">
        <v>50</v>
      </c>
      <c r="K37" s="71"/>
      <c r="L37" s="82">
        <f>DAYS360(D37,H37)/30</f>
        <v>28</v>
      </c>
      <c r="M37" s="83"/>
    </row>
    <row r="38" spans="2:13" ht="31.9" customHeight="1" thickBot="1" x14ac:dyDescent="0.4">
      <c r="B38" s="56" t="s">
        <v>51</v>
      </c>
      <c r="C38" s="57"/>
      <c r="D38" s="79" t="s">
        <v>66</v>
      </c>
      <c r="E38" s="80"/>
      <c r="F38" s="80"/>
      <c r="G38" s="80"/>
      <c r="H38" s="80"/>
      <c r="I38" s="80"/>
      <c r="J38" s="80"/>
      <c r="K38" s="80"/>
      <c r="L38" s="80"/>
      <c r="M38" s="81"/>
    </row>
    <row r="39" spans="2:13" ht="33.65" customHeight="1" thickBot="1" x14ac:dyDescent="0.4">
      <c r="B39" s="56" t="s">
        <v>53</v>
      </c>
      <c r="C39" s="57"/>
      <c r="D39" s="79" t="s">
        <v>59</v>
      </c>
      <c r="E39" s="80"/>
      <c r="F39" s="80"/>
      <c r="G39" s="80"/>
      <c r="H39" s="80"/>
      <c r="I39" s="80"/>
      <c r="J39" s="80"/>
      <c r="K39" s="80"/>
      <c r="L39" s="80"/>
      <c r="M39" s="81"/>
    </row>
    <row r="40" spans="2:13" ht="15" thickBot="1" x14ac:dyDescent="0.4">
      <c r="B40" s="92" t="s">
        <v>67</v>
      </c>
      <c r="C40" s="93"/>
      <c r="D40" s="94" t="s">
        <v>68</v>
      </c>
      <c r="E40" s="95"/>
      <c r="F40" s="95"/>
      <c r="G40" s="95"/>
      <c r="H40" s="95"/>
      <c r="I40" s="95"/>
      <c r="J40" s="95"/>
      <c r="K40" s="95"/>
      <c r="L40" s="95"/>
      <c r="M40" s="96"/>
    </row>
    <row r="41" spans="2:13" ht="15" thickBot="1" x14ac:dyDescent="0.4">
      <c r="B41" s="56" t="s">
        <v>47</v>
      </c>
      <c r="C41" s="57"/>
      <c r="D41" s="79" t="s">
        <v>65</v>
      </c>
      <c r="E41" s="80"/>
      <c r="F41" s="80"/>
      <c r="G41" s="80"/>
      <c r="H41" s="80"/>
      <c r="I41" s="80"/>
      <c r="J41" s="80"/>
      <c r="K41" s="80"/>
      <c r="L41" s="80"/>
      <c r="M41" s="81"/>
    </row>
    <row r="42" spans="2:13" ht="15" thickBot="1" x14ac:dyDescent="0.4">
      <c r="B42" s="56" t="s">
        <v>48</v>
      </c>
      <c r="C42" s="57"/>
      <c r="D42" s="89">
        <v>38749</v>
      </c>
      <c r="E42" s="90"/>
      <c r="F42" s="70" t="s">
        <v>49</v>
      </c>
      <c r="G42" s="71"/>
      <c r="H42" s="91">
        <v>40087</v>
      </c>
      <c r="I42" s="90"/>
      <c r="J42" s="70" t="s">
        <v>50</v>
      </c>
      <c r="K42" s="71"/>
      <c r="L42" s="82">
        <f>DAYS360(D42,H42)/30</f>
        <v>44</v>
      </c>
      <c r="M42" s="83"/>
    </row>
    <row r="43" spans="2:13" ht="27.65" customHeight="1" thickBot="1" x14ac:dyDescent="0.4">
      <c r="B43" s="56" t="s">
        <v>51</v>
      </c>
      <c r="C43" s="57"/>
      <c r="D43" s="79" t="s">
        <v>69</v>
      </c>
      <c r="E43" s="80"/>
      <c r="F43" s="80"/>
      <c r="G43" s="80"/>
      <c r="H43" s="80"/>
      <c r="I43" s="80"/>
      <c r="J43" s="80"/>
      <c r="K43" s="80"/>
      <c r="L43" s="80"/>
      <c r="M43" s="81"/>
    </row>
    <row r="44" spans="2:13" ht="32.5" customHeight="1" thickBot="1" x14ac:dyDescent="0.4">
      <c r="B44" s="56" t="s">
        <v>53</v>
      </c>
      <c r="C44" s="57"/>
      <c r="D44" s="79" t="s">
        <v>59</v>
      </c>
      <c r="E44" s="80"/>
      <c r="F44" s="80"/>
      <c r="G44" s="80"/>
      <c r="H44" s="80"/>
      <c r="I44" s="80"/>
      <c r="J44" s="80"/>
      <c r="K44" s="80"/>
      <c r="L44" s="80"/>
      <c r="M44" s="81"/>
    </row>
    <row r="45" spans="2:13" ht="15" thickBot="1" x14ac:dyDescent="0.4">
      <c r="B45" s="92" t="s">
        <v>70</v>
      </c>
      <c r="C45" s="93"/>
      <c r="D45" s="94" t="s">
        <v>71</v>
      </c>
      <c r="E45" s="95"/>
      <c r="F45" s="95"/>
      <c r="G45" s="95"/>
      <c r="H45" s="95"/>
      <c r="I45" s="95"/>
      <c r="J45" s="95"/>
      <c r="K45" s="95"/>
      <c r="L45" s="95"/>
      <c r="M45" s="96"/>
    </row>
    <row r="46" spans="2:13" ht="15" thickBot="1" x14ac:dyDescent="0.4">
      <c r="B46" s="56" t="s">
        <v>47</v>
      </c>
      <c r="C46" s="57"/>
      <c r="D46" s="79" t="s">
        <v>65</v>
      </c>
      <c r="E46" s="80"/>
      <c r="F46" s="80"/>
      <c r="G46" s="80"/>
      <c r="H46" s="80"/>
      <c r="I46" s="80"/>
      <c r="J46" s="80"/>
      <c r="K46" s="80"/>
      <c r="L46" s="80"/>
      <c r="M46" s="81"/>
    </row>
    <row r="47" spans="2:13" ht="15" thickBot="1" x14ac:dyDescent="0.4">
      <c r="B47" s="56" t="s">
        <v>48</v>
      </c>
      <c r="C47" s="57"/>
      <c r="D47" s="89">
        <v>37026</v>
      </c>
      <c r="E47" s="90"/>
      <c r="F47" s="70" t="s">
        <v>49</v>
      </c>
      <c r="G47" s="71"/>
      <c r="H47" s="91">
        <v>38749</v>
      </c>
      <c r="I47" s="90"/>
      <c r="J47" s="70" t="s">
        <v>50</v>
      </c>
      <c r="K47" s="71"/>
      <c r="L47" s="82">
        <f>DAYS360(D47,H47)/30</f>
        <v>56.533333333333331</v>
      </c>
      <c r="M47" s="83"/>
    </row>
    <row r="48" spans="2:13" ht="28.9" customHeight="1" thickBot="1" x14ac:dyDescent="0.4">
      <c r="B48" s="56" t="s">
        <v>51</v>
      </c>
      <c r="C48" s="57"/>
      <c r="D48" s="79" t="s">
        <v>72</v>
      </c>
      <c r="E48" s="80"/>
      <c r="F48" s="80"/>
      <c r="G48" s="80"/>
      <c r="H48" s="80"/>
      <c r="I48" s="80"/>
      <c r="J48" s="80"/>
      <c r="K48" s="80"/>
      <c r="L48" s="80"/>
      <c r="M48" s="81"/>
    </row>
    <row r="49" spans="2:13" ht="30" customHeight="1" thickBot="1" x14ac:dyDescent="0.4">
      <c r="B49" s="56" t="s">
        <v>53</v>
      </c>
      <c r="C49" s="57"/>
      <c r="D49" s="79" t="s">
        <v>59</v>
      </c>
      <c r="E49" s="80"/>
      <c r="F49" s="80"/>
      <c r="G49" s="80"/>
      <c r="H49" s="80"/>
      <c r="I49" s="80"/>
      <c r="J49" s="80"/>
      <c r="K49" s="80"/>
      <c r="L49" s="80"/>
      <c r="M49" s="81"/>
    </row>
  </sheetData>
  <mergeCells count="116">
    <mergeCell ref="B48:C48"/>
    <mergeCell ref="D48:M48"/>
    <mergeCell ref="B49:C49"/>
    <mergeCell ref="D49:M49"/>
    <mergeCell ref="B46:C46"/>
    <mergeCell ref="D46:M46"/>
    <mergeCell ref="B47:C47"/>
    <mergeCell ref="D47:E47"/>
    <mergeCell ref="F47:G47"/>
    <mergeCell ref="H47:I47"/>
    <mergeCell ref="J47:K47"/>
    <mergeCell ref="L47:M47"/>
    <mergeCell ref="B43:C43"/>
    <mergeCell ref="D43:M43"/>
    <mergeCell ref="B44:C44"/>
    <mergeCell ref="D44:M44"/>
    <mergeCell ref="B45:C45"/>
    <mergeCell ref="D45:M45"/>
    <mergeCell ref="B41:C41"/>
    <mergeCell ref="D41:M41"/>
    <mergeCell ref="B42:C42"/>
    <mergeCell ref="D42:E42"/>
    <mergeCell ref="F42:G42"/>
    <mergeCell ref="H42:I42"/>
    <mergeCell ref="J42:K42"/>
    <mergeCell ref="L42:M42"/>
    <mergeCell ref="B38:C38"/>
    <mergeCell ref="D38:M38"/>
    <mergeCell ref="B39:C39"/>
    <mergeCell ref="D39:M39"/>
    <mergeCell ref="B40:C40"/>
    <mergeCell ref="D40:M40"/>
    <mergeCell ref="B36:C36"/>
    <mergeCell ref="D36:M36"/>
    <mergeCell ref="B37:C37"/>
    <mergeCell ref="D37:E37"/>
    <mergeCell ref="F37:G37"/>
    <mergeCell ref="H37:I37"/>
    <mergeCell ref="J37:K37"/>
    <mergeCell ref="L37:M37"/>
    <mergeCell ref="B33:C33"/>
    <mergeCell ref="D33:M33"/>
    <mergeCell ref="B34:C34"/>
    <mergeCell ref="D34:M34"/>
    <mergeCell ref="B35:C35"/>
    <mergeCell ref="D35:M35"/>
    <mergeCell ref="B30:C30"/>
    <mergeCell ref="D30:M30"/>
    <mergeCell ref="B31:C31"/>
    <mergeCell ref="D31:M31"/>
    <mergeCell ref="B32:C32"/>
    <mergeCell ref="D32:E32"/>
    <mergeCell ref="F32:G32"/>
    <mergeCell ref="H32:I32"/>
    <mergeCell ref="J32:K32"/>
    <mergeCell ref="L32:M32"/>
    <mergeCell ref="B28:C28"/>
    <mergeCell ref="D28:M28"/>
    <mergeCell ref="B29:C29"/>
    <mergeCell ref="D29:M29"/>
    <mergeCell ref="B25:C25"/>
    <mergeCell ref="D25:M25"/>
    <mergeCell ref="B26:C26"/>
    <mergeCell ref="D26:M26"/>
    <mergeCell ref="B27:C27"/>
    <mergeCell ref="D27:E27"/>
    <mergeCell ref="F27:G27"/>
    <mergeCell ref="H27:I27"/>
    <mergeCell ref="J27:K27"/>
    <mergeCell ref="L27:M27"/>
    <mergeCell ref="L22:M22"/>
    <mergeCell ref="B23:C23"/>
    <mergeCell ref="D23:M23"/>
    <mergeCell ref="B24:C24"/>
    <mergeCell ref="D24:M24"/>
    <mergeCell ref="B22:C22"/>
    <mergeCell ref="D22:E22"/>
    <mergeCell ref="F22:G22"/>
    <mergeCell ref="H22:I22"/>
    <mergeCell ref="J22:K22"/>
    <mergeCell ref="D9:F9"/>
    <mergeCell ref="G9:M9"/>
    <mergeCell ref="D10:F10"/>
    <mergeCell ref="G10:M10"/>
    <mergeCell ref="D11:F11"/>
    <mergeCell ref="G11:M11"/>
    <mergeCell ref="B20:C20"/>
    <mergeCell ref="D20:M20"/>
    <mergeCell ref="B21:C21"/>
    <mergeCell ref="D21:M21"/>
    <mergeCell ref="B19:M19"/>
    <mergeCell ref="B15:D15"/>
    <mergeCell ref="E15:F15"/>
    <mergeCell ref="B16:D16"/>
    <mergeCell ref="E16:F16"/>
    <mergeCell ref="D12:F12"/>
    <mergeCell ref="G12:M12"/>
    <mergeCell ref="B13:M13"/>
    <mergeCell ref="B14:D14"/>
    <mergeCell ref="E14:F14"/>
    <mergeCell ref="G14:M14"/>
    <mergeCell ref="B2:M2"/>
    <mergeCell ref="B3:M3"/>
    <mergeCell ref="B4:C4"/>
    <mergeCell ref="H4:I4"/>
    <mergeCell ref="J4:M4"/>
    <mergeCell ref="D4:G4"/>
    <mergeCell ref="B7:C7"/>
    <mergeCell ref="D7:M7"/>
    <mergeCell ref="B8:M8"/>
    <mergeCell ref="B5:C5"/>
    <mergeCell ref="B6:C6"/>
    <mergeCell ref="D6:M6"/>
    <mergeCell ref="H5:I5"/>
    <mergeCell ref="J5:M5"/>
    <mergeCell ref="D5:G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topLeftCell="A15" workbookViewId="0">
      <selection activeCell="C22" sqref="C22:G23"/>
    </sheetView>
  </sheetViews>
  <sheetFormatPr defaultRowHeight="14.5" x14ac:dyDescent="0.35"/>
  <cols>
    <col min="1" max="1" width="4.1796875" customWidth="1"/>
    <col min="2" max="2" width="36.1796875" customWidth="1"/>
    <col min="3" max="7" width="24.54296875" customWidth="1"/>
    <col min="8" max="8" width="4.54296875" customWidth="1"/>
    <col min="9" max="9" width="26.81640625" bestFit="1" customWidth="1"/>
    <col min="10" max="10" width="30.1796875" bestFit="1" customWidth="1"/>
  </cols>
  <sheetData>
    <row r="1" spans="2:10" ht="15" thickBot="1" x14ac:dyDescent="0.4">
      <c r="I1" s="28">
        <v>43647</v>
      </c>
      <c r="J1" s="24" t="s">
        <v>73</v>
      </c>
    </row>
    <row r="2" spans="2:10" ht="15" thickBot="1" x14ac:dyDescent="0.4">
      <c r="B2" s="125" t="s">
        <v>74</v>
      </c>
      <c r="C2" s="126"/>
      <c r="D2" s="126"/>
      <c r="E2" s="126"/>
      <c r="F2" s="126"/>
      <c r="G2" s="127"/>
    </row>
    <row r="3" spans="2:10" ht="15" thickBot="1" x14ac:dyDescent="0.4">
      <c r="B3" s="36" t="s">
        <v>75</v>
      </c>
      <c r="C3" s="131" t="str">
        <f>Resume!D4</f>
        <v>Gainwell Technologies</v>
      </c>
      <c r="D3" s="132"/>
      <c r="E3" s="27" t="s">
        <v>76</v>
      </c>
      <c r="F3" s="133" t="str">
        <f>Resume!J4</f>
        <v>James Q. (Quinn) Hawkinson</v>
      </c>
      <c r="G3" s="132"/>
    </row>
    <row r="4" spans="2:10" ht="31.5" customHeight="1" thickBot="1" x14ac:dyDescent="0.4">
      <c r="B4" s="36" t="s">
        <v>77</v>
      </c>
      <c r="C4" s="119" t="s">
        <v>78</v>
      </c>
      <c r="D4" s="120"/>
      <c r="E4" s="120"/>
      <c r="F4" s="120"/>
      <c r="G4" s="121"/>
      <c r="H4" s="11"/>
    </row>
    <row r="5" spans="2:10" s="5" customFormat="1" ht="15" thickBot="1" x14ac:dyDescent="0.4">
      <c r="B5" s="6" t="s">
        <v>79</v>
      </c>
      <c r="C5" s="7" t="s">
        <v>80</v>
      </c>
      <c r="D5" s="7" t="s">
        <v>81</v>
      </c>
      <c r="E5" s="7" t="s">
        <v>82</v>
      </c>
      <c r="F5" s="7" t="s">
        <v>83</v>
      </c>
      <c r="G5" s="14" t="s">
        <v>84</v>
      </c>
    </row>
    <row r="6" spans="2:10" ht="15" thickBot="1" x14ac:dyDescent="0.4">
      <c r="B6" s="15" t="str">
        <f>IF(ISTEXT(C19),C19,"")</f>
        <v>Mississippi Medicaid Fiscal Agent DDI and Operations Project</v>
      </c>
      <c r="C6" s="8">
        <f>IF(ISTEXT(C19),C20,)</f>
        <v>43770</v>
      </c>
      <c r="D6" s="8">
        <f>IF(ISTEXT(C19),E20,)</f>
        <v>45504</v>
      </c>
      <c r="E6" s="9">
        <f>E21</f>
        <v>1</v>
      </c>
      <c r="F6" s="10">
        <f>IF(ISTEXT(C19),DAYS360(C6,D6)/30,)</f>
        <v>57</v>
      </c>
      <c r="G6" s="10">
        <f>E6*F6</f>
        <v>57</v>
      </c>
      <c r="I6" s="25" t="str">
        <f>IF(C6&lt;$I$1,  "Start Date is beyond 5 years", "")</f>
        <v/>
      </c>
      <c r="J6" s="25" t="str">
        <f>IF(D6&lt;$I$1,  "End Date is beyond 5 years", "")</f>
        <v/>
      </c>
    </row>
    <row r="7" spans="2:10" ht="15" thickBot="1" x14ac:dyDescent="0.4">
      <c r="B7" s="15" t="str">
        <f>IF(ISTEXT(C27),C27,"")</f>
        <v/>
      </c>
      <c r="C7" s="8" t="str">
        <f>IF(ISTEXT(C27),C28,"")</f>
        <v/>
      </c>
      <c r="D7" s="8" t="str">
        <f>IF(ISTEXT(C27),E28,"")</f>
        <v/>
      </c>
      <c r="E7" s="9">
        <f>E29</f>
        <v>0</v>
      </c>
      <c r="F7" s="10">
        <f>IF(ISTEXT(C27),DAYS360(C7,D7)/30,)</f>
        <v>0</v>
      </c>
      <c r="G7" s="10">
        <f t="shared" ref="G7:G11" si="0">E7*F7</f>
        <v>0</v>
      </c>
      <c r="I7" s="25" t="str">
        <f>IF(C7&lt;$I$1,  "Start Date is beyond 5 years", "")</f>
        <v/>
      </c>
      <c r="J7" s="25" t="str">
        <f t="shared" ref="J7:J11" si="1">IF(D7&lt;$I$1,  "End Date is beyond 5 years", "")</f>
        <v/>
      </c>
    </row>
    <row r="8" spans="2:10" ht="15" thickBot="1" x14ac:dyDescent="0.4">
      <c r="B8" s="15" t="str">
        <f>IF(ISTEXT(C35),C35,"")</f>
        <v/>
      </c>
      <c r="C8" s="8" t="str">
        <f>IF(ISTEXT(C35),C36,"")</f>
        <v/>
      </c>
      <c r="D8" s="8" t="str">
        <f>IF(ISTEXT(C35),E36,"")</f>
        <v/>
      </c>
      <c r="E8" s="9">
        <f>E37</f>
        <v>0</v>
      </c>
      <c r="F8" s="10">
        <f>IF(ISTEXT(C35),DAYS360(C8,D8)/30,)</f>
        <v>0</v>
      </c>
      <c r="G8" s="10">
        <f t="shared" si="0"/>
        <v>0</v>
      </c>
      <c r="I8" s="25" t="str">
        <f t="shared" ref="I8:I11" si="2">IF(C8&lt;$I$1,  "Start Date is beyond 5 years", "")</f>
        <v/>
      </c>
      <c r="J8" s="25" t="str">
        <f t="shared" si="1"/>
        <v/>
      </c>
    </row>
    <row r="9" spans="2:10" ht="15" thickBot="1" x14ac:dyDescent="0.4">
      <c r="B9" s="15" t="str">
        <f>IF(ISTEXT(C43),C43,"")</f>
        <v/>
      </c>
      <c r="C9" s="8" t="str">
        <f>IF(ISTEXT(C43),C44,"")</f>
        <v/>
      </c>
      <c r="D9" s="8" t="str">
        <f>IF(ISTEXT(C43),E44,"")</f>
        <v/>
      </c>
      <c r="E9" s="9">
        <f>E45</f>
        <v>0</v>
      </c>
      <c r="F9" s="10">
        <f>IF(ISTEXT(C43),DAYS360(C9,D9)/30,)</f>
        <v>0</v>
      </c>
      <c r="G9" s="10">
        <f t="shared" si="0"/>
        <v>0</v>
      </c>
      <c r="I9" s="25" t="str">
        <f t="shared" si="2"/>
        <v/>
      </c>
      <c r="J9" s="25" t="str">
        <f t="shared" si="1"/>
        <v/>
      </c>
    </row>
    <row r="10" spans="2:10" ht="15" thickBot="1" x14ac:dyDescent="0.4">
      <c r="B10" s="15" t="str">
        <f>IF(ISTEXT(C51),C51,"")</f>
        <v/>
      </c>
      <c r="C10" s="35" t="str">
        <f>IF(ISTEXT(C51),C52,"")</f>
        <v/>
      </c>
      <c r="D10" s="35" t="str">
        <f>IF(ISTEXT(C51),E52,"")</f>
        <v/>
      </c>
      <c r="E10" s="9">
        <f>E53</f>
        <v>0</v>
      </c>
      <c r="F10" s="10">
        <f>IF(ISTEXT(C51),DAYS360(C10,D10)/30,)</f>
        <v>0</v>
      </c>
      <c r="G10" s="10">
        <f t="shared" si="0"/>
        <v>0</v>
      </c>
      <c r="I10" s="25" t="str">
        <f t="shared" si="2"/>
        <v/>
      </c>
      <c r="J10" s="25" t="str">
        <f t="shared" si="1"/>
        <v/>
      </c>
    </row>
    <row r="11" spans="2:10" ht="15" thickBot="1" x14ac:dyDescent="0.4">
      <c r="B11" s="15" t="str">
        <f>IF(ISTEXT(C59),C59,"")</f>
        <v/>
      </c>
      <c r="C11" s="8" t="str">
        <f>IF(ISTEXT(C59),C60,"")</f>
        <v/>
      </c>
      <c r="D11" s="8" t="str">
        <f>IF(ISTEXT(C59),E60,"")</f>
        <v/>
      </c>
      <c r="E11" s="9">
        <f>E61</f>
        <v>0</v>
      </c>
      <c r="F11" s="10">
        <f>IF(ISTEXT(C59),DAYS360(C11,D11)/30,)</f>
        <v>0</v>
      </c>
      <c r="G11" s="10">
        <f t="shared" si="0"/>
        <v>0</v>
      </c>
      <c r="I11" s="25" t="str">
        <f t="shared" si="2"/>
        <v/>
      </c>
      <c r="J11" s="25" t="str">
        <f t="shared" si="1"/>
        <v/>
      </c>
    </row>
    <row r="12" spans="2:10" ht="15" thickBot="1" x14ac:dyDescent="0.4">
      <c r="B12" s="128" t="s">
        <v>85</v>
      </c>
      <c r="C12" s="129"/>
      <c r="D12" s="129"/>
      <c r="E12" s="130"/>
      <c r="F12" s="13">
        <f>SUM(F6:F11)</f>
        <v>57</v>
      </c>
      <c r="G12" s="13">
        <f>SUM(G6:G11)</f>
        <v>57</v>
      </c>
    </row>
    <row r="14" spans="2:10" ht="15" thickBot="1" x14ac:dyDescent="0.4"/>
    <row r="15" spans="2:10" ht="15" thickBot="1" x14ac:dyDescent="0.4">
      <c r="B15" s="125" t="s">
        <v>86</v>
      </c>
      <c r="C15" s="126"/>
      <c r="D15" s="126"/>
      <c r="E15" s="126"/>
      <c r="F15" s="126"/>
      <c r="G15" s="127"/>
    </row>
    <row r="16" spans="2:10" ht="27" customHeight="1" thickBot="1" x14ac:dyDescent="0.4">
      <c r="B16" s="4" t="str">
        <f>B4</f>
        <v>Minimum Qualification - S8</v>
      </c>
      <c r="C16" s="119" t="str">
        <f>C4</f>
        <v>A minimum of three (3) years of experience within the past five (5) years leading a PMO in a corporate systems integration organization, Federal, State, County, or Consortium organization.</v>
      </c>
      <c r="D16" s="120"/>
      <c r="E16" s="120"/>
      <c r="F16" s="120"/>
      <c r="G16" s="121"/>
    </row>
    <row r="17" spans="2:7" ht="15" thickBot="1" x14ac:dyDescent="0.4">
      <c r="B17" s="97" t="s">
        <v>87</v>
      </c>
      <c r="C17" s="101"/>
      <c r="D17" s="101"/>
      <c r="E17" s="98"/>
      <c r="F17" s="97" t="s">
        <v>88</v>
      </c>
      <c r="G17" s="98"/>
    </row>
    <row r="18" spans="2:7" ht="25.5" thickBot="1" x14ac:dyDescent="0.4">
      <c r="B18" s="21" t="s">
        <v>89</v>
      </c>
      <c r="C18" s="122" t="s">
        <v>17</v>
      </c>
      <c r="D18" s="123"/>
      <c r="E18" s="124"/>
      <c r="F18" s="21" t="s">
        <v>90</v>
      </c>
      <c r="G18" s="46" t="s">
        <v>91</v>
      </c>
    </row>
    <row r="19" spans="2:7" ht="25.5" thickBot="1" x14ac:dyDescent="0.4">
      <c r="B19" s="21" t="s">
        <v>92</v>
      </c>
      <c r="C19" s="105" t="s">
        <v>93</v>
      </c>
      <c r="D19" s="106"/>
      <c r="E19" s="107"/>
      <c r="F19" s="21" t="s">
        <v>94</v>
      </c>
      <c r="G19" s="47" t="s">
        <v>95</v>
      </c>
    </row>
    <row r="20" spans="2:7" ht="15" thickBot="1" x14ac:dyDescent="0.4">
      <c r="B20" s="21" t="s">
        <v>96</v>
      </c>
      <c r="C20" s="17">
        <v>43770</v>
      </c>
      <c r="D20" s="20" t="s">
        <v>97</v>
      </c>
      <c r="E20" s="17">
        <v>45504</v>
      </c>
      <c r="F20" s="21" t="s">
        <v>98</v>
      </c>
      <c r="G20" s="42" t="s">
        <v>99</v>
      </c>
    </row>
    <row r="21" spans="2:7" ht="29.5" thickBot="1" x14ac:dyDescent="0.4">
      <c r="B21" s="21" t="s">
        <v>100</v>
      </c>
      <c r="C21" s="12" t="s">
        <v>21</v>
      </c>
      <c r="D21" s="21" t="s">
        <v>101</v>
      </c>
      <c r="E21" s="16">
        <v>1</v>
      </c>
      <c r="F21" s="21" t="s">
        <v>102</v>
      </c>
      <c r="G21" s="48" t="s">
        <v>103</v>
      </c>
    </row>
    <row r="22" spans="2:7" ht="15" customHeight="1" x14ac:dyDescent="0.35">
      <c r="B22" s="99" t="s">
        <v>104</v>
      </c>
      <c r="C22" s="111" t="s">
        <v>128</v>
      </c>
      <c r="D22" s="111"/>
      <c r="E22" s="111"/>
      <c r="F22" s="111"/>
      <c r="G22" s="112"/>
    </row>
    <row r="23" spans="2:7" ht="45.65" customHeight="1" thickBot="1" x14ac:dyDescent="0.4">
      <c r="B23" s="100"/>
      <c r="C23" s="113"/>
      <c r="D23" s="113"/>
      <c r="E23" s="113"/>
      <c r="F23" s="113"/>
      <c r="G23" s="114"/>
    </row>
    <row r="24" spans="2:7" ht="15.75" customHeight="1" thickBot="1" x14ac:dyDescent="0.4">
      <c r="B24" s="108"/>
      <c r="C24" s="109"/>
      <c r="D24" s="109"/>
      <c r="E24" s="109"/>
      <c r="F24" s="109"/>
      <c r="G24" s="110"/>
    </row>
    <row r="25" spans="2:7" ht="15" thickBot="1" x14ac:dyDescent="0.4">
      <c r="B25" s="97" t="s">
        <v>105</v>
      </c>
      <c r="C25" s="101"/>
      <c r="D25" s="101"/>
      <c r="E25" s="98"/>
      <c r="F25" s="97" t="s">
        <v>88</v>
      </c>
      <c r="G25" s="98"/>
    </row>
    <row r="26" spans="2:7" ht="15" thickBot="1" x14ac:dyDescent="0.4">
      <c r="B26" s="21" t="s">
        <v>89</v>
      </c>
      <c r="C26" s="134"/>
      <c r="D26" s="135"/>
      <c r="E26" s="136"/>
      <c r="F26" s="21" t="s">
        <v>90</v>
      </c>
      <c r="G26" s="19"/>
    </row>
    <row r="27" spans="2:7" ht="15" thickBot="1" x14ac:dyDescent="0.4">
      <c r="B27" s="21" t="s">
        <v>92</v>
      </c>
      <c r="C27" s="105"/>
      <c r="D27" s="106"/>
      <c r="E27" s="107"/>
      <c r="F27" s="21" t="s">
        <v>94</v>
      </c>
      <c r="G27" s="19"/>
    </row>
    <row r="28" spans="2:7" ht="15" thickBot="1" x14ac:dyDescent="0.4">
      <c r="B28" s="21" t="s">
        <v>106</v>
      </c>
      <c r="C28" s="17"/>
      <c r="D28" s="20" t="s">
        <v>107</v>
      </c>
      <c r="E28" s="17"/>
      <c r="F28" s="21" t="s">
        <v>98</v>
      </c>
      <c r="G28" s="19"/>
    </row>
    <row r="29" spans="2:7" ht="15" thickBot="1" x14ac:dyDescent="0.4">
      <c r="B29" s="21" t="s">
        <v>100</v>
      </c>
      <c r="C29" s="18"/>
      <c r="D29" s="21" t="s">
        <v>101</v>
      </c>
      <c r="E29" s="16"/>
      <c r="F29" s="21" t="s">
        <v>102</v>
      </c>
      <c r="G29" s="19"/>
    </row>
    <row r="30" spans="2:7" x14ac:dyDescent="0.35">
      <c r="B30" s="99" t="s">
        <v>104</v>
      </c>
      <c r="C30" s="115"/>
      <c r="D30" s="115"/>
      <c r="E30" s="115"/>
      <c r="F30" s="115"/>
      <c r="G30" s="116"/>
    </row>
    <row r="31" spans="2:7" ht="15" thickBot="1" x14ac:dyDescent="0.4">
      <c r="B31" s="100"/>
      <c r="C31" s="117"/>
      <c r="D31" s="117"/>
      <c r="E31" s="117"/>
      <c r="F31" s="117"/>
      <c r="G31" s="118"/>
    </row>
    <row r="32" spans="2:7" ht="15" thickBot="1" x14ac:dyDescent="0.4">
      <c r="B32" s="108"/>
      <c r="C32" s="109"/>
      <c r="D32" s="109"/>
      <c r="E32" s="109"/>
      <c r="F32" s="109"/>
      <c r="G32" s="110"/>
    </row>
    <row r="33" spans="2:7" ht="15" thickBot="1" x14ac:dyDescent="0.4">
      <c r="B33" s="97" t="s">
        <v>108</v>
      </c>
      <c r="C33" s="101"/>
      <c r="D33" s="101"/>
      <c r="E33" s="98"/>
      <c r="F33" s="97" t="s">
        <v>88</v>
      </c>
      <c r="G33" s="98"/>
    </row>
    <row r="34" spans="2:7" ht="15" thickBot="1" x14ac:dyDescent="0.4">
      <c r="B34" s="21" t="s">
        <v>89</v>
      </c>
      <c r="C34" s="102"/>
      <c r="D34" s="103"/>
      <c r="E34" s="104"/>
      <c r="F34" s="21" t="s">
        <v>90</v>
      </c>
      <c r="G34" s="19"/>
    </row>
    <row r="35" spans="2:7" ht="15" thickBot="1" x14ac:dyDescent="0.4">
      <c r="B35" s="21" t="s">
        <v>92</v>
      </c>
      <c r="C35" s="105"/>
      <c r="D35" s="106"/>
      <c r="E35" s="107"/>
      <c r="F35" s="21" t="s">
        <v>94</v>
      </c>
      <c r="G35" s="19"/>
    </row>
    <row r="36" spans="2:7" ht="15" thickBot="1" x14ac:dyDescent="0.4">
      <c r="B36" s="21" t="s">
        <v>96</v>
      </c>
      <c r="C36" s="17"/>
      <c r="D36" s="20" t="s">
        <v>107</v>
      </c>
      <c r="E36" s="17"/>
      <c r="F36" s="21" t="s">
        <v>98</v>
      </c>
      <c r="G36" s="19"/>
    </row>
    <row r="37" spans="2:7" ht="15" thickBot="1" x14ac:dyDescent="0.4">
      <c r="B37" s="21" t="s">
        <v>100</v>
      </c>
      <c r="C37" s="18"/>
      <c r="D37" s="21" t="s">
        <v>101</v>
      </c>
      <c r="E37" s="16"/>
      <c r="F37" s="21" t="s">
        <v>102</v>
      </c>
      <c r="G37" s="19"/>
    </row>
    <row r="38" spans="2:7" x14ac:dyDescent="0.35">
      <c r="B38" s="99" t="s">
        <v>104</v>
      </c>
      <c r="C38" s="115"/>
      <c r="D38" s="115"/>
      <c r="E38" s="115"/>
      <c r="F38" s="115"/>
      <c r="G38" s="116"/>
    </row>
    <row r="39" spans="2:7" ht="15" thickBot="1" x14ac:dyDescent="0.4">
      <c r="B39" s="100"/>
      <c r="C39" s="117"/>
      <c r="D39" s="117"/>
      <c r="E39" s="117"/>
      <c r="F39" s="117"/>
      <c r="G39" s="118"/>
    </row>
    <row r="40" spans="2:7" ht="15" thickBot="1" x14ac:dyDescent="0.4">
      <c r="B40" s="108"/>
      <c r="C40" s="109"/>
      <c r="D40" s="109"/>
      <c r="E40" s="109"/>
      <c r="F40" s="109"/>
      <c r="G40" s="110"/>
    </row>
    <row r="41" spans="2:7" ht="15" thickBot="1" x14ac:dyDescent="0.4">
      <c r="B41" s="97" t="s">
        <v>109</v>
      </c>
      <c r="C41" s="101"/>
      <c r="D41" s="101"/>
      <c r="E41" s="98"/>
      <c r="F41" s="97" t="s">
        <v>88</v>
      </c>
      <c r="G41" s="98"/>
    </row>
    <row r="42" spans="2:7" ht="15" thickBot="1" x14ac:dyDescent="0.4">
      <c r="B42" s="21" t="s">
        <v>89</v>
      </c>
      <c r="C42" s="102"/>
      <c r="D42" s="103"/>
      <c r="E42" s="104"/>
      <c r="F42" s="21" t="s">
        <v>90</v>
      </c>
      <c r="G42" s="19"/>
    </row>
    <row r="43" spans="2:7" ht="15" thickBot="1" x14ac:dyDescent="0.4">
      <c r="B43" s="21" t="s">
        <v>92</v>
      </c>
      <c r="C43" s="105"/>
      <c r="D43" s="106"/>
      <c r="E43" s="107"/>
      <c r="F43" s="21" t="s">
        <v>94</v>
      </c>
      <c r="G43" s="19"/>
    </row>
    <row r="44" spans="2:7" ht="15" thickBot="1" x14ac:dyDescent="0.4">
      <c r="B44" s="21" t="s">
        <v>96</v>
      </c>
      <c r="C44" s="17"/>
      <c r="D44" s="20" t="s">
        <v>107</v>
      </c>
      <c r="E44" s="17"/>
      <c r="F44" s="21" t="s">
        <v>98</v>
      </c>
      <c r="G44" s="19"/>
    </row>
    <row r="45" spans="2:7" ht="15" thickBot="1" x14ac:dyDescent="0.4">
      <c r="B45" s="21" t="s">
        <v>100</v>
      </c>
      <c r="C45" s="18"/>
      <c r="D45" s="21" t="s">
        <v>101</v>
      </c>
      <c r="E45" s="16"/>
      <c r="F45" s="21" t="s">
        <v>102</v>
      </c>
      <c r="G45" s="19"/>
    </row>
    <row r="46" spans="2:7" x14ac:dyDescent="0.35">
      <c r="B46" s="99" t="s">
        <v>104</v>
      </c>
      <c r="C46" s="115"/>
      <c r="D46" s="115"/>
      <c r="E46" s="115"/>
      <c r="F46" s="115"/>
      <c r="G46" s="116"/>
    </row>
    <row r="47" spans="2:7" ht="15" thickBot="1" x14ac:dyDescent="0.4">
      <c r="B47" s="100"/>
      <c r="C47" s="117"/>
      <c r="D47" s="117"/>
      <c r="E47" s="117"/>
      <c r="F47" s="117"/>
      <c r="G47" s="118"/>
    </row>
    <row r="48" spans="2:7" ht="15" thickBot="1" x14ac:dyDescent="0.4">
      <c r="B48" s="108"/>
      <c r="C48" s="109"/>
      <c r="D48" s="109"/>
      <c r="E48" s="109"/>
      <c r="F48" s="109"/>
      <c r="G48" s="110"/>
    </row>
    <row r="49" spans="2:7" ht="15" thickBot="1" x14ac:dyDescent="0.4">
      <c r="B49" s="97" t="s">
        <v>110</v>
      </c>
      <c r="C49" s="101"/>
      <c r="D49" s="101"/>
      <c r="E49" s="98"/>
      <c r="F49" s="97" t="s">
        <v>88</v>
      </c>
      <c r="G49" s="98"/>
    </row>
    <row r="50" spans="2:7" ht="15" thickBot="1" x14ac:dyDescent="0.4">
      <c r="B50" s="21" t="s">
        <v>89</v>
      </c>
      <c r="C50" s="102"/>
      <c r="D50" s="103"/>
      <c r="E50" s="104"/>
      <c r="F50" s="21" t="s">
        <v>90</v>
      </c>
      <c r="G50" s="19"/>
    </row>
    <row r="51" spans="2:7" ht="15" thickBot="1" x14ac:dyDescent="0.4">
      <c r="B51" s="21" t="s">
        <v>92</v>
      </c>
      <c r="C51" s="105"/>
      <c r="D51" s="106"/>
      <c r="E51" s="107"/>
      <c r="F51" s="21" t="s">
        <v>94</v>
      </c>
      <c r="G51" s="19"/>
    </row>
    <row r="52" spans="2:7" ht="15" thickBot="1" x14ac:dyDescent="0.4">
      <c r="B52" s="21" t="s">
        <v>96</v>
      </c>
      <c r="C52" s="17"/>
      <c r="D52" s="20" t="s">
        <v>107</v>
      </c>
      <c r="E52" s="17"/>
      <c r="F52" s="21" t="s">
        <v>98</v>
      </c>
      <c r="G52" s="19"/>
    </row>
    <row r="53" spans="2:7" ht="15" thickBot="1" x14ac:dyDescent="0.4">
      <c r="B53" s="21" t="s">
        <v>100</v>
      </c>
      <c r="C53" s="18"/>
      <c r="D53" s="21" t="s">
        <v>101</v>
      </c>
      <c r="E53" s="16"/>
      <c r="F53" s="21" t="s">
        <v>102</v>
      </c>
      <c r="G53" s="19"/>
    </row>
    <row r="54" spans="2:7" x14ac:dyDescent="0.35">
      <c r="B54" s="99" t="s">
        <v>104</v>
      </c>
      <c r="C54" s="115"/>
      <c r="D54" s="115"/>
      <c r="E54" s="115"/>
      <c r="F54" s="115"/>
      <c r="G54" s="116"/>
    </row>
    <row r="55" spans="2:7" ht="15" thickBot="1" x14ac:dyDescent="0.4">
      <c r="B55" s="100"/>
      <c r="C55" s="117"/>
      <c r="D55" s="117"/>
      <c r="E55" s="117"/>
      <c r="F55" s="117"/>
      <c r="G55" s="118"/>
    </row>
    <row r="56" spans="2:7" ht="15" thickBot="1" x14ac:dyDescent="0.4">
      <c r="B56" s="108"/>
      <c r="C56" s="109"/>
      <c r="D56" s="109"/>
      <c r="E56" s="109"/>
      <c r="F56" s="109"/>
      <c r="G56" s="110"/>
    </row>
    <row r="57" spans="2:7" ht="15" thickBot="1" x14ac:dyDescent="0.4">
      <c r="B57" s="97" t="s">
        <v>111</v>
      </c>
      <c r="C57" s="101"/>
      <c r="D57" s="101"/>
      <c r="E57" s="98"/>
      <c r="F57" s="97" t="s">
        <v>88</v>
      </c>
      <c r="G57" s="98"/>
    </row>
    <row r="58" spans="2:7" ht="15" thickBot="1" x14ac:dyDescent="0.4">
      <c r="B58" s="21" t="s">
        <v>89</v>
      </c>
      <c r="C58" s="102"/>
      <c r="D58" s="103"/>
      <c r="E58" s="104"/>
      <c r="F58" s="21" t="s">
        <v>90</v>
      </c>
      <c r="G58" s="19"/>
    </row>
    <row r="59" spans="2:7" ht="15" thickBot="1" x14ac:dyDescent="0.4">
      <c r="B59" s="21" t="s">
        <v>92</v>
      </c>
      <c r="C59" s="105"/>
      <c r="D59" s="106"/>
      <c r="E59" s="107"/>
      <c r="F59" s="21" t="s">
        <v>94</v>
      </c>
      <c r="G59" s="19"/>
    </row>
    <row r="60" spans="2:7" ht="15" thickBot="1" x14ac:dyDescent="0.4">
      <c r="B60" s="21" t="s">
        <v>96</v>
      </c>
      <c r="C60" s="17"/>
      <c r="D60" s="20" t="s">
        <v>107</v>
      </c>
      <c r="E60" s="17"/>
      <c r="F60" s="21" t="s">
        <v>98</v>
      </c>
      <c r="G60" s="19"/>
    </row>
    <row r="61" spans="2:7" ht="15" thickBot="1" x14ac:dyDescent="0.4">
      <c r="B61" s="21" t="s">
        <v>100</v>
      </c>
      <c r="C61" s="18"/>
      <c r="D61" s="21" t="s">
        <v>101</v>
      </c>
      <c r="E61" s="16"/>
      <c r="F61" s="21" t="s">
        <v>102</v>
      </c>
      <c r="G61" s="19"/>
    </row>
    <row r="62" spans="2:7" x14ac:dyDescent="0.35">
      <c r="B62" s="99" t="s">
        <v>104</v>
      </c>
      <c r="C62" s="115"/>
      <c r="D62" s="115"/>
      <c r="E62" s="115"/>
      <c r="F62" s="115"/>
      <c r="G62" s="116"/>
    </row>
    <row r="63" spans="2:7" ht="15" thickBot="1" x14ac:dyDescent="0.4">
      <c r="B63" s="100"/>
      <c r="C63" s="117"/>
      <c r="D63" s="117"/>
      <c r="E63" s="117"/>
      <c r="F63" s="117"/>
      <c r="G63" s="118"/>
    </row>
  </sheetData>
  <mergeCells count="48">
    <mergeCell ref="B41:E41"/>
    <mergeCell ref="C42:E42"/>
    <mergeCell ref="C43:E43"/>
    <mergeCell ref="B38:B39"/>
    <mergeCell ref="C38:G39"/>
    <mergeCell ref="B62:B63"/>
    <mergeCell ref="C62:G63"/>
    <mergeCell ref="B49:E49"/>
    <mergeCell ref="C50:E50"/>
    <mergeCell ref="C51:E51"/>
    <mergeCell ref="B57:E57"/>
    <mergeCell ref="C58:E58"/>
    <mergeCell ref="C59:E59"/>
    <mergeCell ref="B54:B55"/>
    <mergeCell ref="C54:G55"/>
    <mergeCell ref="B56:G56"/>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s>
  <hyperlinks>
    <hyperlink ref="G21" r:id="rId1" xr:uid="{0D3AAFD1-E166-410D-8791-4F5BA4AE484D}"/>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56D1E-D9AE-48B0-83DA-4D43A08DB709}">
  <dimension ref="B1:J63"/>
  <sheetViews>
    <sheetView tabSelected="1" topLeftCell="A18" workbookViewId="0">
      <selection activeCell="C22" sqref="C22:G23"/>
    </sheetView>
  </sheetViews>
  <sheetFormatPr defaultRowHeight="14.5" x14ac:dyDescent="0.35"/>
  <cols>
    <col min="1" max="1" width="4.1796875" customWidth="1"/>
    <col min="2" max="2" width="36.1796875" customWidth="1"/>
    <col min="3" max="7" width="24.54296875" customWidth="1"/>
    <col min="10" max="10" width="9.453125" customWidth="1"/>
  </cols>
  <sheetData>
    <row r="1" spans="2:10" ht="15" thickBot="1" x14ac:dyDescent="0.4"/>
    <row r="2" spans="2:10" ht="15" thickBot="1" x14ac:dyDescent="0.4">
      <c r="B2" s="125" t="s">
        <v>74</v>
      </c>
      <c r="C2" s="126"/>
      <c r="D2" s="126"/>
      <c r="E2" s="126"/>
      <c r="F2" s="126"/>
      <c r="G2" s="127"/>
    </row>
    <row r="3" spans="2:10" ht="15" thickBot="1" x14ac:dyDescent="0.4">
      <c r="B3" s="36" t="s">
        <v>75</v>
      </c>
      <c r="C3" s="131" t="str">
        <f>Resume!D4</f>
        <v>Gainwell Technologies</v>
      </c>
      <c r="D3" s="132"/>
      <c r="E3" s="27" t="s">
        <v>76</v>
      </c>
      <c r="F3" s="133" t="str">
        <f>Resume!J4</f>
        <v>James Q. (Quinn) Hawkinson</v>
      </c>
      <c r="G3" s="132"/>
    </row>
    <row r="4" spans="2:10" ht="31.5" customHeight="1" thickBot="1" x14ac:dyDescent="0.4">
      <c r="B4" s="36" t="s">
        <v>112</v>
      </c>
      <c r="C4" s="119" t="s">
        <v>113</v>
      </c>
      <c r="D4" s="120"/>
      <c r="E4" s="120"/>
      <c r="F4" s="120"/>
      <c r="G4" s="121"/>
      <c r="H4" s="11"/>
    </row>
    <row r="5" spans="2:10" s="5" customFormat="1" ht="15" thickBot="1" x14ac:dyDescent="0.4">
      <c r="B5" s="6" t="s">
        <v>79</v>
      </c>
      <c r="C5" s="7" t="s">
        <v>80</v>
      </c>
      <c r="D5" s="7" t="s">
        <v>81</v>
      </c>
      <c r="E5" s="7" t="s">
        <v>82</v>
      </c>
      <c r="F5" s="7" t="s">
        <v>83</v>
      </c>
      <c r="G5" s="14" t="s">
        <v>84</v>
      </c>
    </row>
    <row r="6" spans="2:10" ht="25.5" thickBot="1" x14ac:dyDescent="0.4">
      <c r="B6" s="49" t="str">
        <f>IF(ISTEXT(C19),C19,"")</f>
        <v>Mississippi Medicaid Fiscal Agent DDI and Operations Project</v>
      </c>
      <c r="C6" s="8">
        <f>IF(ISTEXT(C19),C20,)</f>
        <v>43770</v>
      </c>
      <c r="D6" s="8">
        <f>IF(ISTEXT(C19),E20,)</f>
        <v>45504</v>
      </c>
      <c r="E6" s="9">
        <f>E21</f>
        <v>1</v>
      </c>
      <c r="F6" s="10">
        <f>IF(ISTEXT(C19),DAYS360(C6,D6)/30,)</f>
        <v>57</v>
      </c>
      <c r="G6" s="10">
        <f>E6*F6</f>
        <v>57</v>
      </c>
      <c r="I6" s="24"/>
      <c r="J6" s="5"/>
    </row>
    <row r="7" spans="2:10" ht="15" thickBot="1" x14ac:dyDescent="0.4">
      <c r="B7" s="15" t="str">
        <f>IF(ISTEXT(C27),C27,"")</f>
        <v>Nevada Medicaid</v>
      </c>
      <c r="C7" s="8">
        <f>IF(ISTEXT(C27),C28,"")</f>
        <v>41000</v>
      </c>
      <c r="D7" s="8">
        <f>IF(ISTEXT(C27),E28,"")</f>
        <v>41730</v>
      </c>
      <c r="E7" s="9">
        <f>E29</f>
        <v>1</v>
      </c>
      <c r="F7" s="10">
        <f>IF(ISTEXT(C27),DAYS360(C7,D7)/30,)</f>
        <v>24</v>
      </c>
      <c r="G7" s="10">
        <f t="shared" ref="G7:G11" si="0">E7*F7</f>
        <v>24</v>
      </c>
    </row>
    <row r="8" spans="2:10" ht="15" thickBot="1" x14ac:dyDescent="0.4">
      <c r="B8" s="15" t="str">
        <f>IF(ISTEXT(C35),C35,"")</f>
        <v/>
      </c>
      <c r="C8" s="8" t="str">
        <f>IF(ISTEXT(C35),C36,"")</f>
        <v/>
      </c>
      <c r="D8" s="8" t="str">
        <f>IF(ISTEXT(C35),E36,"")</f>
        <v/>
      </c>
      <c r="E8" s="9">
        <f>E37</f>
        <v>0</v>
      </c>
      <c r="F8" s="10">
        <f>IF(ISTEXT(C35),DAYS360(C8,D8)/30,)</f>
        <v>0</v>
      </c>
      <c r="G8" s="10">
        <f t="shared" si="0"/>
        <v>0</v>
      </c>
    </row>
    <row r="9" spans="2:10" ht="15" thickBot="1" x14ac:dyDescent="0.4">
      <c r="B9" s="15" t="str">
        <f>IF(ISTEXT(C43),C43,"")</f>
        <v/>
      </c>
      <c r="C9" s="8" t="str">
        <f>IF(ISTEXT(C43),C44,"")</f>
        <v/>
      </c>
      <c r="D9" s="8" t="str">
        <f>IF(ISTEXT(C43),E44,"")</f>
        <v/>
      </c>
      <c r="E9" s="9">
        <f>E45</f>
        <v>0</v>
      </c>
      <c r="F9" s="10">
        <f>IF(ISTEXT(C43),DAYS360(C9,D9)/30,)</f>
        <v>0</v>
      </c>
      <c r="G9" s="10">
        <f t="shared" si="0"/>
        <v>0</v>
      </c>
      <c r="I9" s="24"/>
      <c r="J9" s="5"/>
    </row>
    <row r="10" spans="2:10" ht="15" thickBot="1" x14ac:dyDescent="0.4">
      <c r="B10" s="15" t="str">
        <f>IF(ISTEXT(C51),C51,"")</f>
        <v/>
      </c>
      <c r="C10" s="35" t="str">
        <f>IF(ISTEXT(C51),C52,"")</f>
        <v/>
      </c>
      <c r="D10" s="35" t="str">
        <f>IF(ISTEXT(C51),E52,"")</f>
        <v/>
      </c>
      <c r="E10" s="9">
        <f>E53</f>
        <v>0</v>
      </c>
      <c r="F10" s="10">
        <f>IF(ISTEXT(C51),DAYS360(C10,D10)/30,)</f>
        <v>0</v>
      </c>
      <c r="G10" s="10">
        <f t="shared" si="0"/>
        <v>0</v>
      </c>
    </row>
    <row r="11" spans="2:10" ht="15" thickBot="1" x14ac:dyDescent="0.4">
      <c r="B11" s="15" t="str">
        <f>IF(ISTEXT(C59),C59,"")</f>
        <v/>
      </c>
      <c r="C11" s="8" t="str">
        <f>IF(ISTEXT(C59),C60,"")</f>
        <v/>
      </c>
      <c r="D11" s="8" t="str">
        <f>IF(ISTEXT(C59),E60,"")</f>
        <v/>
      </c>
      <c r="E11" s="9">
        <f>E61</f>
        <v>0</v>
      </c>
      <c r="F11" s="10">
        <f>IF(ISTEXT(C59),DAYS360(C11,D11)/30,)</f>
        <v>0</v>
      </c>
      <c r="G11" s="10">
        <f t="shared" si="0"/>
        <v>0</v>
      </c>
    </row>
    <row r="12" spans="2:10" ht="15" thickBot="1" x14ac:dyDescent="0.4">
      <c r="B12" s="128" t="s">
        <v>85</v>
      </c>
      <c r="C12" s="129"/>
      <c r="D12" s="129"/>
      <c r="E12" s="130"/>
      <c r="F12" s="13">
        <f>SUM(F6:F11)</f>
        <v>81</v>
      </c>
      <c r="G12" s="13">
        <f>SUM(G6:G11)</f>
        <v>81</v>
      </c>
    </row>
    <row r="14" spans="2:10" ht="15" thickBot="1" x14ac:dyDescent="0.4"/>
    <row r="15" spans="2:10" ht="15" thickBot="1" x14ac:dyDescent="0.4">
      <c r="B15" s="125" t="s">
        <v>86</v>
      </c>
      <c r="C15" s="126"/>
      <c r="D15" s="126"/>
      <c r="E15" s="126"/>
      <c r="F15" s="126"/>
      <c r="G15" s="127"/>
    </row>
    <row r="16" spans="2:10" ht="27" customHeight="1" thickBot="1" x14ac:dyDescent="0.4">
      <c r="B16" s="4" t="str">
        <f>B4</f>
        <v>Minimum Qualification - S9</v>
      </c>
      <c r="C16" s="119" t="str">
        <f>C4</f>
        <v>A minimum of three (3) years of experience directly responsible for supporting activities in the following Project Management knowledge areas: scope, time, cost, human resource, risk, quality, integration and communication.</v>
      </c>
      <c r="D16" s="120"/>
      <c r="E16" s="120"/>
      <c r="F16" s="120"/>
      <c r="G16" s="121"/>
    </row>
    <row r="17" spans="2:7" ht="15" thickBot="1" x14ac:dyDescent="0.4">
      <c r="B17" s="97" t="s">
        <v>87</v>
      </c>
      <c r="C17" s="101"/>
      <c r="D17" s="101"/>
      <c r="E17" s="98"/>
      <c r="F17" s="97" t="s">
        <v>88</v>
      </c>
      <c r="G17" s="98"/>
    </row>
    <row r="18" spans="2:7" ht="25.5" thickBot="1" x14ac:dyDescent="0.4">
      <c r="B18" s="21" t="s">
        <v>89</v>
      </c>
      <c r="C18" s="122" t="s">
        <v>17</v>
      </c>
      <c r="D18" s="123"/>
      <c r="E18" s="124"/>
      <c r="F18" s="21" t="s">
        <v>90</v>
      </c>
      <c r="G18" s="46" t="s">
        <v>91</v>
      </c>
    </row>
    <row r="19" spans="2:7" ht="25.5" thickBot="1" x14ac:dyDescent="0.4">
      <c r="B19" s="21" t="s">
        <v>92</v>
      </c>
      <c r="C19" s="105" t="s">
        <v>93</v>
      </c>
      <c r="D19" s="106"/>
      <c r="E19" s="107"/>
      <c r="F19" s="21" t="s">
        <v>94</v>
      </c>
      <c r="G19" s="47" t="s">
        <v>95</v>
      </c>
    </row>
    <row r="20" spans="2:7" ht="15" thickBot="1" x14ac:dyDescent="0.4">
      <c r="B20" s="21" t="s">
        <v>96</v>
      </c>
      <c r="C20" s="17">
        <v>43770</v>
      </c>
      <c r="D20" s="20" t="s">
        <v>97</v>
      </c>
      <c r="E20" s="17">
        <v>45504</v>
      </c>
      <c r="F20" s="21" t="s">
        <v>98</v>
      </c>
      <c r="G20" s="42" t="s">
        <v>99</v>
      </c>
    </row>
    <row r="21" spans="2:7" ht="29.5" thickBot="1" x14ac:dyDescent="0.4">
      <c r="B21" s="21" t="s">
        <v>100</v>
      </c>
      <c r="C21" s="12" t="s">
        <v>21</v>
      </c>
      <c r="D21" s="21" t="s">
        <v>101</v>
      </c>
      <c r="E21" s="16">
        <v>1</v>
      </c>
      <c r="F21" s="21" t="s">
        <v>102</v>
      </c>
      <c r="G21" s="48" t="s">
        <v>103</v>
      </c>
    </row>
    <row r="22" spans="2:7" x14ac:dyDescent="0.35">
      <c r="B22" s="99" t="s">
        <v>104</v>
      </c>
      <c r="C22" s="111" t="s">
        <v>127</v>
      </c>
      <c r="D22" s="111"/>
      <c r="E22" s="111"/>
      <c r="F22" s="111"/>
      <c r="G22" s="112"/>
    </row>
    <row r="23" spans="2:7" ht="33" customHeight="1" thickBot="1" x14ac:dyDescent="0.4">
      <c r="B23" s="100"/>
      <c r="C23" s="113"/>
      <c r="D23" s="113"/>
      <c r="E23" s="113"/>
      <c r="F23" s="113"/>
      <c r="G23" s="114"/>
    </row>
    <row r="24" spans="2:7" ht="15.75" customHeight="1" thickBot="1" x14ac:dyDescent="0.4">
      <c r="B24" s="108"/>
      <c r="C24" s="109"/>
      <c r="D24" s="109"/>
      <c r="E24" s="109"/>
      <c r="F24" s="109"/>
      <c r="G24" s="110"/>
    </row>
    <row r="25" spans="2:7" ht="15" thickBot="1" x14ac:dyDescent="0.4">
      <c r="B25" s="97" t="s">
        <v>105</v>
      </c>
      <c r="C25" s="101"/>
      <c r="D25" s="101"/>
      <c r="E25" s="98"/>
      <c r="F25" s="97" t="s">
        <v>88</v>
      </c>
      <c r="G25" s="98"/>
    </row>
    <row r="26" spans="2:7" ht="38" thickBot="1" x14ac:dyDescent="0.4">
      <c r="B26" s="21" t="s">
        <v>89</v>
      </c>
      <c r="C26" s="102" t="s">
        <v>17</v>
      </c>
      <c r="D26" s="103"/>
      <c r="E26" s="104"/>
      <c r="F26" s="21" t="s">
        <v>90</v>
      </c>
      <c r="G26" s="47" t="s">
        <v>114</v>
      </c>
    </row>
    <row r="27" spans="2:7" ht="63" thickBot="1" x14ac:dyDescent="0.4">
      <c r="B27" s="21" t="s">
        <v>92</v>
      </c>
      <c r="C27" s="105" t="s">
        <v>61</v>
      </c>
      <c r="D27" s="106"/>
      <c r="E27" s="107"/>
      <c r="F27" s="21" t="s">
        <v>94</v>
      </c>
      <c r="G27" s="47" t="s">
        <v>115</v>
      </c>
    </row>
    <row r="28" spans="2:7" ht="15" thickBot="1" x14ac:dyDescent="0.4">
      <c r="B28" s="21" t="s">
        <v>106</v>
      </c>
      <c r="C28" s="17">
        <v>41000</v>
      </c>
      <c r="D28" s="20" t="s">
        <v>107</v>
      </c>
      <c r="E28" s="17">
        <v>41730</v>
      </c>
      <c r="F28" s="21" t="s">
        <v>98</v>
      </c>
      <c r="G28" s="19" t="s">
        <v>116</v>
      </c>
    </row>
    <row r="29" spans="2:7" ht="15" thickBot="1" x14ac:dyDescent="0.4">
      <c r="B29" s="21" t="s">
        <v>100</v>
      </c>
      <c r="C29" s="18" t="s">
        <v>21</v>
      </c>
      <c r="D29" s="21" t="s">
        <v>101</v>
      </c>
      <c r="E29" s="16">
        <v>1</v>
      </c>
      <c r="F29" s="21" t="s">
        <v>102</v>
      </c>
      <c r="G29" s="43" t="s">
        <v>117</v>
      </c>
    </row>
    <row r="30" spans="2:7" x14ac:dyDescent="0.35">
      <c r="B30" s="99" t="s">
        <v>104</v>
      </c>
      <c r="C30" s="137" t="s">
        <v>118</v>
      </c>
      <c r="D30" s="137"/>
      <c r="E30" s="137"/>
      <c r="F30" s="137"/>
      <c r="G30" s="138"/>
    </row>
    <row r="31" spans="2:7" ht="27.65" customHeight="1" thickBot="1" x14ac:dyDescent="0.4">
      <c r="B31" s="100"/>
      <c r="C31" s="139"/>
      <c r="D31" s="139"/>
      <c r="E31" s="139"/>
      <c r="F31" s="139"/>
      <c r="G31" s="140"/>
    </row>
    <row r="32" spans="2:7" ht="15" thickBot="1" x14ac:dyDescent="0.4">
      <c r="B32" s="108"/>
      <c r="C32" s="109"/>
      <c r="D32" s="109"/>
      <c r="E32" s="109"/>
      <c r="F32" s="109"/>
      <c r="G32" s="110"/>
    </row>
    <row r="33" spans="2:7" ht="15" thickBot="1" x14ac:dyDescent="0.4">
      <c r="B33" s="97" t="s">
        <v>108</v>
      </c>
      <c r="C33" s="101"/>
      <c r="D33" s="101"/>
      <c r="E33" s="98"/>
      <c r="F33" s="97" t="s">
        <v>88</v>
      </c>
      <c r="G33" s="98"/>
    </row>
    <row r="34" spans="2:7" ht="15" thickBot="1" x14ac:dyDescent="0.4">
      <c r="B34" s="21" t="s">
        <v>89</v>
      </c>
      <c r="C34" s="102"/>
      <c r="D34" s="103"/>
      <c r="E34" s="104"/>
      <c r="F34" s="21" t="s">
        <v>90</v>
      </c>
      <c r="G34" s="19"/>
    </row>
    <row r="35" spans="2:7" ht="15" thickBot="1" x14ac:dyDescent="0.4">
      <c r="B35" s="21" t="s">
        <v>92</v>
      </c>
      <c r="C35" s="105"/>
      <c r="D35" s="106"/>
      <c r="E35" s="107"/>
      <c r="F35" s="21" t="s">
        <v>94</v>
      </c>
      <c r="G35" s="19"/>
    </row>
    <row r="36" spans="2:7" ht="15" thickBot="1" x14ac:dyDescent="0.4">
      <c r="B36" s="21" t="s">
        <v>96</v>
      </c>
      <c r="C36" s="17"/>
      <c r="D36" s="20" t="s">
        <v>107</v>
      </c>
      <c r="E36" s="17"/>
      <c r="F36" s="21" t="s">
        <v>98</v>
      </c>
      <c r="G36" s="19"/>
    </row>
    <row r="37" spans="2:7" ht="15" thickBot="1" x14ac:dyDescent="0.4">
      <c r="B37" s="21" t="s">
        <v>100</v>
      </c>
      <c r="C37" s="18"/>
      <c r="D37" s="21" t="s">
        <v>101</v>
      </c>
      <c r="E37" s="16"/>
      <c r="F37" s="21" t="s">
        <v>102</v>
      </c>
      <c r="G37" s="19"/>
    </row>
    <row r="38" spans="2:7" x14ac:dyDescent="0.35">
      <c r="B38" s="99" t="s">
        <v>104</v>
      </c>
      <c r="C38" s="115"/>
      <c r="D38" s="115"/>
      <c r="E38" s="115"/>
      <c r="F38" s="115"/>
      <c r="G38" s="116"/>
    </row>
    <row r="39" spans="2:7" ht="51.75" customHeight="1" thickBot="1" x14ac:dyDescent="0.4">
      <c r="B39" s="100"/>
      <c r="C39" s="117"/>
      <c r="D39" s="117"/>
      <c r="E39" s="117"/>
      <c r="F39" s="117"/>
      <c r="G39" s="118"/>
    </row>
    <row r="40" spans="2:7" ht="15" thickBot="1" x14ac:dyDescent="0.4">
      <c r="B40" s="108"/>
      <c r="C40" s="109"/>
      <c r="D40" s="109"/>
      <c r="E40" s="109"/>
      <c r="F40" s="109"/>
      <c r="G40" s="110"/>
    </row>
    <row r="41" spans="2:7" ht="15" thickBot="1" x14ac:dyDescent="0.4">
      <c r="B41" s="97" t="s">
        <v>109</v>
      </c>
      <c r="C41" s="101"/>
      <c r="D41" s="101"/>
      <c r="E41" s="98"/>
      <c r="F41" s="97" t="s">
        <v>88</v>
      </c>
      <c r="G41" s="98"/>
    </row>
    <row r="42" spans="2:7" ht="15" thickBot="1" x14ac:dyDescent="0.4">
      <c r="B42" s="21" t="s">
        <v>89</v>
      </c>
      <c r="C42" s="102"/>
      <c r="D42" s="103"/>
      <c r="E42" s="104"/>
      <c r="F42" s="21" t="s">
        <v>90</v>
      </c>
      <c r="G42" s="19"/>
    </row>
    <row r="43" spans="2:7" ht="15" thickBot="1" x14ac:dyDescent="0.4">
      <c r="B43" s="21" t="s">
        <v>92</v>
      </c>
      <c r="C43" s="105"/>
      <c r="D43" s="106"/>
      <c r="E43" s="107"/>
      <c r="F43" s="21" t="s">
        <v>94</v>
      </c>
      <c r="G43" s="19"/>
    </row>
    <row r="44" spans="2:7" ht="15" thickBot="1" x14ac:dyDescent="0.4">
      <c r="B44" s="21" t="s">
        <v>96</v>
      </c>
      <c r="C44" s="17"/>
      <c r="D44" s="20" t="s">
        <v>107</v>
      </c>
      <c r="E44" s="17"/>
      <c r="F44" s="21" t="s">
        <v>98</v>
      </c>
      <c r="G44" s="19"/>
    </row>
    <row r="45" spans="2:7" ht="15" thickBot="1" x14ac:dyDescent="0.4">
      <c r="B45" s="21" t="s">
        <v>100</v>
      </c>
      <c r="C45" s="18"/>
      <c r="D45" s="21" t="s">
        <v>101</v>
      </c>
      <c r="E45" s="16"/>
      <c r="F45" s="21" t="s">
        <v>102</v>
      </c>
      <c r="G45" s="19"/>
    </row>
    <row r="46" spans="2:7" x14ac:dyDescent="0.35">
      <c r="B46" s="99" t="s">
        <v>104</v>
      </c>
      <c r="C46" s="115"/>
      <c r="D46" s="115"/>
      <c r="E46" s="115"/>
      <c r="F46" s="115"/>
      <c r="G46" s="116"/>
    </row>
    <row r="47" spans="2:7" ht="15" thickBot="1" x14ac:dyDescent="0.4">
      <c r="B47" s="100"/>
      <c r="C47" s="117"/>
      <c r="D47" s="117"/>
      <c r="E47" s="117"/>
      <c r="F47" s="117"/>
      <c r="G47" s="118"/>
    </row>
    <row r="48" spans="2:7" ht="15" thickBot="1" x14ac:dyDescent="0.4">
      <c r="B48" s="108"/>
      <c r="C48" s="109"/>
      <c r="D48" s="109"/>
      <c r="E48" s="109"/>
      <c r="F48" s="109"/>
      <c r="G48" s="110"/>
    </row>
    <row r="49" spans="2:7" ht="15" thickBot="1" x14ac:dyDescent="0.4">
      <c r="B49" s="97" t="s">
        <v>110</v>
      </c>
      <c r="C49" s="101"/>
      <c r="D49" s="101"/>
      <c r="E49" s="98"/>
      <c r="F49" s="97" t="s">
        <v>88</v>
      </c>
      <c r="G49" s="98"/>
    </row>
    <row r="50" spans="2:7" ht="15" thickBot="1" x14ac:dyDescent="0.4">
      <c r="B50" s="21" t="s">
        <v>89</v>
      </c>
      <c r="C50" s="102"/>
      <c r="D50" s="103"/>
      <c r="E50" s="104"/>
      <c r="F50" s="21" t="s">
        <v>90</v>
      </c>
      <c r="G50" s="19"/>
    </row>
    <row r="51" spans="2:7" ht="15" thickBot="1" x14ac:dyDescent="0.4">
      <c r="B51" s="21" t="s">
        <v>92</v>
      </c>
      <c r="C51" s="105"/>
      <c r="D51" s="106"/>
      <c r="E51" s="107"/>
      <c r="F51" s="21" t="s">
        <v>94</v>
      </c>
      <c r="G51" s="19"/>
    </row>
    <row r="52" spans="2:7" ht="15" thickBot="1" x14ac:dyDescent="0.4">
      <c r="B52" s="21" t="s">
        <v>96</v>
      </c>
      <c r="C52" s="17"/>
      <c r="D52" s="20" t="s">
        <v>107</v>
      </c>
      <c r="E52" s="17"/>
      <c r="F52" s="21" t="s">
        <v>98</v>
      </c>
      <c r="G52" s="19"/>
    </row>
    <row r="53" spans="2:7" ht="15" thickBot="1" x14ac:dyDescent="0.4">
      <c r="B53" s="21" t="s">
        <v>100</v>
      </c>
      <c r="C53" s="18"/>
      <c r="D53" s="21" t="s">
        <v>101</v>
      </c>
      <c r="E53" s="16"/>
      <c r="F53" s="21" t="s">
        <v>102</v>
      </c>
      <c r="G53" s="19"/>
    </row>
    <row r="54" spans="2:7" x14ac:dyDescent="0.35">
      <c r="B54" s="99" t="s">
        <v>104</v>
      </c>
      <c r="C54" s="115"/>
      <c r="D54" s="115"/>
      <c r="E54" s="115"/>
      <c r="F54" s="115"/>
      <c r="G54" s="116"/>
    </row>
    <row r="55" spans="2:7" ht="15" thickBot="1" x14ac:dyDescent="0.4">
      <c r="B55" s="100"/>
      <c r="C55" s="117"/>
      <c r="D55" s="117"/>
      <c r="E55" s="117"/>
      <c r="F55" s="117"/>
      <c r="G55" s="118"/>
    </row>
    <row r="56" spans="2:7" ht="15" thickBot="1" x14ac:dyDescent="0.4">
      <c r="B56" s="108"/>
      <c r="C56" s="109"/>
      <c r="D56" s="109"/>
      <c r="E56" s="109"/>
      <c r="F56" s="109"/>
      <c r="G56" s="110"/>
    </row>
    <row r="57" spans="2:7" ht="15" thickBot="1" x14ac:dyDescent="0.4">
      <c r="B57" s="97" t="s">
        <v>111</v>
      </c>
      <c r="C57" s="101"/>
      <c r="D57" s="101"/>
      <c r="E57" s="98"/>
      <c r="F57" s="97" t="s">
        <v>88</v>
      </c>
      <c r="G57" s="98"/>
    </row>
    <row r="58" spans="2:7" ht="15" thickBot="1" x14ac:dyDescent="0.4">
      <c r="B58" s="21" t="s">
        <v>89</v>
      </c>
      <c r="C58" s="102"/>
      <c r="D58" s="103"/>
      <c r="E58" s="104"/>
      <c r="F58" s="21" t="s">
        <v>90</v>
      </c>
      <c r="G58" s="19"/>
    </row>
    <row r="59" spans="2:7" ht="15" thickBot="1" x14ac:dyDescent="0.4">
      <c r="B59" s="21" t="s">
        <v>92</v>
      </c>
      <c r="C59" s="105"/>
      <c r="D59" s="106"/>
      <c r="E59" s="107"/>
      <c r="F59" s="21" t="s">
        <v>94</v>
      </c>
      <c r="G59" s="19"/>
    </row>
    <row r="60" spans="2:7" ht="15" thickBot="1" x14ac:dyDescent="0.4">
      <c r="B60" s="21" t="s">
        <v>96</v>
      </c>
      <c r="C60" s="17"/>
      <c r="D60" s="20" t="s">
        <v>107</v>
      </c>
      <c r="E60" s="17"/>
      <c r="F60" s="21" t="s">
        <v>98</v>
      </c>
      <c r="G60" s="19"/>
    </row>
    <row r="61" spans="2:7" ht="15" thickBot="1" x14ac:dyDescent="0.4">
      <c r="B61" s="21" t="s">
        <v>100</v>
      </c>
      <c r="C61" s="18"/>
      <c r="D61" s="21" t="s">
        <v>101</v>
      </c>
      <c r="E61" s="16"/>
      <c r="F61" s="21" t="s">
        <v>102</v>
      </c>
      <c r="G61" s="19"/>
    </row>
    <row r="62" spans="2:7" x14ac:dyDescent="0.35">
      <c r="B62" s="99" t="s">
        <v>104</v>
      </c>
      <c r="C62" s="115"/>
      <c r="D62" s="115"/>
      <c r="E62" s="115"/>
      <c r="F62" s="115"/>
      <c r="G62" s="116"/>
    </row>
    <row r="63" spans="2:7" ht="15" thickBot="1" x14ac:dyDescent="0.4">
      <c r="B63" s="100"/>
      <c r="C63" s="117"/>
      <c r="D63" s="117"/>
      <c r="E63" s="117"/>
      <c r="F63" s="117"/>
      <c r="G63" s="118"/>
    </row>
  </sheetData>
  <mergeCells count="48">
    <mergeCell ref="B15:G15"/>
    <mergeCell ref="B2:G2"/>
    <mergeCell ref="C3:D3"/>
    <mergeCell ref="F3:G3"/>
    <mergeCell ref="C4:G4"/>
    <mergeCell ref="B12:E12"/>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s>
  <hyperlinks>
    <hyperlink ref="G21" r:id="rId1" xr:uid="{71092ACF-0397-4B26-AC5E-8CFD5ABA427F}"/>
    <hyperlink ref="G29" r:id="rId2" xr:uid="{280692DE-8ADF-4FD8-9542-A4DF1DFC85EA}"/>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688-0DC0-4ACA-9E38-5BFEE68DBA25}">
  <dimension ref="B1:G6"/>
  <sheetViews>
    <sheetView topLeftCell="B1" workbookViewId="0">
      <selection activeCell="G11" sqref="G11"/>
    </sheetView>
  </sheetViews>
  <sheetFormatPr defaultRowHeight="14.5" x14ac:dyDescent="0.35"/>
  <cols>
    <col min="1" max="1" width="4" customWidth="1"/>
    <col min="2" max="2" width="31" customWidth="1"/>
    <col min="3" max="6" width="24" customWidth="1"/>
    <col min="7" max="7" width="51.54296875" customWidth="1"/>
  </cols>
  <sheetData>
    <row r="1" spans="2:7" ht="15" thickBot="1" x14ac:dyDescent="0.4"/>
    <row r="2" spans="2:7" ht="15" thickBot="1" x14ac:dyDescent="0.4">
      <c r="B2" s="125" t="s">
        <v>74</v>
      </c>
      <c r="C2" s="126"/>
      <c r="D2" s="126"/>
      <c r="E2" s="126"/>
      <c r="F2" s="126"/>
      <c r="G2" s="127"/>
    </row>
    <row r="3" spans="2:7" ht="15" thickBot="1" x14ac:dyDescent="0.4">
      <c r="B3" s="36" t="s">
        <v>75</v>
      </c>
      <c r="C3" s="131" t="str">
        <f>Resume!D4</f>
        <v>Gainwell Technologies</v>
      </c>
      <c r="D3" s="132"/>
      <c r="E3" s="26" t="s">
        <v>76</v>
      </c>
      <c r="F3" s="131" t="str">
        <f>Resume!J4</f>
        <v>James Q. (Quinn) Hawkinson</v>
      </c>
      <c r="G3" s="132"/>
    </row>
    <row r="4" spans="2:7" ht="30" customHeight="1" thickBot="1" x14ac:dyDescent="0.4">
      <c r="B4" s="36" t="s">
        <v>119</v>
      </c>
      <c r="C4" s="119" t="s">
        <v>120</v>
      </c>
      <c r="D4" s="120"/>
      <c r="E4" s="120"/>
      <c r="F4" s="120"/>
      <c r="G4" s="121"/>
    </row>
    <row r="5" spans="2:7" ht="25.5" thickBot="1" x14ac:dyDescent="0.4">
      <c r="B5" s="143" t="s">
        <v>121</v>
      </c>
      <c r="C5" s="144"/>
      <c r="D5" s="22" t="s">
        <v>122</v>
      </c>
      <c r="E5" s="22" t="s">
        <v>123</v>
      </c>
      <c r="F5" s="22" t="s">
        <v>124</v>
      </c>
      <c r="G5" s="22" t="s">
        <v>125</v>
      </c>
    </row>
    <row r="6" spans="2:7" x14ac:dyDescent="0.35">
      <c r="B6" s="141" t="s">
        <v>126</v>
      </c>
      <c r="C6" s="142"/>
      <c r="D6" s="44">
        <v>191293</v>
      </c>
      <c r="E6" s="45">
        <v>38149</v>
      </c>
      <c r="F6" s="45">
        <v>46184</v>
      </c>
      <c r="G6" s="23"/>
    </row>
  </sheetData>
  <mergeCells count="6">
    <mergeCell ref="B6:C6"/>
    <mergeCell ref="C4:G4"/>
    <mergeCell ref="B2:G2"/>
    <mergeCell ref="C3:D3"/>
    <mergeCell ref="F3:G3"/>
    <mergeCell ref="B5:C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PROCURE-1445957526-87</_dlc_DocId>
    <_dlc_DocIdUrl xmlns="500343c0-af67-4d55-b6f3-a7838e163d14">
      <Url>https://osicagov.sharepoint.com/sites/Procurement/CalSAWS/_layouts/15/DocIdRedir.aspx?ID=PROCURE-1445957526-87</Url>
      <Description>PROCURE-1445957526-87</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9C4BBAAE-4D5D-4AA9-9244-8FEAF8ECC4E3}"/>
</file>

<file path=customXml/itemProps2.xml><?xml version="1.0" encoding="utf-8"?>
<ds:datastoreItem xmlns:ds="http://schemas.openxmlformats.org/officeDocument/2006/customXml" ds:itemID="{EE4F3D6B-E83E-4C9A-A36F-B9CB3006385E}">
  <ds:schemaRefs>
    <ds:schemaRef ds:uri="http://schemas.microsoft.com/office/2006/metadata/properties"/>
    <ds:schemaRef ds:uri="http://schemas.microsoft.com/office/infopath/2007/PartnerControls"/>
    <ds:schemaRef ds:uri="2aee61e6-86cc-40b7-a95d-8a3fe4e64fa9"/>
    <ds:schemaRef ds:uri="ea4026c8-3390-414a-b854-51b266cbd192"/>
  </ds:schemaRefs>
</ds:datastoreItem>
</file>

<file path=customXml/itemProps3.xml><?xml version="1.0" encoding="utf-8"?>
<ds:datastoreItem xmlns:ds="http://schemas.openxmlformats.org/officeDocument/2006/customXml" ds:itemID="{C36E8864-1960-476C-B42D-C22846E84356}">
  <ds:schemaRefs>
    <ds:schemaRef ds:uri="http://schemas.microsoft.com/sharepoint/v3/contenttype/forms"/>
  </ds:schemaRefs>
</ds:datastoreItem>
</file>

<file path=customXml/itemProps4.xml><?xml version="1.0" encoding="utf-8"?>
<ds:datastoreItem xmlns:ds="http://schemas.openxmlformats.org/officeDocument/2006/customXml" ds:itemID="{C7289D9C-3667-4713-8495-454A25E6593C}"/>
</file>

<file path=customXml/itemProps5.xml><?xml version="1.0" encoding="utf-8"?>
<ds:datastoreItem xmlns:ds="http://schemas.openxmlformats.org/officeDocument/2006/customXml" ds:itemID="{3DCE346D-3EF3-4792-9B3F-D96FD76F70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Instructions</vt:lpstr>
      <vt:lpstr>Resume</vt:lpstr>
      <vt:lpstr>S8</vt:lpstr>
      <vt:lpstr>S9</vt:lpstr>
      <vt:lpstr>S10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Wilder, Dawn</cp:lastModifiedBy>
  <cp:revision/>
  <dcterms:created xsi:type="dcterms:W3CDTF">2024-04-09T13:18:20Z</dcterms:created>
  <dcterms:modified xsi:type="dcterms:W3CDTF">2024-08-13T06:32:41Z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950812d9-5002-4b35-8931-51dc5484d14c</vt:lpwstr>
  </property>
  <property fmtid="{D5CDD505-2E9C-101B-9397-08002B2CF9AE}" pid="4" name="MediaServiceImageTags">
    <vt:lpwstr/>
  </property>
</Properties>
</file>