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4.xml" ContentType="application/vnd.openxmlformats-officedocument.customXmlProperties+xml"/>
  <Override PartName="/customXml/itemProps5.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codeName="ThisWorkbook" defaultThemeVersion="166925"/>
  <mc:AlternateContent xmlns:mc="http://schemas.openxmlformats.org/markup-compatibility/2006">
    <mc:Choice Requires="x15">
      <x15ac:absPath xmlns:x15ac="http://schemas.microsoft.com/office/spreadsheetml/2010/11/ac" url="https://mygainwell-my.sharepoint.com/personal/dawn_wilder_gainwelltechnologies_com/Documents/Gainwell Info/BenefitsCal M&amp;O/Submitted Files/Cure Period Version/"/>
    </mc:Choice>
  </mc:AlternateContent>
  <xr:revisionPtr revIDLastSave="99" documentId="13_ncr:1_{715FD6E0-B2A3-4D9F-8C90-9CCB9A424FBA}" xr6:coauthVersionLast="47" xr6:coauthVersionMax="47" xr10:uidLastSave="{99BDB6BA-2F6A-4EE2-9E3E-6BC1E6D7B695}"/>
  <bookViews>
    <workbookView xWindow="-110" yWindow="-110" windowWidth="19420" windowHeight="10420" firstSheet="1" activeTab="3" xr2:uid="{1373EE99-EBE6-4D31-9913-EE1392883D64}"/>
  </bookViews>
  <sheets>
    <sheet name="Form Instructions" sheetId="6" r:id="rId1"/>
    <sheet name="Resume" sheetId="1" r:id="rId2"/>
    <sheet name="S11" sheetId="2" r:id="rId3"/>
    <sheet name="S12" sheetId="8"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0" i="8" l="1"/>
  <c r="F11" i="8"/>
  <c r="G11" i="8"/>
  <c r="D11" i="8"/>
  <c r="C11" i="8"/>
  <c r="B11" i="8"/>
  <c r="D10" i="8"/>
  <c r="C10" i="8"/>
  <c r="F10" i="8" s="1"/>
  <c r="B10" i="8"/>
  <c r="D9" i="8"/>
  <c r="C9" i="8"/>
  <c r="F9" i="8" s="1"/>
  <c r="G9" i="8" s="1"/>
  <c r="B9" i="8"/>
  <c r="E8" i="8"/>
  <c r="D8" i="8"/>
  <c r="C8" i="8"/>
  <c r="F8" i="8" s="1"/>
  <c r="B8" i="8"/>
  <c r="E7" i="8"/>
  <c r="D7" i="8"/>
  <c r="C7" i="8"/>
  <c r="F7" i="8" s="1"/>
  <c r="B7" i="8"/>
  <c r="E6" i="8"/>
  <c r="D6" i="8"/>
  <c r="C6" i="8"/>
  <c r="F6" i="8" s="1"/>
  <c r="B6" i="8"/>
  <c r="G6" i="8" l="1"/>
  <c r="G7" i="8"/>
  <c r="G10" i="8"/>
  <c r="G8" i="8"/>
  <c r="L27" i="1" l="1"/>
  <c r="L42" i="1"/>
  <c r="L37" i="1"/>
  <c r="C10" i="2"/>
  <c r="L32" i="1"/>
  <c r="L22" i="1"/>
  <c r="C16" i="8" l="1"/>
  <c r="B16" i="8"/>
  <c r="K11" i="8"/>
  <c r="K10" i="8"/>
  <c r="J10" i="8"/>
  <c r="J9" i="8"/>
  <c r="K8" i="8"/>
  <c r="K7" i="8"/>
  <c r="J7" i="8"/>
  <c r="K6" i="8"/>
  <c r="F3" i="8"/>
  <c r="C3" i="8"/>
  <c r="B16" i="2"/>
  <c r="D10" i="2"/>
  <c r="I10" i="2"/>
  <c r="D11" i="2"/>
  <c r="J11" i="2" s="1"/>
  <c r="C11" i="2"/>
  <c r="I11" i="2" s="1"/>
  <c r="D9" i="2"/>
  <c r="J9" i="2" s="1"/>
  <c r="C9" i="2"/>
  <c r="I9" i="2" s="1"/>
  <c r="D8" i="2"/>
  <c r="J8" i="2" s="1"/>
  <c r="C8" i="2"/>
  <c r="I8" i="2" s="1"/>
  <c r="D7" i="2"/>
  <c r="J7" i="2" s="1"/>
  <c r="C7" i="2"/>
  <c r="D6" i="2"/>
  <c r="J6" i="2" s="1"/>
  <c r="C6" i="2"/>
  <c r="I6" i="2" s="1"/>
  <c r="B10" i="2"/>
  <c r="B11" i="2"/>
  <c r="B9" i="2"/>
  <c r="B8" i="2"/>
  <c r="B7" i="2"/>
  <c r="B6" i="2"/>
  <c r="C16" i="2"/>
  <c r="F3" i="2"/>
  <c r="C3" i="2"/>
  <c r="E11" i="2"/>
  <c r="E10" i="2"/>
  <c r="E8" i="2"/>
  <c r="E9" i="2"/>
  <c r="E7" i="2"/>
  <c r="E6" i="2"/>
  <c r="F7" i="2" l="1"/>
  <c r="G7" i="2" s="1"/>
  <c r="J10" i="2"/>
  <c r="F10" i="2"/>
  <c r="G10" i="2" s="1"/>
  <c r="J6" i="8"/>
  <c r="J8" i="8"/>
  <c r="I9" i="8"/>
  <c r="K9" i="8"/>
  <c r="I10" i="8"/>
  <c r="I11" i="8"/>
  <c r="J11" i="8"/>
  <c r="I7" i="8"/>
  <c r="I7" i="2"/>
  <c r="F6" i="2"/>
  <c r="G6" i="2" s="1"/>
  <c r="F11" i="2"/>
  <c r="F9" i="2"/>
  <c r="G9" i="2" s="1"/>
  <c r="F8" i="2"/>
  <c r="G8" i="2" s="1"/>
  <c r="G11" i="2"/>
  <c r="I8" i="8" l="1"/>
  <c r="I6" i="8"/>
  <c r="F12" i="8"/>
  <c r="G12" i="8"/>
  <c r="G12" i="2"/>
  <c r="F12" i="2"/>
</calcChain>
</file>

<file path=xl/sharedStrings.xml><?xml version="1.0" encoding="utf-8"?>
<sst xmlns="http://schemas.openxmlformats.org/spreadsheetml/2006/main" count="309" uniqueCount="127">
  <si>
    <t xml:space="preserve">Attachment 10 includes a separate form (Excel file) for each Key Staff position and contains two (2) parts that must be completed for each proposed candidate: </t>
  </si>
  <si>
    <t>Part 1 - Resume Tab</t>
  </si>
  <si>
    <r>
      <t xml:space="preserve">Instructions:  </t>
    </r>
    <r>
      <rPr>
        <sz val="11"/>
        <color theme="1"/>
        <rFont val="Century Gothic"/>
        <family val="2"/>
      </rPr>
      <t>Include a Resume for all proposed Key Staff. The template prescribes the required content that must be submitted with Proposals in response to the RFP.   This format should also be used by the successful Contractor for the duration of the Agreement.</t>
    </r>
  </si>
  <si>
    <r>
      <rPr>
        <b/>
        <sz val="11"/>
        <color theme="1"/>
        <rFont val="Century Gothic"/>
        <family val="2"/>
      </rPr>
      <t xml:space="preserve">Key Staff Background: </t>
    </r>
    <r>
      <rPr>
        <sz val="11"/>
        <color theme="1"/>
        <rFont val="Century Gothic"/>
        <family val="2"/>
      </rPr>
      <t xml:space="preserve">Provide Contractor name, Key Staff name, Role of Key Staff within the Contractor organization, duration (in years) in that Role and a description of the Key Staff's role within the organization, </t>
    </r>
  </si>
  <si>
    <r>
      <rPr>
        <b/>
        <sz val="11"/>
        <color theme="1"/>
        <rFont val="Century Gothic"/>
        <family val="2"/>
      </rPr>
      <t xml:space="preserve">Key Skills: </t>
    </r>
    <r>
      <rPr>
        <sz val="11"/>
        <color theme="1"/>
        <rFont val="Century Gothic"/>
        <family val="2"/>
      </rPr>
      <t>Provide a summary of all skills and qualifications the proposed Key Staff candidate possesses in support of the Key Staff position.</t>
    </r>
  </si>
  <si>
    <r>
      <rPr>
        <b/>
        <sz val="11"/>
        <color theme="1"/>
        <rFont val="Century Gothic"/>
        <family val="2"/>
      </rPr>
      <t>Education/Certifications</t>
    </r>
    <r>
      <rPr>
        <sz val="11"/>
        <color theme="1"/>
        <rFont val="Century Gothic"/>
        <family val="2"/>
      </rPr>
      <t>:  Provide education and any relevant certifications. Start with the most recent.</t>
    </r>
  </si>
  <si>
    <r>
      <rPr>
        <b/>
        <sz val="11"/>
        <color rgb="FF000000"/>
        <rFont val="Century Gothic"/>
        <family val="2"/>
      </rPr>
      <t>Relevant Experience:</t>
    </r>
    <r>
      <rPr>
        <sz val="11"/>
        <color rgb="FF000000"/>
        <rFont val="Century Gothic"/>
        <family val="2"/>
      </rPr>
      <t xml:space="preserve">  This section is optional.   For any Projects not cited within Part 2, contractors may provide additional Projects that illustrate experience or background to support their Key Staff candidate.   Start with the most recent experience and add as many rows as necessary.</t>
    </r>
  </si>
  <si>
    <t>Part 2 - Key Staff Minimum Qualification Tabs (S11 - S12)</t>
  </si>
  <si>
    <r>
      <rPr>
        <b/>
        <sz val="11"/>
        <color rgb="FF000000"/>
        <rFont val="Century Gothic"/>
        <family val="2"/>
      </rPr>
      <t>Instructions</t>
    </r>
    <r>
      <rPr>
        <sz val="11"/>
        <color rgb="FF000000"/>
        <rFont val="Century Gothic"/>
        <family val="2"/>
      </rPr>
      <t xml:space="preserve">:  Complete the Staff Project qualifications portion on each of the tabs of the form (all fields with a white background). All fields on the form must be completed, providing sufficient information to allow the Consortium to validate that the proposed Staff person meets the Minimum Qualifications (MQs). </t>
    </r>
  </si>
  <si>
    <r>
      <rPr>
        <sz val="11"/>
        <color rgb="FF000000"/>
        <rFont val="Century Gothic"/>
        <family val="2"/>
      </rPr>
      <t xml:space="preserve">For each Project, identify the name of the Project, Project/Project Role details, Description of the relevant Project Experience, and Project Contact information. 
</t>
    </r>
    <r>
      <rPr>
        <b/>
        <sz val="11"/>
        <color rgb="FF000000"/>
        <rFont val="Century Gothic"/>
        <family val="2"/>
      </rPr>
      <t>Project/Project Role details:</t>
    </r>
    <r>
      <rPr>
        <sz val="11"/>
        <color rgb="FF000000"/>
        <rFont val="Century Gothic"/>
        <family val="2"/>
      </rPr>
      <t xml:space="preserve"> Provide the Contractor name, Project start and end dates, percentage of time on the Project (100%, 50%, etc.), and name of Role on the Project. 
</t>
    </r>
    <r>
      <rPr>
        <b/>
        <sz val="11"/>
        <color rgb="FF000000"/>
        <rFont val="Century Gothic"/>
        <family val="2"/>
      </rPr>
      <t>Description of Relevant Experience:</t>
    </r>
    <r>
      <rPr>
        <sz val="11"/>
        <color rgb="FF000000"/>
        <rFont val="Century Gothic"/>
        <family val="2"/>
      </rPr>
      <t xml:space="preserve"> Provde a description that includes sufficient detail to verify that the Key Staff role/experience on the Project is relevant the MQ definition.
</t>
    </r>
    <r>
      <rPr>
        <b/>
        <sz val="11"/>
        <color rgb="FF000000"/>
        <rFont val="Century Gothic"/>
        <family val="2"/>
      </rPr>
      <t>Contact Information</t>
    </r>
    <r>
      <rPr>
        <sz val="11"/>
        <color rgb="FF000000"/>
        <rFont val="Century Gothic"/>
        <family val="2"/>
      </rPr>
      <t xml:space="preserve">: Provide the name, company/org name, role, email and phone number of a Client/Customer contact for this Project.  Contact Information must be provided for a Project to be considered valid. </t>
    </r>
  </si>
  <si>
    <t>A full-time equivalent (FTE) is estimated to be approximately 1,920 hours annually.  Proposed Staff may not cite full time experience gained working simultaneously on multiple Projects.</t>
  </si>
  <si>
    <t>If more than six (6) Projects must be cited in order to satisfy the MQ, insert the additional Project and Contact Information and a corresponding new summary table row.</t>
  </si>
  <si>
    <t>Do not enter any data into the summary section of the tab.  All summary table data will be populated from the Project details provided.</t>
  </si>
  <si>
    <t>If a Project's start and/or end date is prior to the start time of the MQ or a Project does not comply with a specified Project detail, the form provides some basic "error" messaging.   This messaging is informational.   Contractors are responsible for the accuracy of their submissions and alignment of each Project with the details of the Minimum Qualifications (MQs).</t>
  </si>
  <si>
    <t>BENEFITSCAL TRANSITION LEAD</t>
  </si>
  <si>
    <t xml:space="preserve">PART 1 – RESUME </t>
  </si>
  <si>
    <t>Contractor</t>
  </si>
  <si>
    <t>Gainwelll Technologies</t>
  </si>
  <si>
    <t>Candidate Name</t>
  </si>
  <si>
    <t>Marc Piscitelli</t>
  </si>
  <si>
    <t>Position in the Company</t>
  </si>
  <si>
    <t>Project Manager, Principal</t>
  </si>
  <si>
    <t>Length of Time in Position</t>
  </si>
  <si>
    <t>1.8 years</t>
  </si>
  <si>
    <t>Project Position &amp; Responsibilities</t>
  </si>
  <si>
    <t>Operational Readiness Manager, Implementation Lead</t>
  </si>
  <si>
    <t>Skills &amp; Qualifications for Project Position</t>
  </si>
  <si>
    <t>Profiecient in all Microsoft tools, Power BI, Marlin, Visual Studio, Minitab, Enterprise Architect</t>
  </si>
  <si>
    <t>Education (add rows as needed)</t>
  </si>
  <si>
    <t xml:space="preserve">Start </t>
  </si>
  <si>
    <t xml:space="preserve">End </t>
  </si>
  <si>
    <t>Degree / Course of Study</t>
  </si>
  <si>
    <t>School</t>
  </si>
  <si>
    <t>BS Degree in Mechanical Engineering</t>
  </si>
  <si>
    <t>Cleveland State University Fenn College of Engineering</t>
  </si>
  <si>
    <t>MS in Applied Project Mgmt (PMP 475705)</t>
  </si>
  <si>
    <t>Villanova University</t>
  </si>
  <si>
    <t>Professional Certifications or Designations (add rows as needed)</t>
  </si>
  <si>
    <t>Certification or Designation</t>
  </si>
  <si>
    <t>Organization</t>
  </si>
  <si>
    <t>Dates</t>
  </si>
  <si>
    <r>
      <t>Six Sigma Black Belt Professional (SSBBP)</t>
    </r>
    <r>
      <rPr>
        <vertAlign val="superscript"/>
        <sz val="10"/>
        <color theme="1"/>
        <rFont val="Century Gothic"/>
        <family val="2"/>
      </rPr>
      <t>®</t>
    </r>
    <r>
      <rPr>
        <sz val="10"/>
        <color theme="1"/>
        <rFont val="Century Gothic"/>
        <family val="2"/>
      </rPr>
      <t xml:space="preserve"> #5129028</t>
    </r>
  </si>
  <si>
    <t>MSI</t>
  </si>
  <si>
    <r>
      <t>Masters in Applied Project Management. PMP</t>
    </r>
    <r>
      <rPr>
        <vertAlign val="superscript"/>
        <sz val="10"/>
        <color theme="1"/>
        <rFont val="Century Gothic"/>
        <family val="2"/>
      </rPr>
      <t>®</t>
    </r>
    <r>
      <rPr>
        <sz val="10"/>
        <color theme="1"/>
        <rFont val="Century Gothic"/>
        <family val="2"/>
      </rPr>
      <t xml:space="preserve"> #475705</t>
    </r>
  </si>
  <si>
    <t>Villanova university/PMI</t>
  </si>
  <si>
    <t>Additional Relevant Experience (Add additional tables as needed)</t>
  </si>
  <si>
    <t>Project Title #1</t>
  </si>
  <si>
    <t>Texas Vendor Pharmacy Modernization (VPM)</t>
  </si>
  <si>
    <t>Position Title</t>
  </si>
  <si>
    <t>Operational Readiness Manager and Transition to Operations Lead</t>
  </si>
  <si>
    <t xml:space="preserve">Begin Date </t>
  </si>
  <si>
    <t xml:space="preserve">End Date </t>
  </si>
  <si>
    <t># of Months</t>
  </si>
  <si>
    <t>Scope and Description of Responsibility</t>
  </si>
  <si>
    <t>Accountable for operational readiness, cutover, and hypercare transition to operations support. Responsible for:
• Detailed monthly client reports
• Biweekly executive summary presentations for client leadership
• Planning cutover task with incumbent vendor
• Command Center staffing and AM/PM operational status reviews with client
• Integration of leveraged Service Desk and tailoring processes to operational needs</t>
  </si>
  <si>
    <t>Skills Utilized and Experience Attained</t>
  </si>
  <si>
    <r>
      <t>•</t>
    </r>
    <r>
      <rPr>
        <b/>
        <sz val="10"/>
        <color theme="1"/>
        <rFont val="Century Gothic"/>
        <family val="2"/>
      </rPr>
      <t xml:space="preserve"> PBM Transition:</t>
    </r>
    <r>
      <rPr>
        <sz val="10"/>
        <color theme="1"/>
        <rFont val="Century Gothic"/>
        <family val="2"/>
      </rPr>
      <t xml:space="preserve"> Responsible for operational readiness, transition to production, and ramp to operations stabilization of the Texas VPM project.
• </t>
    </r>
    <r>
      <rPr>
        <b/>
        <sz val="10"/>
        <color theme="1"/>
        <rFont val="Century Gothic"/>
        <family val="2"/>
      </rPr>
      <t xml:space="preserve">Operational Change Management: </t>
    </r>
    <r>
      <rPr>
        <sz val="10"/>
        <color theme="1"/>
        <rFont val="Century Gothic"/>
        <family val="2"/>
      </rPr>
      <t xml:space="preserve">Developed quantitative method to measure operational readiness and promoted adoption through coaching and building team consensus.
• </t>
    </r>
    <r>
      <rPr>
        <b/>
        <sz val="10"/>
        <color theme="1"/>
        <rFont val="Century Gothic"/>
        <family val="2"/>
      </rPr>
      <t>Client Relations:</t>
    </r>
    <r>
      <rPr>
        <sz val="10"/>
        <color theme="1"/>
        <rFont val="Century Gothic"/>
        <family val="2"/>
      </rPr>
      <t xml:space="preserve"> Conducted operational readiness training, demonstrations, and go/no-go reviews with client leadership.</t>
    </r>
  </si>
  <si>
    <t>Project Title #2</t>
  </si>
  <si>
    <t>MAC Logistics &amp; Transportation - Spot market long-haul refrigerated freight</t>
  </si>
  <si>
    <t>Owner, Managing Partner</t>
  </si>
  <si>
    <t>Accountable for $2 million of revenue annually.
Responsible for:
• Asset management of 12 trucks and refrigerated trailers.
• Driver hiring, qualification, and training.
• Monthly reconciliation of cost accounts, quarterly and annual taxes.
• Department of Transportation registrations, hours of service, and road-ready compliance.
• Service and brokerage contracts.</t>
  </si>
  <si>
    <r>
      <t xml:space="preserve">• </t>
    </r>
    <r>
      <rPr>
        <b/>
        <sz val="10"/>
        <color theme="1"/>
        <rFont val="Century Gothic"/>
        <family val="2"/>
      </rPr>
      <t>Regulatory and Compliance:</t>
    </r>
    <r>
      <rPr>
        <sz val="10"/>
        <color theme="1"/>
        <rFont val="Century Gothic"/>
        <family val="2"/>
      </rPr>
      <t xml:space="preserve"> Responsible for compliance with all Federal regulations pertaining to driver and equipment fit-for-service, financial reporting, and quarterly use taxes.
• </t>
    </r>
    <r>
      <rPr>
        <b/>
        <sz val="10"/>
        <color theme="1"/>
        <rFont val="Century Gothic"/>
        <family val="2"/>
      </rPr>
      <t>Contracts and Pricing</t>
    </r>
    <r>
      <rPr>
        <sz val="10"/>
        <color theme="1"/>
        <rFont val="Century Gothic"/>
        <family val="2"/>
      </rPr>
      <t xml:space="preserve">: Responsible for aligning seasonal produce with regular lanes across multiple brokers and shippers.
• </t>
    </r>
    <r>
      <rPr>
        <b/>
        <sz val="10"/>
        <color theme="1"/>
        <rFont val="Century Gothic"/>
        <family val="2"/>
      </rPr>
      <t>Training and Development</t>
    </r>
    <r>
      <rPr>
        <sz val="10"/>
        <color theme="1"/>
        <rFont val="Century Gothic"/>
        <family val="2"/>
      </rPr>
      <t xml:space="preserve">: Responsible for a culture of continuous improvement using dashcam video and alerts to reinforce and reward good driving behavior.
• </t>
    </r>
    <r>
      <rPr>
        <b/>
        <sz val="10"/>
        <color theme="1"/>
        <rFont val="Century Gothic"/>
        <family val="2"/>
      </rPr>
      <t>Service and Maintenance</t>
    </r>
    <r>
      <rPr>
        <sz val="10"/>
        <color theme="1"/>
        <rFont val="Century Gothic"/>
        <family val="2"/>
      </rPr>
      <t xml:space="preserve">: Responsible for developing a nationwide network of trusted mechanics and suppliers.
• </t>
    </r>
    <r>
      <rPr>
        <b/>
        <sz val="10"/>
        <color theme="1"/>
        <rFont val="Century Gothic"/>
        <family val="2"/>
      </rPr>
      <t>Financial Management</t>
    </r>
    <r>
      <rPr>
        <sz val="10"/>
        <color theme="1"/>
        <rFont val="Century Gothic"/>
        <family val="2"/>
      </rPr>
      <t xml:space="preserve">: Responsible for maintaining and reconciling chart of accounts and tax planning.
• </t>
    </r>
    <r>
      <rPr>
        <b/>
        <sz val="10"/>
        <color theme="1"/>
        <rFont val="Century Gothic"/>
        <family val="2"/>
      </rPr>
      <t>Human Resources</t>
    </r>
    <r>
      <rPr>
        <sz val="10"/>
        <color theme="1"/>
        <rFont val="Century Gothic"/>
        <family val="2"/>
      </rPr>
      <t>: Responsible for all hiring, onboarding, road testing, and salary for drivers.</t>
    </r>
  </si>
  <si>
    <t>Project Title #3</t>
  </si>
  <si>
    <t>Ravago Merger &amp; Acquisition Process Improvement</t>
  </si>
  <si>
    <t>Consultant - Global IT Six Sigma Coach</t>
  </si>
  <si>
    <t>Accountable to reduce time and improve quality of proprietary ERP design, development, and implementation (DDI) for aggressive M&amp;A strategic initiative (10-12 per year).
Responsible for:
• Definition of problem statement and scope
• Measure current operational processes and revise problem statement and scope as needed
• Analyze process measures and revise definitions and measure as needed
• Improve process through statistical methods, create detailed process models aligned to Agile development, reconfigure Jira and Confluence to automate measures for prioritization of user stories and collection of end user testing defects
• Control - Conducted cross-functional training for business groups and Global IT in Belgium</t>
  </si>
  <si>
    <r>
      <rPr>
        <b/>
        <sz val="10"/>
        <color theme="1"/>
        <rFont val="Century Gothic"/>
        <family val="2"/>
      </rPr>
      <t>• Process Improvement:</t>
    </r>
    <r>
      <rPr>
        <sz val="10"/>
        <color theme="1"/>
        <rFont val="Century Gothic"/>
        <family val="2"/>
      </rPr>
      <t xml:space="preserve"> Six Sigma coach for IT's global ERP team, driving focus toward Voice of Customer interviews to extract root cause and problem statements for new software development requirements
</t>
    </r>
    <r>
      <rPr>
        <b/>
        <sz val="10"/>
        <color theme="1"/>
        <rFont val="Century Gothic"/>
        <family val="2"/>
      </rPr>
      <t>• Operational Excellence:</t>
    </r>
    <r>
      <rPr>
        <sz val="10"/>
        <color theme="1"/>
        <rFont val="Century Gothic"/>
        <family val="2"/>
      </rPr>
      <t xml:space="preserve"> Established standard business processes through descriptive statistical analysis for Americas businesses; liaison with Belgium software engineering team
</t>
    </r>
    <r>
      <rPr>
        <b/>
        <sz val="10"/>
        <color theme="1"/>
        <rFont val="Century Gothic"/>
        <family val="2"/>
      </rPr>
      <t>• Program Management:</t>
    </r>
    <r>
      <rPr>
        <sz val="10"/>
        <color theme="1"/>
        <rFont val="Century Gothic"/>
        <family val="2"/>
      </rPr>
      <t xml:space="preserve"> Strategic planning to eliminate historical software development costs and IT PMO prioritization of projects to align resources toward new volume growth YOY
• </t>
    </r>
    <r>
      <rPr>
        <b/>
        <sz val="10"/>
        <color theme="1"/>
        <rFont val="Century Gothic"/>
        <family val="2"/>
      </rPr>
      <t>Organizational Change Management:</t>
    </r>
    <r>
      <rPr>
        <sz val="10"/>
        <color theme="1"/>
        <rFont val="Century Gothic"/>
        <family val="2"/>
      </rPr>
      <t xml:space="preserve"> Change leader for Ravago Americas business units, eliciting as-is and to-be business processes and shifting behaviors to a continuous-improvement culture</t>
    </r>
  </si>
  <si>
    <t>Project Title #4</t>
  </si>
  <si>
    <t>Senior Manager Process Engineering</t>
  </si>
  <si>
    <t>Project Title #5</t>
  </si>
  <si>
    <t>Automated Digital Inspection (ADI)</t>
  </si>
  <si>
    <t>Program Manager - Global Process Engineering</t>
  </si>
  <si>
    <t>Accountable improve quality to an Acceptable Quality Level (AQL) of 96% through the DDI of a proprietary machine vision inspection system. 
Responsible for:
• Defining and validating requirements
• Measure current AQL to the component and defect level
• Analysis of component/defect occurrences by region, by customer
• Improve ability to accurately and consistently detect defects, within specification, and +/- 3 sigma level, or 1 error in 1 million opportunities
• Implement ADI in strategic locations and doubling trip per repair measure</t>
  </si>
  <si>
    <r>
      <t>•</t>
    </r>
    <r>
      <rPr>
        <b/>
        <sz val="10"/>
        <color theme="1"/>
        <rFont val="Century Gothic"/>
        <family val="2"/>
      </rPr>
      <t xml:space="preserve"> System Development: </t>
    </r>
    <r>
      <rPr>
        <sz val="10"/>
        <color theme="1"/>
        <rFont val="Century Gothic"/>
        <family val="2"/>
      </rPr>
      <t>Developed a system to automatically inspect pallets under load and record all defects, enhancing quality control and operational efficiency. 
•</t>
    </r>
    <r>
      <rPr>
        <b/>
        <sz val="10"/>
        <color theme="1"/>
        <rFont val="Century Gothic"/>
        <family val="2"/>
      </rPr>
      <t xml:space="preserve"> Cross-Functional Team Leadership:</t>
    </r>
    <r>
      <rPr>
        <sz val="10"/>
        <color theme="1"/>
        <rFont val="Century Gothic"/>
        <family val="2"/>
      </rPr>
      <t xml:space="preserve"> Led a project team with members from IT, operations, quality, sales, and a third-party software developer, fostering collaboration and alignment across departments.
• </t>
    </r>
    <r>
      <rPr>
        <b/>
        <sz val="10"/>
        <color theme="1"/>
        <rFont val="Century Gothic"/>
        <family val="2"/>
      </rPr>
      <t xml:space="preserve">Implementation: </t>
    </r>
    <r>
      <rPr>
        <sz val="10"/>
        <color theme="1"/>
        <rFont val="Century Gothic"/>
        <family val="2"/>
      </rPr>
      <t>Successfully implemented six inspection systems in existing Service Centers without disrupting productivity, providing seamless integration and continuous operation. 
•</t>
    </r>
    <r>
      <rPr>
        <b/>
        <sz val="10"/>
        <color theme="1"/>
        <rFont val="Century Gothic"/>
        <family val="2"/>
      </rPr>
      <t xml:space="preserve"> Client Collaboration: </t>
    </r>
    <r>
      <rPr>
        <sz val="10"/>
        <color theme="1"/>
        <rFont val="Century Gothic"/>
        <family val="2"/>
      </rPr>
      <t xml:space="preserve">Worked closely with clients to define requirements and validate key process metrics, verifying the system met strategic business objectives and delivered desired results. 
• </t>
    </r>
    <r>
      <rPr>
        <b/>
        <sz val="10"/>
        <color theme="1"/>
        <rFont val="Century Gothic"/>
        <family val="2"/>
      </rPr>
      <t>Project Management:</t>
    </r>
    <r>
      <rPr>
        <sz val="10"/>
        <color theme="1"/>
        <rFont val="Century Gothic"/>
        <family val="2"/>
      </rPr>
      <t xml:space="preserve"> Oversaw all aspects of the project life cycle from planning and execution to monitoring and closure, providing timely and within-budget delivery.
• </t>
    </r>
    <r>
      <rPr>
        <b/>
        <sz val="10"/>
        <color theme="1"/>
        <rFont val="Century Gothic"/>
        <family val="2"/>
      </rPr>
      <t>Operational Excellence:</t>
    </r>
    <r>
      <rPr>
        <sz val="10"/>
        <color theme="1"/>
        <rFont val="Century Gothic"/>
        <family val="2"/>
      </rPr>
      <t xml:space="preserve"> Business Intelligence analytics in SAP - analysis for what-if scenario impact on cost and production by proposed changes to U.S. quality specification.</t>
    </r>
  </si>
  <si>
    <t>- Threshold Date</t>
  </si>
  <si>
    <t xml:space="preserve">PART 2 – TRANSITION LEAD MINIMUM QUALIFICATIONS SUMMARY TABLE </t>
  </si>
  <si>
    <t xml:space="preserve">Contractor - </t>
  </si>
  <si>
    <t xml:space="preserve">Candidate Name - </t>
  </si>
  <si>
    <t>Minimum Qualification - S11</t>
  </si>
  <si>
    <t>A minimum of 18 months of experience within the past ten (10) years, performing operational transition activities on Projects involving complex IT systems.</t>
  </si>
  <si>
    <t xml:space="preserve"> Project Name</t>
  </si>
  <si>
    <t>Start Date</t>
  </si>
  <si>
    <t>End Date</t>
  </si>
  <si>
    <t>Percentage of Time</t>
  </si>
  <si>
    <t>Duration in Months</t>
  </si>
  <si>
    <t>Project Value</t>
  </si>
  <si>
    <t>Totals</t>
  </si>
  <si>
    <t xml:space="preserve">PART 2 – TRANSITION LEAD MINIMUM QUALIFICATIONS PROJECT DETAILS </t>
  </si>
  <si>
    <t>Project #1</t>
  </si>
  <si>
    <t xml:space="preserve">Contact </t>
  </si>
  <si>
    <t xml:space="preserve">Company Name: </t>
  </si>
  <si>
    <t>Gainwell Technologies</t>
  </si>
  <si>
    <t xml:space="preserve">Contact Name &amp; Role: </t>
  </si>
  <si>
    <t>Chip Shook, Executive Director
Cory Chambliss, Operations Director</t>
  </si>
  <si>
    <t xml:space="preserve">Project Name: </t>
  </si>
  <si>
    <t>Company/Org Name:</t>
  </si>
  <si>
    <t>Acentra</t>
  </si>
  <si>
    <t>Start Date (MM/DD/YYYY):</t>
  </si>
  <si>
    <t>End Date (MM/DD/YYYY):</t>
  </si>
  <si>
    <t>Phone Number:</t>
  </si>
  <si>
    <t>C. Shook 334-359-0821
C. Chambliss  334-359-0822</t>
  </si>
  <si>
    <t>Staff Role:</t>
  </si>
  <si>
    <t>Percentage of Time:</t>
  </si>
  <si>
    <t>Email:</t>
  </si>
  <si>
    <t>chip.shook@acentra.com
cory.chambliss@acentra.com</t>
  </si>
  <si>
    <t>Description of relevant experience:</t>
  </si>
  <si>
    <t>Project #2</t>
  </si>
  <si>
    <t>Start Date:</t>
  </si>
  <si>
    <t>End Date:</t>
  </si>
  <si>
    <t>Project #3</t>
  </si>
  <si>
    <t>Project #4</t>
  </si>
  <si>
    <t>Project #5</t>
  </si>
  <si>
    <t>Project #6</t>
  </si>
  <si>
    <t>Minimum Qualification - S12</t>
  </si>
  <si>
    <t>Experience within the past ten (10) years, managing the successful transition of IT systems from one (1) company or contract to another on at least two (2) separate Projects. The Transition Manager’s experience will have been for a minimum duration of three (3) months for each Project.</t>
  </si>
  <si>
    <t>Brambles - CHEP</t>
  </si>
  <si>
    <t>Brad Daubenspeck</t>
  </si>
  <si>
    <t>New To Pooled</t>
  </si>
  <si>
    <t>CHEP (neutral-reference firm)</t>
  </si>
  <si>
    <t>Employment verification:
800-243-7872</t>
  </si>
  <si>
    <t>Senior Manager</t>
  </si>
  <si>
    <t>Brad.Daubenspeck@CHEP.com</t>
  </si>
  <si>
    <t xml:space="preserve">New To Pooled </t>
  </si>
  <si>
    <t>Accountable for the contract transition and delivery of five Service Center operations and supporting software development and implementation. 
Responsible for:
• Program and risk management and key business outcomes
• Defining and validating client requirements
• Commissioning, qualification, and validation of automated material handling equipment and both configurable and proprietary software
• Vendor management to minimize operations downtime and ramp up to 100% in two days
• Implementation training and regulatory compliance</t>
  </si>
  <si>
    <r>
      <t>•</t>
    </r>
    <r>
      <rPr>
        <b/>
        <sz val="10"/>
        <color theme="1"/>
        <rFont val="Century Gothic"/>
        <family val="2"/>
      </rPr>
      <t xml:space="preserve"> Program Management: </t>
    </r>
    <r>
      <rPr>
        <sz val="10"/>
        <color theme="1"/>
        <rFont val="Century Gothic"/>
        <family val="2"/>
      </rPr>
      <t xml:space="preserve">Led a $10 million program to perform a contract transition for five service centers. 
• </t>
    </r>
    <r>
      <rPr>
        <b/>
        <sz val="10"/>
        <color theme="1"/>
        <rFont val="Century Gothic"/>
        <family val="2"/>
      </rPr>
      <t>Budget Management:</t>
    </r>
    <r>
      <rPr>
        <sz val="10"/>
        <color theme="1"/>
        <rFont val="Century Gothic"/>
        <family val="2"/>
      </rPr>
      <t xml:space="preserve"> Effectively managed a $10 million budget, achieving optimal allocation of resources for successful project completion. 
• </t>
    </r>
    <r>
      <rPr>
        <b/>
        <sz val="10"/>
        <color theme="1"/>
        <rFont val="Century Gothic"/>
        <family val="2"/>
      </rPr>
      <t>Contract Negotiation:</t>
    </r>
    <r>
      <rPr>
        <sz val="10"/>
        <color theme="1"/>
        <rFont val="Century Gothic"/>
        <family val="2"/>
      </rPr>
      <t xml:space="preserve"> Oversaw establishment of new contracts, achieving favorable terms and alignment with project goals. 
• </t>
    </r>
    <r>
      <rPr>
        <b/>
        <sz val="10"/>
        <color theme="1"/>
        <rFont val="Century Gothic"/>
        <family val="2"/>
      </rPr>
      <t xml:space="preserve">IT Systems Implementation: </t>
    </r>
    <r>
      <rPr>
        <sz val="10"/>
        <color theme="1"/>
        <rFont val="Century Gothic"/>
        <family val="2"/>
      </rPr>
      <t xml:space="preserve">Directed integration of complex IT systems to support the transition, enhancing operational efficiency and data management. 
• </t>
    </r>
    <r>
      <rPr>
        <b/>
        <sz val="10"/>
        <color theme="1"/>
        <rFont val="Century Gothic"/>
        <family val="2"/>
      </rPr>
      <t>Automation:</t>
    </r>
    <r>
      <rPr>
        <sz val="10"/>
        <color theme="1"/>
        <rFont val="Century Gothic"/>
        <family val="2"/>
      </rPr>
      <t xml:space="preserve"> Spearheaded DDI of automated material handling equipment, increasing productivity and reducing manual labor. 
• </t>
    </r>
    <r>
      <rPr>
        <b/>
        <sz val="10"/>
        <color theme="1"/>
        <rFont val="Century Gothic"/>
        <family val="2"/>
      </rPr>
      <t>Training and Safety Compliance:</t>
    </r>
    <r>
      <rPr>
        <sz val="10"/>
        <color theme="1"/>
        <rFont val="Century Gothic"/>
        <family val="2"/>
      </rPr>
      <t xml:space="preserve"> Developed and executed comprehensive training programs, providing adherence to safety standards and improving workforce competence. 
• </t>
    </r>
    <r>
      <rPr>
        <b/>
        <sz val="10"/>
        <color theme="1"/>
        <rFont val="Century Gothic"/>
        <family val="2"/>
      </rPr>
      <t xml:space="preserve">Quality Assurance: </t>
    </r>
    <r>
      <rPr>
        <sz val="10"/>
        <color theme="1"/>
        <rFont val="Century Gothic"/>
        <family val="2"/>
      </rPr>
      <t xml:space="preserve">Maintained high quality standards in pallet repair, so that repaired pallets met the same quality level as new pallets.
• </t>
    </r>
    <r>
      <rPr>
        <b/>
        <sz val="10"/>
        <color theme="1"/>
        <rFont val="Century Gothic"/>
        <family val="2"/>
      </rPr>
      <t>Team Leadership:</t>
    </r>
    <r>
      <rPr>
        <sz val="10"/>
        <color theme="1"/>
        <rFont val="Century Gothic"/>
        <family val="2"/>
      </rPr>
      <t xml:space="preserve"> Managed team supporting U.S., Canadian, and LATAM Operations, overseeing hiring, performance reviews, and professional development to build a high-performing team. Responsible for hiring, coaching, and evaluations.
• </t>
    </r>
    <r>
      <rPr>
        <b/>
        <sz val="10"/>
        <color theme="1"/>
        <rFont val="Century Gothic"/>
        <family val="2"/>
      </rPr>
      <t>Operational Efficiency:</t>
    </r>
    <r>
      <rPr>
        <sz val="10"/>
        <color theme="1"/>
        <rFont val="Century Gothic"/>
        <family val="2"/>
      </rPr>
      <t xml:space="preserve"> Led continuous improvement PM practices for capital projects and achieving a two-day operational stabilization ramp time.
• </t>
    </r>
    <r>
      <rPr>
        <b/>
        <sz val="10"/>
        <color theme="1"/>
        <rFont val="Century Gothic"/>
        <family val="2"/>
      </rPr>
      <t>Customer Relations:</t>
    </r>
    <r>
      <rPr>
        <sz val="10"/>
        <color theme="1"/>
        <rFont val="Century Gothic"/>
        <family val="2"/>
      </rPr>
      <t xml:space="preserve"> Facilitated requirement validation workshop on premises (P&amp;G, Nestle), service center 3PLs, to define process requirements and temporary operations plan, and up to $30 million savings YOY.</t>
    </r>
  </si>
  <si>
    <r>
      <t xml:space="preserve">• </t>
    </r>
    <r>
      <rPr>
        <b/>
        <i/>
        <sz val="10"/>
        <color rgb="FF000000"/>
        <rFont val="Century Gothic"/>
        <family val="2"/>
      </rPr>
      <t xml:space="preserve">Program Management: </t>
    </r>
    <r>
      <rPr>
        <i/>
        <sz val="10"/>
        <color rgb="FF000000"/>
        <rFont val="Century Gothic"/>
        <family val="2"/>
      </rPr>
      <t xml:space="preserve">Led a $10 million program to transition five Service Centers from one contract to another.  
• </t>
    </r>
    <r>
      <rPr>
        <b/>
        <i/>
        <sz val="10"/>
        <color rgb="FF000000"/>
        <rFont val="Century Gothic"/>
        <family val="2"/>
      </rPr>
      <t xml:space="preserve">Budget Management: </t>
    </r>
    <r>
      <rPr>
        <i/>
        <sz val="10"/>
        <color rgb="FF000000"/>
        <rFont val="Century Gothic"/>
        <family val="2"/>
      </rPr>
      <t xml:space="preserve">Effectively managed $10 million budget, achieving optimal allocation of resources for successful project completion. 
• </t>
    </r>
    <r>
      <rPr>
        <b/>
        <i/>
        <sz val="10"/>
        <color rgb="FF000000"/>
        <rFont val="Century Gothic"/>
        <family val="2"/>
      </rPr>
      <t>Contract Negotiation:</t>
    </r>
    <r>
      <rPr>
        <i/>
        <sz val="10"/>
        <color rgb="FF000000"/>
        <rFont val="Century Gothic"/>
        <family val="2"/>
      </rPr>
      <t xml:space="preserve"> Oversaw establishment of the new contracts, obtaining favorable terms and alignment with project goals. 
• </t>
    </r>
    <r>
      <rPr>
        <b/>
        <i/>
        <sz val="10"/>
        <color rgb="FF000000"/>
        <rFont val="Century Gothic"/>
        <family val="2"/>
      </rPr>
      <t xml:space="preserve">IT Systems Implementation: </t>
    </r>
    <r>
      <rPr>
        <i/>
        <sz val="10"/>
        <color rgb="FF000000"/>
        <rFont val="Century Gothic"/>
        <family val="2"/>
      </rPr>
      <t xml:space="preserve">Directed integration of complex IT systems to support transition, enhancing operational efficiency and data management. 
• </t>
    </r>
    <r>
      <rPr>
        <b/>
        <i/>
        <sz val="10"/>
        <color rgb="FF000000"/>
        <rFont val="Century Gothic"/>
        <family val="2"/>
      </rPr>
      <t>Automation:</t>
    </r>
    <r>
      <rPr>
        <i/>
        <sz val="10"/>
        <color rgb="FF000000"/>
        <rFont val="Century Gothic"/>
        <family val="2"/>
      </rPr>
      <t xml:space="preserve"> Spearheaded DDI of automated material handling equipment, increasing productivity and reducing manual labor. 
•</t>
    </r>
    <r>
      <rPr>
        <b/>
        <i/>
        <sz val="10"/>
        <color rgb="FF000000"/>
        <rFont val="Century Gothic"/>
        <family val="2"/>
      </rPr>
      <t xml:space="preserve"> Training and Safety Compliance:</t>
    </r>
    <r>
      <rPr>
        <i/>
        <sz val="10"/>
        <color rgb="FF000000"/>
        <rFont val="Century Gothic"/>
        <family val="2"/>
      </rPr>
      <t xml:space="preserve"> Developed and executed comprehensive training programs, promoting adherence to safety standards and improving workforce competence. 
• </t>
    </r>
    <r>
      <rPr>
        <b/>
        <i/>
        <sz val="10"/>
        <color rgb="FF000000"/>
        <rFont val="Century Gothic"/>
        <family val="2"/>
      </rPr>
      <t>Quality Assurance:</t>
    </r>
    <r>
      <rPr>
        <i/>
        <sz val="10"/>
        <color rgb="FF000000"/>
        <rFont val="Century Gothic"/>
        <family val="2"/>
      </rPr>
      <t xml:space="preserve"> Maintained high quality standards in pallet repair, so that repaired pallets met the same quality level as new pallets.
• </t>
    </r>
    <r>
      <rPr>
        <b/>
        <i/>
        <sz val="10"/>
        <color rgb="FF000000"/>
        <rFont val="Century Gothic"/>
        <family val="2"/>
      </rPr>
      <t xml:space="preserve">Team Leadership: </t>
    </r>
    <r>
      <rPr>
        <i/>
        <sz val="10"/>
        <color rgb="FF000000"/>
        <rFont val="Century Gothic"/>
        <family val="2"/>
      </rPr>
      <t xml:space="preserve">Managed a team supporting U.S., Canadian, and LATAM operations, overseeing hiring, performance reviews, and professional development to build high-performing team. </t>
    </r>
  </si>
  <si>
    <t>Successfully completed the transition of a large and very complex Medicaid pharmacy system from the incumbent company to Gainwell.  Accountable for operational readiness, cutover, and hypercare transition to operations support. 
Responsible for:
• Detailed monthly client reports
• Biweekly executive summary presentations for client leadership
• Planning cutover task with incumbent vendor
• Command Center staffing and AM/PM operational status reviews with client
• Integration of leveraged Service Desk and tailoring processes to operational needs
• Responsible for operational readiness, transition to production, and ramp up to operations stabilization of the TX VPM project.
• Operational Change Management: Developed quantitative method to measure operational readiness and promoted adoption through coaching and building team consensus.
• Client Relations: Conducted operational readiness training, demonstrations, and go/no-go reviews with client leadership.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</si>
</sst>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0.0"/>
  </numFmts>
  <fonts count="20" x14ac:knownFonts="1">
    <font>
      <sz val="11"/>
      <color theme="1"/>
      <name val="Calibri"/>
      <family val="2"/>
      <scheme val="minor"/>
    </font>
    <font>
      <sz val="11"/>
      <color theme="1"/>
      <name val="Calibri"/>
      <family val="2"/>
      <scheme val="minor"/>
    </font>
    <font>
      <b/>
      <sz val="11"/>
      <color theme="1"/>
      <name val="Calibri"/>
      <family val="2"/>
      <scheme val="minor"/>
    </font>
    <font>
      <b/>
      <sz val="12"/>
      <color rgb="FFFFFFFF"/>
      <name val="Century Gothic"/>
      <family val="2"/>
    </font>
    <font>
      <b/>
      <sz val="10"/>
      <color rgb="FFFFFFFF"/>
      <name val="Century Gothic"/>
      <family val="2"/>
    </font>
    <font>
      <sz val="10"/>
      <color rgb="FF000000"/>
      <name val="Century Gothic"/>
      <family val="2"/>
    </font>
    <font>
      <sz val="10"/>
      <color theme="1"/>
      <name val="Century Gothic"/>
      <family val="2"/>
    </font>
    <font>
      <b/>
      <sz val="10"/>
      <color rgb="FF000000"/>
      <name val="Century Gothic"/>
      <family val="2"/>
    </font>
    <font>
      <sz val="11"/>
      <color theme="1"/>
      <name val="Century Gothic"/>
      <family val="2"/>
    </font>
    <font>
      <sz val="10"/>
      <color rgb="FFFFFFFF"/>
      <name val="Century Gothic"/>
      <family val="2"/>
    </font>
    <font>
      <i/>
      <sz val="10"/>
      <color rgb="FF000000"/>
      <name val="Century Gothic"/>
      <family val="2"/>
    </font>
    <font>
      <b/>
      <i/>
      <sz val="10"/>
      <color rgb="FF000000"/>
      <name val="Century Gothic"/>
      <family val="2"/>
    </font>
    <font>
      <sz val="10"/>
      <name val="Century Gothic"/>
      <family val="2"/>
    </font>
    <font>
      <b/>
      <sz val="10"/>
      <color theme="1"/>
      <name val="Century Gothic"/>
      <family val="2"/>
    </font>
    <font>
      <b/>
      <u/>
      <sz val="14"/>
      <color theme="1"/>
      <name val="Century Gothic"/>
      <family val="2"/>
    </font>
    <font>
      <b/>
      <sz val="11"/>
      <color theme="1"/>
      <name val="Century Gothic"/>
      <family val="2"/>
    </font>
    <font>
      <b/>
      <sz val="11"/>
      <color rgb="FF000000"/>
      <name val="Century Gothic"/>
      <family val="2"/>
    </font>
    <font>
      <sz val="11"/>
      <color rgb="FF000000"/>
      <name val="Century Gothic"/>
      <family val="2"/>
    </font>
    <font>
      <u/>
      <sz val="11"/>
      <color theme="10"/>
      <name val="Calibri"/>
      <family val="2"/>
      <scheme val="minor"/>
    </font>
    <font>
      <vertAlign val="superscript"/>
      <sz val="10"/>
      <color theme="1"/>
      <name val="Century Gothic"/>
      <family val="2"/>
    </font>
  </fonts>
  <fills count="9">
    <fill>
      <patternFill patternType="none"/>
    </fill>
    <fill>
      <patternFill patternType="gray125"/>
    </fill>
    <fill>
      <patternFill patternType="solid">
        <fgColor rgb="FF2F5496"/>
        <bgColor indexed="64"/>
      </patternFill>
    </fill>
    <fill>
      <patternFill patternType="solid">
        <fgColor rgb="FFD9D9D9"/>
        <bgColor indexed="64"/>
      </patternFill>
    </fill>
    <fill>
      <patternFill patternType="solid">
        <fgColor rgb="FFFFFFFF"/>
        <bgColor indexed="64"/>
      </patternFill>
    </fill>
    <fill>
      <patternFill patternType="solid">
        <fgColor rgb="FF8EAADB"/>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0.499984740745262"/>
        <bgColor indexed="64"/>
      </patternFill>
    </fill>
  </fills>
  <borders count="17">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right/>
      <top style="medium">
        <color indexed="64"/>
      </top>
      <bottom style="double">
        <color indexed="64"/>
      </bottom>
      <diagonal/>
    </border>
  </borders>
  <cellStyleXfs count="3">
    <xf numFmtId="0" fontId="0" fillId="0" borderId="0"/>
    <xf numFmtId="9" fontId="1" fillId="0" borderId="0" applyFont="0" applyFill="0" applyBorder="0" applyAlignment="0" applyProtection="0"/>
    <xf numFmtId="0" fontId="18" fillId="0" borderId="0" applyNumberFormat="0" applyFill="0" applyBorder="0" applyAlignment="0" applyProtection="0"/>
  </cellStyleXfs>
  <cellXfs count="122">
    <xf numFmtId="0" fontId="0" fillId="0" borderId="0" xfId="0"/>
    <xf numFmtId="0" fontId="7" fillId="3" borderId="5" xfId="0" applyFont="1" applyFill="1" applyBorder="1" applyAlignment="1">
      <alignment horizontal="left" vertical="center" wrapText="1"/>
    </xf>
    <xf numFmtId="14" fontId="6" fillId="0" borderId="5" xfId="0" applyNumberFormat="1" applyFont="1" applyBorder="1" applyAlignment="1">
      <alignment vertical="center" wrapText="1"/>
    </xf>
    <xf numFmtId="14" fontId="6" fillId="0" borderId="5" xfId="0" applyNumberFormat="1" applyFont="1" applyBorder="1" applyAlignment="1">
      <alignment horizontal="center" vertical="center" wrapText="1"/>
    </xf>
    <xf numFmtId="0" fontId="9" fillId="2" borderId="1" xfId="0" applyFont="1" applyFill="1" applyBorder="1" applyAlignment="1">
      <alignment vertical="center" wrapText="1"/>
    </xf>
    <xf numFmtId="0" fontId="2" fillId="0" borderId="0" xfId="0" applyFont="1"/>
    <xf numFmtId="0" fontId="7" fillId="3" borderId="5" xfId="0" applyFont="1" applyFill="1" applyBorder="1" applyAlignment="1">
      <alignment horizontal="center" vertical="center"/>
    </xf>
    <xf numFmtId="0" fontId="7" fillId="3" borderId="8" xfId="0" applyFont="1" applyFill="1" applyBorder="1" applyAlignment="1">
      <alignment horizontal="center" vertical="center" wrapText="1"/>
    </xf>
    <xf numFmtId="14" fontId="6" fillId="7" borderId="8" xfId="0" applyNumberFormat="1" applyFont="1" applyFill="1" applyBorder="1" applyAlignment="1">
      <alignment vertical="center" wrapText="1"/>
    </xf>
    <xf numFmtId="9" fontId="6" fillId="7" borderId="8" xfId="1" applyFont="1" applyFill="1" applyBorder="1" applyAlignment="1">
      <alignment vertical="center" wrapText="1"/>
    </xf>
    <xf numFmtId="164" fontId="6" fillId="7" borderId="8" xfId="0" applyNumberFormat="1" applyFont="1" applyFill="1" applyBorder="1" applyAlignment="1">
      <alignment vertical="center" wrapText="1"/>
    </xf>
    <xf numFmtId="0" fontId="8" fillId="0" borderId="9" xfId="0" applyFont="1" applyBorder="1" applyAlignment="1">
      <alignment vertical="center" wrapText="1"/>
    </xf>
    <xf numFmtId="164" fontId="12" fillId="7" borderId="8" xfId="0" applyNumberFormat="1" applyFont="1" applyFill="1" applyBorder="1" applyAlignment="1">
      <alignment vertical="center" wrapText="1"/>
    </xf>
    <xf numFmtId="0" fontId="7" fillId="6" borderId="8" xfId="0" applyFont="1" applyFill="1" applyBorder="1" applyAlignment="1">
      <alignment horizontal="center" vertical="center" wrapText="1"/>
    </xf>
    <xf numFmtId="0" fontId="12" fillId="7" borderId="5" xfId="0" applyFont="1" applyFill="1" applyBorder="1" applyAlignment="1">
      <alignment vertical="center"/>
    </xf>
    <xf numFmtId="9" fontId="10" fillId="0" borderId="3" xfId="1" applyFont="1" applyBorder="1" applyAlignment="1">
      <alignment horizontal="center" vertical="center"/>
    </xf>
    <xf numFmtId="14" fontId="10" fillId="0" borderId="1" xfId="0" applyNumberFormat="1" applyFont="1" applyBorder="1" applyAlignment="1">
      <alignment horizontal="center" vertical="center"/>
    </xf>
    <xf numFmtId="49" fontId="10" fillId="0" borderId="3" xfId="1" applyNumberFormat="1" applyFont="1" applyBorder="1" applyAlignment="1">
      <alignment horizontal="center" vertical="center"/>
    </xf>
    <xf numFmtId="0" fontId="10" fillId="0" borderId="1" xfId="0" applyFont="1" applyBorder="1" applyAlignment="1">
      <alignment horizontal="left" vertical="center"/>
    </xf>
    <xf numFmtId="0" fontId="11" fillId="6" borderId="4" xfId="0" applyFont="1" applyFill="1" applyBorder="1" applyAlignment="1">
      <alignment horizontal="left" vertical="center"/>
    </xf>
    <xf numFmtId="0" fontId="11" fillId="6" borderId="1" xfId="0" applyFont="1" applyFill="1" applyBorder="1" applyAlignment="1">
      <alignment horizontal="left" vertical="center"/>
    </xf>
    <xf numFmtId="0" fontId="0" fillId="0" borderId="0" xfId="0" quotePrefix="1"/>
    <xf numFmtId="0" fontId="2" fillId="0" borderId="0" xfId="0" quotePrefix="1" applyFont="1"/>
    <xf numFmtId="0" fontId="4" fillId="2" borderId="1" xfId="0" applyFont="1" applyFill="1" applyBorder="1" applyAlignment="1">
      <alignment horizontal="right" vertical="center"/>
    </xf>
    <xf numFmtId="14" fontId="0" fillId="0" borderId="0" xfId="0" applyNumberFormat="1"/>
    <xf numFmtId="0" fontId="8" fillId="0" borderId="0" xfId="0" applyFont="1" applyAlignment="1">
      <alignment vertical="center" wrapText="1"/>
    </xf>
    <xf numFmtId="0" fontId="8" fillId="0" borderId="0" xfId="0" applyFont="1"/>
    <xf numFmtId="0" fontId="14" fillId="0" borderId="0" xfId="0" applyFont="1" applyAlignment="1">
      <alignment vertical="center" wrapText="1"/>
    </xf>
    <xf numFmtId="0" fontId="15" fillId="0" borderId="0" xfId="0" applyFont="1" applyAlignment="1">
      <alignment vertical="center" wrapText="1"/>
    </xf>
    <xf numFmtId="0" fontId="8" fillId="0" borderId="0" xfId="0" applyFont="1" applyAlignment="1">
      <alignment horizontal="left" vertical="center" wrapText="1"/>
    </xf>
    <xf numFmtId="0" fontId="8" fillId="0" borderId="0" xfId="0" applyFont="1" applyAlignment="1">
      <alignment wrapText="1"/>
    </xf>
    <xf numFmtId="14" fontId="12" fillId="7" borderId="5" xfId="0" applyNumberFormat="1" applyFont="1" applyFill="1" applyBorder="1" applyAlignment="1">
      <alignment vertical="center"/>
    </xf>
    <xf numFmtId="0" fontId="4" fillId="2" borderId="2" xfId="0" applyFont="1" applyFill="1" applyBorder="1" applyAlignment="1">
      <alignment vertical="center"/>
    </xf>
    <xf numFmtId="0" fontId="17" fillId="0" borderId="0" xfId="0" applyFont="1" applyAlignment="1">
      <alignment horizontal="left" vertical="center" wrapText="1"/>
    </xf>
    <xf numFmtId="0" fontId="17" fillId="0" borderId="0" xfId="0" applyFont="1" applyAlignment="1">
      <alignment vertical="center" wrapText="1"/>
    </xf>
    <xf numFmtId="49" fontId="10" fillId="0" borderId="3" xfId="1" applyNumberFormat="1" applyFont="1" applyBorder="1" applyAlignment="1">
      <alignment horizontal="left" vertical="top"/>
    </xf>
    <xf numFmtId="0" fontId="10" fillId="0" borderId="1" xfId="0" applyFont="1" applyBorder="1" applyAlignment="1">
      <alignment horizontal="left" vertical="center" wrapText="1"/>
    </xf>
    <xf numFmtId="0" fontId="18" fillId="0" borderId="8" xfId="2" applyBorder="1" applyAlignment="1">
      <alignment horizontal="left" vertical="center" wrapText="1"/>
    </xf>
    <xf numFmtId="49" fontId="10" fillId="0" borderId="3" xfId="1" applyNumberFormat="1" applyFont="1" applyBorder="1" applyAlignment="1">
      <alignment horizontal="left" vertical="center"/>
    </xf>
    <xf numFmtId="0" fontId="7" fillId="3" borderId="2" xfId="0" applyFont="1" applyFill="1" applyBorder="1" applyAlignment="1">
      <alignment vertical="center" wrapText="1"/>
    </xf>
    <xf numFmtId="0" fontId="7" fillId="3" borderId="4" xfId="0" applyFont="1" applyFill="1" applyBorder="1" applyAlignment="1">
      <alignment vertical="center" wrapText="1"/>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4" xfId="0" applyFont="1" applyBorder="1" applyAlignment="1">
      <alignment vertical="center" wrapText="1"/>
    </xf>
    <xf numFmtId="0" fontId="6" fillId="4" borderId="2" xfId="0" applyFont="1" applyFill="1" applyBorder="1" applyAlignment="1">
      <alignment vertical="center" wrapText="1"/>
    </xf>
    <xf numFmtId="0" fontId="6" fillId="4" borderId="3" xfId="0" applyFont="1" applyFill="1" applyBorder="1" applyAlignment="1">
      <alignment vertical="center" wrapText="1"/>
    </xf>
    <xf numFmtId="0" fontId="6" fillId="4" borderId="4" xfId="0" applyFont="1" applyFill="1" applyBorder="1" applyAlignment="1">
      <alignment vertical="center" wrapText="1"/>
    </xf>
    <xf numFmtId="0" fontId="7" fillId="3" borderId="6" xfId="0" applyFont="1" applyFill="1" applyBorder="1" applyAlignment="1">
      <alignment vertical="center" wrapText="1"/>
    </xf>
    <xf numFmtId="0" fontId="7" fillId="3" borderId="8" xfId="0" applyFont="1" applyFill="1" applyBorder="1" applyAlignment="1">
      <alignment vertical="center" wrapText="1"/>
    </xf>
    <xf numFmtId="0" fontId="6" fillId="4" borderId="6" xfId="0" applyFont="1" applyFill="1" applyBorder="1" applyAlignment="1">
      <alignment vertical="center" wrapText="1"/>
    </xf>
    <xf numFmtId="0" fontId="6" fillId="4" borderId="7" xfId="0" applyFont="1" applyFill="1" applyBorder="1" applyAlignment="1">
      <alignment vertical="center" wrapText="1"/>
    </xf>
    <xf numFmtId="0" fontId="6" fillId="4" borderId="8" xfId="0" applyFont="1" applyFill="1" applyBorder="1" applyAlignment="1">
      <alignment vertical="center" wrapText="1"/>
    </xf>
    <xf numFmtId="14" fontId="5" fillId="4" borderId="3" xfId="0" applyNumberFormat="1" applyFont="1" applyFill="1" applyBorder="1" applyAlignment="1">
      <alignment horizontal="center" vertical="center" wrapText="1"/>
    </xf>
    <xf numFmtId="14" fontId="5" fillId="4" borderId="4" xfId="0" applyNumberFormat="1" applyFont="1" applyFill="1" applyBorder="1" applyAlignment="1">
      <alignment horizontal="center" vertical="center" wrapText="1"/>
    </xf>
    <xf numFmtId="0" fontId="7" fillId="3" borderId="2" xfId="0" applyFont="1" applyFill="1" applyBorder="1" applyAlignment="1">
      <alignment horizontal="left" vertical="center" wrapText="1"/>
    </xf>
    <xf numFmtId="0" fontId="7" fillId="3" borderId="4" xfId="0" applyFont="1" applyFill="1" applyBorder="1" applyAlignment="1">
      <alignment horizontal="left" vertical="center" wrapText="1"/>
    </xf>
    <xf numFmtId="14" fontId="5" fillId="4" borderId="2" xfId="0" applyNumberFormat="1" applyFont="1" applyFill="1" applyBorder="1" applyAlignment="1">
      <alignment horizontal="center" vertical="center" wrapText="1"/>
    </xf>
    <xf numFmtId="164" fontId="6" fillId="4" borderId="2" xfId="0" applyNumberFormat="1" applyFont="1" applyFill="1" applyBorder="1" applyAlignment="1">
      <alignment horizontal="center" vertical="center" wrapText="1"/>
    </xf>
    <xf numFmtId="164" fontId="6" fillId="4" borderId="4" xfId="0" applyNumberFormat="1" applyFont="1" applyFill="1" applyBorder="1" applyAlignment="1">
      <alignment horizontal="center" vertical="center" wrapText="1"/>
    </xf>
    <xf numFmtId="0" fontId="7" fillId="3" borderId="14" xfId="0" applyFont="1" applyFill="1" applyBorder="1" applyAlignment="1">
      <alignment vertical="center" wrapText="1"/>
    </xf>
    <xf numFmtId="0" fontId="7" fillId="3" borderId="15" xfId="0" applyFont="1" applyFill="1" applyBorder="1" applyAlignment="1">
      <alignment vertical="center" wrapText="1"/>
    </xf>
    <xf numFmtId="0" fontId="6" fillId="4" borderId="14" xfId="0" applyFont="1" applyFill="1" applyBorder="1" applyAlignment="1">
      <alignment vertical="center" wrapText="1"/>
    </xf>
    <xf numFmtId="0" fontId="6" fillId="4" borderId="16" xfId="0" applyFont="1" applyFill="1" applyBorder="1" applyAlignment="1">
      <alignment vertical="center" wrapText="1"/>
    </xf>
    <xf numFmtId="0" fontId="6" fillId="4" borderId="15" xfId="0" applyFont="1" applyFill="1" applyBorder="1" applyAlignment="1">
      <alignment vertical="center" wrapText="1"/>
    </xf>
    <xf numFmtId="17" fontId="6" fillId="0" borderId="2" xfId="0" applyNumberFormat="1"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4" fillId="5" borderId="2" xfId="0" applyFont="1" applyFill="1" applyBorder="1" applyAlignment="1">
      <alignment vertical="center" wrapText="1"/>
    </xf>
    <xf numFmtId="0" fontId="4" fillId="5" borderId="3" xfId="0" applyFont="1" applyFill="1" applyBorder="1" applyAlignment="1">
      <alignment vertical="center" wrapText="1"/>
    </xf>
    <xf numFmtId="0" fontId="4" fillId="5" borderId="4" xfId="0" applyFont="1" applyFill="1" applyBorder="1" applyAlignment="1">
      <alignment vertical="center" wrapText="1"/>
    </xf>
    <xf numFmtId="0" fontId="7" fillId="3" borderId="3" xfId="0" applyFont="1" applyFill="1" applyBorder="1" applyAlignment="1">
      <alignment horizontal="left"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4" fillId="2" borderId="2" xfId="0" applyFont="1" applyFill="1" applyBorder="1" applyAlignment="1">
      <alignment vertical="center" wrapText="1"/>
    </xf>
    <xf numFmtId="0" fontId="4" fillId="2" borderId="3" xfId="0" applyFont="1" applyFill="1" applyBorder="1" applyAlignment="1">
      <alignment vertical="center" wrapText="1"/>
    </xf>
    <xf numFmtId="0" fontId="4" fillId="2" borderId="4" xfId="0" applyFont="1" applyFill="1" applyBorder="1" applyAlignment="1">
      <alignment vertical="center" wrapText="1"/>
    </xf>
    <xf numFmtId="0" fontId="6" fillId="0" borderId="2" xfId="0" applyFont="1" applyBorder="1" applyAlignment="1">
      <alignment horizontal="left" vertical="center" wrapText="1"/>
    </xf>
    <xf numFmtId="0" fontId="6" fillId="4" borderId="2" xfId="0" applyFont="1" applyFill="1" applyBorder="1" applyAlignment="1">
      <alignment horizontal="left" vertical="center" wrapText="1"/>
    </xf>
    <xf numFmtId="0" fontId="6" fillId="4" borderId="3" xfId="0" applyFont="1" applyFill="1" applyBorder="1" applyAlignment="1">
      <alignment horizontal="left" vertical="center" wrapText="1"/>
    </xf>
    <xf numFmtId="0" fontId="6" fillId="4" borderId="4" xfId="0" applyFont="1" applyFill="1" applyBorder="1" applyAlignment="1">
      <alignment horizontal="left" vertical="center" wrapText="1"/>
    </xf>
    <xf numFmtId="0" fontId="7" fillId="3" borderId="2"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11" fillId="6" borderId="13" xfId="0" applyFont="1" applyFill="1" applyBorder="1" applyAlignment="1">
      <alignment horizontal="left" vertical="center"/>
    </xf>
    <xf numFmtId="0" fontId="11" fillId="6" borderId="5" xfId="0" applyFont="1" applyFill="1" applyBorder="1" applyAlignment="1">
      <alignment horizontal="left" vertical="center"/>
    </xf>
    <xf numFmtId="0" fontId="7" fillId="3" borderId="3" xfId="0" applyFont="1" applyFill="1" applyBorder="1" applyAlignment="1">
      <alignment horizontal="center" vertical="center" wrapText="1"/>
    </xf>
    <xf numFmtId="0" fontId="10" fillId="0" borderId="2" xfId="0" applyFont="1" applyBorder="1" applyAlignment="1">
      <alignment horizontal="left" vertical="center"/>
    </xf>
    <xf numFmtId="0" fontId="10" fillId="0" borderId="3" xfId="0" applyFont="1" applyBorder="1" applyAlignment="1">
      <alignment horizontal="left" vertical="center"/>
    </xf>
    <xf numFmtId="0" fontId="10" fillId="0" borderId="4" xfId="0" applyFont="1" applyBorder="1" applyAlignment="1">
      <alignment horizontal="left" vertical="center"/>
    </xf>
    <xf numFmtId="0" fontId="10" fillId="0" borderId="9" xfId="0" applyFont="1" applyBorder="1" applyAlignment="1">
      <alignment horizontal="left" vertical="center"/>
    </xf>
    <xf numFmtId="0" fontId="10" fillId="0" borderId="0" xfId="0" applyFont="1" applyAlignment="1">
      <alignment horizontal="left" vertical="center"/>
    </xf>
    <xf numFmtId="0" fontId="10" fillId="0" borderId="12" xfId="0" applyFont="1" applyBorder="1" applyAlignment="1">
      <alignment horizontal="left" vertical="center"/>
    </xf>
    <xf numFmtId="0" fontId="10" fillId="8" borderId="2" xfId="0" applyFont="1" applyFill="1" applyBorder="1" applyAlignment="1">
      <alignment horizontal="left" vertical="center" wrapText="1" indent="4"/>
    </xf>
    <xf numFmtId="0" fontId="10" fillId="8" borderId="3" xfId="0" applyFont="1" applyFill="1" applyBorder="1" applyAlignment="1">
      <alignment horizontal="left" vertical="center" wrapText="1" indent="4"/>
    </xf>
    <xf numFmtId="0" fontId="10" fillId="8" borderId="4" xfId="0" applyFont="1" applyFill="1" applyBorder="1" applyAlignment="1">
      <alignment horizontal="left" vertical="center" wrapText="1" indent="4"/>
    </xf>
    <xf numFmtId="0" fontId="10" fillId="0" borderId="10" xfId="0" applyFont="1" applyBorder="1" applyAlignment="1">
      <alignment horizontal="left" vertical="center" wrapText="1"/>
    </xf>
    <xf numFmtId="0" fontId="10" fillId="0" borderId="10" xfId="0" applyFont="1" applyBorder="1" applyAlignment="1">
      <alignment horizontal="left" vertical="center"/>
    </xf>
    <xf numFmtId="0" fontId="10" fillId="0" borderId="11" xfId="0" applyFont="1" applyBorder="1" applyAlignment="1">
      <alignment horizontal="left" vertical="center"/>
    </xf>
    <xf numFmtId="0" fontId="10" fillId="0" borderId="7" xfId="0" applyFont="1" applyBorder="1" applyAlignment="1">
      <alignment horizontal="left" vertical="center"/>
    </xf>
    <xf numFmtId="0" fontId="10" fillId="0" borderId="8" xfId="0" applyFont="1" applyBorder="1" applyAlignment="1">
      <alignment horizontal="left" vertical="center"/>
    </xf>
    <xf numFmtId="0" fontId="10" fillId="0" borderId="10" xfId="0" applyFont="1" applyBorder="1" applyAlignment="1">
      <alignment horizontal="left" vertical="center" indent="1"/>
    </xf>
    <xf numFmtId="0" fontId="10" fillId="0" borderId="11" xfId="0" applyFont="1" applyBorder="1" applyAlignment="1">
      <alignment horizontal="left" vertical="center" indent="1"/>
    </xf>
    <xf numFmtId="0" fontId="10" fillId="0" borderId="7" xfId="0" applyFont="1" applyBorder="1" applyAlignment="1">
      <alignment horizontal="left" vertical="center" indent="1"/>
    </xf>
    <xf numFmtId="0" fontId="10" fillId="0" borderId="8" xfId="0" applyFont="1" applyBorder="1" applyAlignment="1">
      <alignment horizontal="left" vertical="center" indent="1"/>
    </xf>
    <xf numFmtId="0" fontId="9" fillId="2" borderId="2" xfId="0" applyFont="1" applyFill="1" applyBorder="1" applyAlignment="1">
      <alignment vertical="center" wrapText="1"/>
    </xf>
    <xf numFmtId="0" fontId="9" fillId="2" borderId="3" xfId="0" applyFont="1" applyFill="1" applyBorder="1" applyAlignment="1">
      <alignment vertical="center" wrapText="1"/>
    </xf>
    <xf numFmtId="0" fontId="9" fillId="2" borderId="4" xfId="0" applyFont="1" applyFill="1" applyBorder="1" applyAlignment="1">
      <alignment vertical="center" wrapText="1"/>
    </xf>
    <xf numFmtId="0" fontId="10" fillId="0" borderId="2" xfId="0" applyFont="1" applyBorder="1" applyAlignment="1">
      <alignment horizontal="left" vertical="center" indent="4"/>
    </xf>
    <xf numFmtId="0" fontId="10" fillId="0" borderId="3" xfId="0" applyFont="1" applyBorder="1" applyAlignment="1">
      <alignment horizontal="left" vertical="center" indent="4"/>
    </xf>
    <xf numFmtId="0" fontId="10" fillId="0" borderId="4" xfId="0" applyFont="1" applyBorder="1" applyAlignment="1">
      <alignment horizontal="left" vertical="center" indent="4"/>
    </xf>
    <xf numFmtId="0" fontId="4" fillId="2" borderId="2" xfId="0" applyFont="1" applyFill="1" applyBorder="1" applyAlignment="1">
      <alignment vertical="center"/>
    </xf>
    <xf numFmtId="0" fontId="4" fillId="2" borderId="3" xfId="0" applyFont="1" applyFill="1" applyBorder="1" applyAlignment="1">
      <alignment vertical="center"/>
    </xf>
    <xf numFmtId="0" fontId="4" fillId="2" borderId="4" xfId="0" applyFont="1" applyFill="1" applyBorder="1" applyAlignment="1">
      <alignment vertical="center"/>
    </xf>
    <xf numFmtId="0" fontId="13" fillId="0" borderId="2" xfId="0" applyFont="1" applyBorder="1" applyAlignment="1">
      <alignment horizontal="right" vertical="center"/>
    </xf>
    <xf numFmtId="0" fontId="13" fillId="0" borderId="3" xfId="0" applyFont="1" applyBorder="1" applyAlignment="1">
      <alignment horizontal="right" vertical="center"/>
    </xf>
    <xf numFmtId="0" fontId="13" fillId="0" borderId="4" xfId="0" applyFont="1" applyBorder="1" applyAlignment="1">
      <alignment horizontal="right" vertical="center"/>
    </xf>
    <xf numFmtId="0" fontId="4" fillId="2" borderId="2" xfId="0" applyFont="1" applyFill="1" applyBorder="1" applyAlignment="1">
      <alignment horizontal="left" vertical="center"/>
    </xf>
    <xf numFmtId="0" fontId="4" fillId="2" borderId="4" xfId="0" applyFont="1" applyFill="1" applyBorder="1" applyAlignment="1">
      <alignment horizontal="left" vertical="center"/>
    </xf>
    <xf numFmtId="0" fontId="4" fillId="2" borderId="3" xfId="0" applyFont="1" applyFill="1" applyBorder="1" applyAlignment="1">
      <alignment horizontal="left" vertical="center"/>
    </xf>
    <xf numFmtId="0" fontId="10" fillId="0" borderId="11" xfId="0" applyFont="1" applyBorder="1" applyAlignment="1">
      <alignment horizontal="left" vertical="center" wrapText="1"/>
    </xf>
    <xf numFmtId="0" fontId="10" fillId="0" borderId="7" xfId="0" applyFont="1" applyBorder="1" applyAlignment="1">
      <alignment horizontal="left" vertical="center" wrapText="1"/>
    </xf>
    <xf numFmtId="0" fontId="10" fillId="0" borderId="8" xfId="0" applyFont="1" applyBorder="1" applyAlignment="1">
      <alignment horizontal="left" vertical="center" wrapText="1"/>
    </xf>
  </cellXfs>
  <cellStyles count="3">
    <cellStyle name="Hyperlink" xfId="2" builtinId="8"/>
    <cellStyle name="Normal" xfId="0" builtinId="0"/>
    <cellStyle name="Percent" xfId="1" builtinId="5"/>
  </cellStyles>
  <dxfs count="0"/>
  <tableStyles count="1" defaultTableStyle="TableStyleMedium2" defaultPivotStyle="PivotStyleLight16">
    <tableStyle name="Invisible" pivot="0" table="0" count="0" xr9:uid="{62E392EB-5446-4EE4-9990-8B694774D3AF}"/>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13"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cory.chambliss@acentra.com"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mailto:dan.callaway@hhs.texas.go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CA7025-250A-467B-8EEE-2637CEDB305D}">
  <dimension ref="A1:A18"/>
  <sheetViews>
    <sheetView topLeftCell="A5" workbookViewId="0"/>
  </sheetViews>
  <sheetFormatPr defaultColWidth="9.26953125" defaultRowHeight="13.5" x14ac:dyDescent="0.25"/>
  <cols>
    <col min="1" max="1" width="174" style="30" customWidth="1"/>
    <col min="2" max="16384" width="9.26953125" style="26"/>
  </cols>
  <sheetData>
    <row r="1" spans="1:1" x14ac:dyDescent="0.25">
      <c r="A1" s="25" t="s">
        <v>0</v>
      </c>
    </row>
    <row r="2" spans="1:1" x14ac:dyDescent="0.25">
      <c r="A2" s="25"/>
    </row>
    <row r="3" spans="1:1" ht="17.5" x14ac:dyDescent="0.25">
      <c r="A3" s="27" t="s">
        <v>1</v>
      </c>
    </row>
    <row r="4" spans="1:1" ht="27.5" x14ac:dyDescent="0.25">
      <c r="A4" s="28" t="s">
        <v>2</v>
      </c>
    </row>
    <row r="5" spans="1:1" ht="27.5" x14ac:dyDescent="0.25">
      <c r="A5" s="29" t="s">
        <v>3</v>
      </c>
    </row>
    <row r="6" spans="1:1" ht="14" x14ac:dyDescent="0.25">
      <c r="A6" s="29" t="s">
        <v>4</v>
      </c>
    </row>
    <row r="7" spans="1:1" ht="14" x14ac:dyDescent="0.25">
      <c r="A7" s="29" t="s">
        <v>5</v>
      </c>
    </row>
    <row r="8" spans="1:1" ht="27.5" x14ac:dyDescent="0.25">
      <c r="A8" s="33" t="s">
        <v>6</v>
      </c>
    </row>
    <row r="9" spans="1:1" x14ac:dyDescent="0.25">
      <c r="A9" s="29"/>
    </row>
    <row r="10" spans="1:1" ht="17.5" x14ac:dyDescent="0.25">
      <c r="A10" s="27" t="s">
        <v>7</v>
      </c>
    </row>
    <row r="11" spans="1:1" ht="27.5" x14ac:dyDescent="0.25">
      <c r="A11" s="34" t="s">
        <v>8</v>
      </c>
    </row>
    <row r="12" spans="1:1" ht="69" x14ac:dyDescent="0.25">
      <c r="A12" s="34" t="s">
        <v>9</v>
      </c>
    </row>
    <row r="13" spans="1:1" ht="27" x14ac:dyDescent="0.25">
      <c r="A13" s="25" t="s">
        <v>10</v>
      </c>
    </row>
    <row r="14" spans="1:1" x14ac:dyDescent="0.25">
      <c r="A14" s="25"/>
    </row>
    <row r="15" spans="1:1" x14ac:dyDescent="0.25">
      <c r="A15" s="25" t="s">
        <v>11</v>
      </c>
    </row>
    <row r="16" spans="1:1" x14ac:dyDescent="0.25">
      <c r="A16" s="30" t="s">
        <v>12</v>
      </c>
    </row>
    <row r="18" spans="1:1" ht="40.5" x14ac:dyDescent="0.25">
      <c r="A18" s="30" t="s">
        <v>13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59523F-2D52-481C-93D7-4B175CA3308E}">
  <sheetPr codeName="Sheet2"/>
  <dimension ref="B1:M44"/>
  <sheetViews>
    <sheetView topLeftCell="A16" workbookViewId="0">
      <selection activeCell="D20" sqref="D20:M20"/>
    </sheetView>
  </sheetViews>
  <sheetFormatPr defaultRowHeight="14.5" x14ac:dyDescent="0.35"/>
  <cols>
    <col min="1" max="1" width="4.54296875" customWidth="1"/>
    <col min="2" max="13" width="14.26953125" customWidth="1"/>
  </cols>
  <sheetData>
    <row r="1" spans="2:13" ht="15" thickBot="1" x14ac:dyDescent="0.4"/>
    <row r="2" spans="2:13" ht="15.5" thickBot="1" x14ac:dyDescent="0.4">
      <c r="B2" s="71" t="s">
        <v>14</v>
      </c>
      <c r="C2" s="72"/>
      <c r="D2" s="72"/>
      <c r="E2" s="72"/>
      <c r="F2" s="72"/>
      <c r="G2" s="72"/>
      <c r="H2" s="72"/>
      <c r="I2" s="72"/>
      <c r="J2" s="72"/>
      <c r="K2" s="72"/>
      <c r="L2" s="72"/>
      <c r="M2" s="73"/>
    </row>
    <row r="3" spans="2:13" x14ac:dyDescent="0.35">
      <c r="B3" s="74" t="s">
        <v>15</v>
      </c>
      <c r="C3" s="75"/>
      <c r="D3" s="75"/>
      <c r="E3" s="75"/>
      <c r="F3" s="75"/>
      <c r="G3" s="75"/>
      <c r="H3" s="75"/>
      <c r="I3" s="75"/>
      <c r="J3" s="75"/>
      <c r="K3" s="75"/>
      <c r="L3" s="75"/>
      <c r="M3" s="76"/>
    </row>
    <row r="4" spans="2:13" x14ac:dyDescent="0.35">
      <c r="B4" s="39" t="s">
        <v>16</v>
      </c>
      <c r="C4" s="40"/>
      <c r="D4" s="77" t="s">
        <v>17</v>
      </c>
      <c r="E4" s="65"/>
      <c r="F4" s="65"/>
      <c r="G4" s="66"/>
      <c r="H4" s="39" t="s">
        <v>18</v>
      </c>
      <c r="I4" s="40"/>
      <c r="J4" s="77" t="s">
        <v>19</v>
      </c>
      <c r="K4" s="65"/>
      <c r="L4" s="65"/>
      <c r="M4" s="66"/>
    </row>
    <row r="5" spans="2:13" ht="15" customHeight="1" x14ac:dyDescent="0.35">
      <c r="B5" s="39" t="s">
        <v>20</v>
      </c>
      <c r="C5" s="40"/>
      <c r="D5" s="78" t="s">
        <v>21</v>
      </c>
      <c r="E5" s="79"/>
      <c r="F5" s="79"/>
      <c r="G5" s="80"/>
      <c r="H5" s="54" t="s">
        <v>22</v>
      </c>
      <c r="I5" s="55"/>
      <c r="J5" s="77" t="s">
        <v>23</v>
      </c>
      <c r="K5" s="65"/>
      <c r="L5" s="65"/>
      <c r="M5" s="66"/>
    </row>
    <row r="6" spans="2:13" ht="27" customHeight="1" x14ac:dyDescent="0.35">
      <c r="B6" s="39" t="s">
        <v>24</v>
      </c>
      <c r="C6" s="40"/>
      <c r="D6" s="41" t="s">
        <v>25</v>
      </c>
      <c r="E6" s="42"/>
      <c r="F6" s="42"/>
      <c r="G6" s="42"/>
      <c r="H6" s="42"/>
      <c r="I6" s="42"/>
      <c r="J6" s="42"/>
      <c r="K6" s="42"/>
      <c r="L6" s="42"/>
      <c r="M6" s="43"/>
    </row>
    <row r="7" spans="2:13" ht="28.15" customHeight="1" thickBot="1" x14ac:dyDescent="0.4">
      <c r="B7" s="39" t="s">
        <v>26</v>
      </c>
      <c r="C7" s="40"/>
      <c r="D7" s="41" t="s">
        <v>27</v>
      </c>
      <c r="E7" s="42"/>
      <c r="F7" s="42"/>
      <c r="G7" s="42"/>
      <c r="H7" s="42"/>
      <c r="I7" s="42"/>
      <c r="J7" s="42"/>
      <c r="K7" s="42"/>
      <c r="L7" s="42"/>
      <c r="M7" s="43"/>
    </row>
    <row r="8" spans="2:13" ht="15" thickBot="1" x14ac:dyDescent="0.4">
      <c r="B8" s="67" t="s">
        <v>28</v>
      </c>
      <c r="C8" s="68"/>
      <c r="D8" s="68"/>
      <c r="E8" s="68"/>
      <c r="F8" s="68"/>
      <c r="G8" s="68"/>
      <c r="H8" s="68"/>
      <c r="I8" s="68"/>
      <c r="J8" s="68"/>
      <c r="K8" s="68"/>
      <c r="L8" s="68"/>
      <c r="M8" s="69"/>
    </row>
    <row r="9" spans="2:13" ht="15.75" customHeight="1" thickBot="1" x14ac:dyDescent="0.4">
      <c r="B9" s="1" t="s">
        <v>29</v>
      </c>
      <c r="C9" s="1" t="s">
        <v>30</v>
      </c>
      <c r="D9" s="54" t="s">
        <v>31</v>
      </c>
      <c r="E9" s="70"/>
      <c r="F9" s="55"/>
      <c r="G9" s="70" t="s">
        <v>32</v>
      </c>
      <c r="H9" s="70"/>
      <c r="I9" s="70"/>
      <c r="J9" s="70"/>
      <c r="K9" s="70"/>
      <c r="L9" s="70"/>
      <c r="M9" s="55"/>
    </row>
    <row r="10" spans="2:13" ht="15" thickBot="1" x14ac:dyDescent="0.4">
      <c r="B10" s="2">
        <v>33604</v>
      </c>
      <c r="C10" s="2">
        <v>35065</v>
      </c>
      <c r="D10" s="41" t="s">
        <v>33</v>
      </c>
      <c r="E10" s="42"/>
      <c r="F10" s="43"/>
      <c r="G10" s="42" t="s">
        <v>34</v>
      </c>
      <c r="H10" s="42"/>
      <c r="I10" s="42"/>
      <c r="J10" s="42"/>
      <c r="K10" s="42"/>
      <c r="L10" s="42"/>
      <c r="M10" s="43"/>
    </row>
    <row r="11" spans="2:13" ht="15" thickBot="1" x14ac:dyDescent="0.4">
      <c r="B11" s="2"/>
      <c r="C11" s="2"/>
      <c r="D11" s="41" t="s">
        <v>35</v>
      </c>
      <c r="E11" s="42"/>
      <c r="F11" s="43"/>
      <c r="G11" s="42" t="s">
        <v>36</v>
      </c>
      <c r="H11" s="42"/>
      <c r="I11" s="42"/>
      <c r="J11" s="42"/>
      <c r="K11" s="42"/>
      <c r="L11" s="42"/>
      <c r="M11" s="43"/>
    </row>
    <row r="12" spans="2:13" ht="15" thickBot="1" x14ac:dyDescent="0.4">
      <c r="B12" s="3"/>
      <c r="C12" s="3"/>
      <c r="D12" s="41"/>
      <c r="E12" s="42"/>
      <c r="F12" s="43"/>
      <c r="G12" s="42"/>
      <c r="H12" s="42"/>
      <c r="I12" s="42"/>
      <c r="J12" s="42"/>
      <c r="K12" s="42"/>
      <c r="L12" s="42"/>
      <c r="M12" s="43"/>
    </row>
    <row r="13" spans="2:13" ht="15" thickBot="1" x14ac:dyDescent="0.4">
      <c r="B13" s="67" t="s">
        <v>37</v>
      </c>
      <c r="C13" s="68"/>
      <c r="D13" s="68"/>
      <c r="E13" s="68"/>
      <c r="F13" s="68"/>
      <c r="G13" s="68"/>
      <c r="H13" s="68"/>
      <c r="I13" s="68"/>
      <c r="J13" s="68"/>
      <c r="K13" s="68"/>
      <c r="L13" s="68"/>
      <c r="M13" s="69"/>
    </row>
    <row r="14" spans="2:13" ht="15" thickBot="1" x14ac:dyDescent="0.4">
      <c r="B14" s="54" t="s">
        <v>38</v>
      </c>
      <c r="C14" s="70"/>
      <c r="D14" s="55"/>
      <c r="E14" s="54" t="s">
        <v>39</v>
      </c>
      <c r="F14" s="55"/>
      <c r="G14" s="54" t="s">
        <v>40</v>
      </c>
      <c r="H14" s="70"/>
      <c r="I14" s="70"/>
      <c r="J14" s="70"/>
      <c r="K14" s="70"/>
      <c r="L14" s="70"/>
      <c r="M14" s="55"/>
    </row>
    <row r="15" spans="2:13" ht="30" customHeight="1" thickBot="1" x14ac:dyDescent="0.4">
      <c r="B15" s="41" t="s">
        <v>41</v>
      </c>
      <c r="C15" s="42"/>
      <c r="D15" s="43"/>
      <c r="E15" s="41" t="s">
        <v>42</v>
      </c>
      <c r="F15" s="43"/>
      <c r="G15" s="64">
        <v>40179</v>
      </c>
      <c r="H15" s="65"/>
      <c r="I15" s="65"/>
      <c r="J15" s="65"/>
      <c r="K15" s="65"/>
      <c r="L15" s="65"/>
      <c r="M15" s="66"/>
    </row>
    <row r="16" spans="2:13" ht="31.9" customHeight="1" thickBot="1" x14ac:dyDescent="0.4">
      <c r="B16" s="41" t="s">
        <v>43</v>
      </c>
      <c r="C16" s="42"/>
      <c r="D16" s="43"/>
      <c r="E16" s="41" t="s">
        <v>44</v>
      </c>
      <c r="F16" s="43"/>
      <c r="G16" s="64">
        <v>38899</v>
      </c>
      <c r="H16" s="65"/>
      <c r="I16" s="65"/>
      <c r="J16" s="65"/>
      <c r="K16" s="65"/>
      <c r="L16" s="65"/>
      <c r="M16" s="66"/>
    </row>
    <row r="18" spans="2:13" ht="15" thickBot="1" x14ac:dyDescent="0.4"/>
    <row r="19" spans="2:13" ht="15" thickBot="1" x14ac:dyDescent="0.4">
      <c r="B19" s="67" t="s">
        <v>45</v>
      </c>
      <c r="C19" s="68"/>
      <c r="D19" s="68"/>
      <c r="E19" s="68"/>
      <c r="F19" s="68"/>
      <c r="G19" s="68"/>
      <c r="H19" s="68"/>
      <c r="I19" s="68"/>
      <c r="J19" s="68"/>
      <c r="K19" s="68"/>
      <c r="L19" s="68"/>
      <c r="M19" s="69"/>
    </row>
    <row r="20" spans="2:13" ht="15" thickBot="1" x14ac:dyDescent="0.4">
      <c r="B20" s="39" t="s">
        <v>46</v>
      </c>
      <c r="C20" s="40"/>
      <c r="D20" s="44" t="s">
        <v>47</v>
      </c>
      <c r="E20" s="45"/>
      <c r="F20" s="45"/>
      <c r="G20" s="45"/>
      <c r="H20" s="45"/>
      <c r="I20" s="45"/>
      <c r="J20" s="45"/>
      <c r="K20" s="45"/>
      <c r="L20" s="45"/>
      <c r="M20" s="46"/>
    </row>
    <row r="21" spans="2:13" ht="15" thickBot="1" x14ac:dyDescent="0.4">
      <c r="B21" s="39" t="s">
        <v>48</v>
      </c>
      <c r="C21" s="40"/>
      <c r="D21" s="44" t="s">
        <v>49</v>
      </c>
      <c r="E21" s="45"/>
      <c r="F21" s="45"/>
      <c r="G21" s="45"/>
      <c r="H21" s="45"/>
      <c r="I21" s="45"/>
      <c r="J21" s="45"/>
      <c r="K21" s="45"/>
      <c r="L21" s="45"/>
      <c r="M21" s="46"/>
    </row>
    <row r="22" spans="2:13" ht="15" thickBot="1" x14ac:dyDescent="0.4">
      <c r="B22" s="39" t="s">
        <v>50</v>
      </c>
      <c r="C22" s="40"/>
      <c r="D22" s="52">
        <v>44866</v>
      </c>
      <c r="E22" s="53"/>
      <c r="F22" s="54" t="s">
        <v>51</v>
      </c>
      <c r="G22" s="55"/>
      <c r="H22" s="56">
        <v>45474</v>
      </c>
      <c r="I22" s="53"/>
      <c r="J22" s="54" t="s">
        <v>52</v>
      </c>
      <c r="K22" s="55"/>
      <c r="L22" s="57">
        <f>DAYS360(D22,H22)/30</f>
        <v>20</v>
      </c>
      <c r="M22" s="58"/>
    </row>
    <row r="23" spans="2:13" ht="87" customHeight="1" thickBot="1" x14ac:dyDescent="0.4">
      <c r="B23" s="39" t="s">
        <v>53</v>
      </c>
      <c r="C23" s="40"/>
      <c r="D23" s="44" t="s">
        <v>54</v>
      </c>
      <c r="E23" s="45"/>
      <c r="F23" s="45"/>
      <c r="G23" s="45"/>
      <c r="H23" s="45"/>
      <c r="I23" s="45"/>
      <c r="J23" s="45"/>
      <c r="K23" s="45"/>
      <c r="L23" s="45"/>
      <c r="M23" s="46"/>
    </row>
    <row r="24" spans="2:13" ht="58.15" customHeight="1" thickBot="1" x14ac:dyDescent="0.4">
      <c r="B24" s="59" t="s">
        <v>55</v>
      </c>
      <c r="C24" s="60"/>
      <c r="D24" s="61" t="s">
        <v>56</v>
      </c>
      <c r="E24" s="62"/>
      <c r="F24" s="62"/>
      <c r="G24" s="62"/>
      <c r="H24" s="62"/>
      <c r="I24" s="62"/>
      <c r="J24" s="62"/>
      <c r="K24" s="62"/>
      <c r="L24" s="62"/>
      <c r="M24" s="63"/>
    </row>
    <row r="25" spans="2:13" ht="15.5" thickTop="1" thickBot="1" x14ac:dyDescent="0.4">
      <c r="B25" s="47" t="s">
        <v>57</v>
      </c>
      <c r="C25" s="48"/>
      <c r="D25" s="49" t="s">
        <v>58</v>
      </c>
      <c r="E25" s="50"/>
      <c r="F25" s="50"/>
      <c r="G25" s="50"/>
      <c r="H25" s="50"/>
      <c r="I25" s="50"/>
      <c r="J25" s="50"/>
      <c r="K25" s="50"/>
      <c r="L25" s="50"/>
      <c r="M25" s="51"/>
    </row>
    <row r="26" spans="2:13" ht="15" thickBot="1" x14ac:dyDescent="0.4">
      <c r="B26" s="39" t="s">
        <v>48</v>
      </c>
      <c r="C26" s="40"/>
      <c r="D26" s="44" t="s">
        <v>59</v>
      </c>
      <c r="E26" s="45"/>
      <c r="F26" s="45"/>
      <c r="G26" s="45"/>
      <c r="H26" s="45"/>
      <c r="I26" s="45"/>
      <c r="J26" s="45"/>
      <c r="K26" s="45"/>
      <c r="L26" s="45"/>
      <c r="M26" s="46"/>
    </row>
    <row r="27" spans="2:13" ht="15" thickBot="1" x14ac:dyDescent="0.4">
      <c r="B27" s="39" t="s">
        <v>50</v>
      </c>
      <c r="C27" s="40"/>
      <c r="D27" s="52">
        <v>43101</v>
      </c>
      <c r="E27" s="53"/>
      <c r="F27" s="54" t="s">
        <v>51</v>
      </c>
      <c r="G27" s="55"/>
      <c r="H27" s="56">
        <v>44713</v>
      </c>
      <c r="I27" s="53"/>
      <c r="J27" s="54" t="s">
        <v>52</v>
      </c>
      <c r="K27" s="55"/>
      <c r="L27" s="57">
        <f>DAYS360(D27,H27)/30</f>
        <v>53</v>
      </c>
      <c r="M27" s="58"/>
    </row>
    <row r="28" spans="2:13" ht="103.15" customHeight="1" thickBot="1" x14ac:dyDescent="0.4">
      <c r="B28" s="39" t="s">
        <v>53</v>
      </c>
      <c r="C28" s="40"/>
      <c r="D28" s="44" t="s">
        <v>60</v>
      </c>
      <c r="E28" s="45"/>
      <c r="F28" s="45"/>
      <c r="G28" s="45"/>
      <c r="H28" s="45"/>
      <c r="I28" s="45"/>
      <c r="J28" s="45"/>
      <c r="K28" s="45"/>
      <c r="L28" s="45"/>
      <c r="M28" s="46"/>
    </row>
    <row r="29" spans="2:13" ht="111.65" customHeight="1" thickBot="1" x14ac:dyDescent="0.4">
      <c r="B29" s="39" t="s">
        <v>55</v>
      </c>
      <c r="C29" s="40"/>
      <c r="D29" s="41" t="s">
        <v>61</v>
      </c>
      <c r="E29" s="42"/>
      <c r="F29" s="42"/>
      <c r="G29" s="42"/>
      <c r="H29" s="42"/>
      <c r="I29" s="42"/>
      <c r="J29" s="42"/>
      <c r="K29" s="42"/>
      <c r="L29" s="42"/>
      <c r="M29" s="43"/>
    </row>
    <row r="30" spans="2:13" x14ac:dyDescent="0.35">
      <c r="B30" s="47" t="s">
        <v>62</v>
      </c>
      <c r="C30" s="48"/>
      <c r="D30" s="49" t="s">
        <v>63</v>
      </c>
      <c r="E30" s="50"/>
      <c r="F30" s="50"/>
      <c r="G30" s="50"/>
      <c r="H30" s="50"/>
      <c r="I30" s="50"/>
      <c r="J30" s="50"/>
      <c r="K30" s="50"/>
      <c r="L30" s="50"/>
      <c r="M30" s="51"/>
    </row>
    <row r="31" spans="2:13" ht="15" thickBot="1" x14ac:dyDescent="0.4">
      <c r="B31" s="39" t="s">
        <v>48</v>
      </c>
      <c r="C31" s="40"/>
      <c r="D31" s="44" t="s">
        <v>64</v>
      </c>
      <c r="E31" s="45"/>
      <c r="F31" s="45"/>
      <c r="G31" s="45"/>
      <c r="H31" s="45"/>
      <c r="I31" s="45"/>
      <c r="J31" s="45"/>
      <c r="K31" s="45"/>
      <c r="L31" s="45"/>
      <c r="M31" s="46"/>
    </row>
    <row r="32" spans="2:13" ht="15" thickBot="1" x14ac:dyDescent="0.4">
      <c r="B32" s="39" t="s">
        <v>50</v>
      </c>
      <c r="C32" s="40"/>
      <c r="D32" s="52">
        <v>42675</v>
      </c>
      <c r="E32" s="53"/>
      <c r="F32" s="54" t="s">
        <v>51</v>
      </c>
      <c r="G32" s="55"/>
      <c r="H32" s="56">
        <v>43090</v>
      </c>
      <c r="I32" s="53"/>
      <c r="J32" s="54" t="s">
        <v>52</v>
      </c>
      <c r="K32" s="55"/>
      <c r="L32" s="57">
        <f>DAYS360(D32,H32)/30</f>
        <v>13.666666666666666</v>
      </c>
      <c r="M32" s="58"/>
    </row>
    <row r="33" spans="2:13" ht="127.9" customHeight="1" thickBot="1" x14ac:dyDescent="0.4">
      <c r="B33" s="39" t="s">
        <v>53</v>
      </c>
      <c r="C33" s="40"/>
      <c r="D33" s="44" t="s">
        <v>65</v>
      </c>
      <c r="E33" s="45"/>
      <c r="F33" s="45"/>
      <c r="G33" s="45"/>
      <c r="H33" s="45"/>
      <c r="I33" s="45"/>
      <c r="J33" s="45"/>
      <c r="K33" s="45"/>
      <c r="L33" s="45"/>
      <c r="M33" s="46"/>
    </row>
    <row r="34" spans="2:13" ht="114" customHeight="1" thickBot="1" x14ac:dyDescent="0.4">
      <c r="B34" s="39" t="s">
        <v>55</v>
      </c>
      <c r="C34" s="40"/>
      <c r="D34" s="44" t="s">
        <v>66</v>
      </c>
      <c r="E34" s="45"/>
      <c r="F34" s="45"/>
      <c r="G34" s="45"/>
      <c r="H34" s="45"/>
      <c r="I34" s="45"/>
      <c r="J34" s="45"/>
      <c r="K34" s="45"/>
      <c r="L34" s="45"/>
      <c r="M34" s="46"/>
    </row>
    <row r="35" spans="2:13" x14ac:dyDescent="0.35">
      <c r="B35" s="39" t="s">
        <v>67</v>
      </c>
      <c r="C35" s="40"/>
      <c r="D35" s="44" t="s">
        <v>122</v>
      </c>
      <c r="E35" s="45"/>
      <c r="F35" s="45"/>
      <c r="G35" s="45"/>
      <c r="H35" s="45"/>
      <c r="I35" s="45"/>
      <c r="J35" s="45"/>
      <c r="K35" s="45"/>
      <c r="L35" s="45"/>
      <c r="M35" s="46"/>
    </row>
    <row r="36" spans="2:13" ht="15" thickBot="1" x14ac:dyDescent="0.4">
      <c r="B36" s="39" t="s">
        <v>48</v>
      </c>
      <c r="C36" s="40"/>
      <c r="D36" s="44" t="s">
        <v>68</v>
      </c>
      <c r="E36" s="45"/>
      <c r="F36" s="45"/>
      <c r="G36" s="45"/>
      <c r="H36" s="45"/>
      <c r="I36" s="45"/>
      <c r="J36" s="45"/>
      <c r="K36" s="45"/>
      <c r="L36" s="45"/>
      <c r="M36" s="46"/>
    </row>
    <row r="37" spans="2:13" ht="15" thickBot="1" x14ac:dyDescent="0.4">
      <c r="B37" s="39" t="s">
        <v>50</v>
      </c>
      <c r="C37" s="40"/>
      <c r="D37" s="52">
        <v>40725</v>
      </c>
      <c r="E37" s="53"/>
      <c r="F37" s="54" t="s">
        <v>51</v>
      </c>
      <c r="G37" s="55"/>
      <c r="H37" s="56">
        <v>42401</v>
      </c>
      <c r="I37" s="53"/>
      <c r="J37" s="54" t="s">
        <v>52</v>
      </c>
      <c r="K37" s="55"/>
      <c r="L37" s="57">
        <f>DAYS360(D37,H37)/30</f>
        <v>55</v>
      </c>
      <c r="M37" s="58"/>
    </row>
    <row r="38" spans="2:13" ht="98.5" customHeight="1" thickBot="1" x14ac:dyDescent="0.4">
      <c r="B38" s="39" t="s">
        <v>53</v>
      </c>
      <c r="C38" s="40"/>
      <c r="D38" s="44" t="s">
        <v>123</v>
      </c>
      <c r="E38" s="45"/>
      <c r="F38" s="45"/>
      <c r="G38" s="45"/>
      <c r="H38" s="45"/>
      <c r="I38" s="45"/>
      <c r="J38" s="45"/>
      <c r="K38" s="45"/>
      <c r="L38" s="45"/>
      <c r="M38" s="46"/>
    </row>
    <row r="39" spans="2:13" ht="195.65" customHeight="1" thickBot="1" x14ac:dyDescent="0.4">
      <c r="B39" s="59" t="s">
        <v>55</v>
      </c>
      <c r="C39" s="60"/>
      <c r="D39" s="61" t="s">
        <v>124</v>
      </c>
      <c r="E39" s="62"/>
      <c r="F39" s="62"/>
      <c r="G39" s="62"/>
      <c r="H39" s="62"/>
      <c r="I39" s="62"/>
      <c r="J39" s="62"/>
      <c r="K39" s="62"/>
      <c r="L39" s="62"/>
      <c r="M39" s="63"/>
    </row>
    <row r="40" spans="2:13" x14ac:dyDescent="0.35">
      <c r="B40" s="47" t="s">
        <v>69</v>
      </c>
      <c r="C40" s="48"/>
      <c r="D40" s="49" t="s">
        <v>70</v>
      </c>
      <c r="E40" s="50"/>
      <c r="F40" s="50"/>
      <c r="G40" s="50"/>
      <c r="H40" s="50"/>
      <c r="I40" s="50"/>
      <c r="J40" s="50"/>
      <c r="K40" s="50"/>
      <c r="L40" s="50"/>
      <c r="M40" s="51"/>
    </row>
    <row r="41" spans="2:13" ht="15" thickBot="1" x14ac:dyDescent="0.4">
      <c r="B41" s="39" t="s">
        <v>48</v>
      </c>
      <c r="C41" s="40"/>
      <c r="D41" s="44" t="s">
        <v>71</v>
      </c>
      <c r="E41" s="45"/>
      <c r="F41" s="45"/>
      <c r="G41" s="45"/>
      <c r="H41" s="45"/>
      <c r="I41" s="45"/>
      <c r="J41" s="45"/>
      <c r="K41" s="45"/>
      <c r="L41" s="45"/>
      <c r="M41" s="46"/>
    </row>
    <row r="42" spans="2:13" ht="15" thickBot="1" x14ac:dyDescent="0.4">
      <c r="B42" s="39" t="s">
        <v>50</v>
      </c>
      <c r="C42" s="40"/>
      <c r="D42" s="52">
        <v>39342</v>
      </c>
      <c r="E42" s="53"/>
      <c r="F42" s="54" t="s">
        <v>51</v>
      </c>
      <c r="G42" s="55"/>
      <c r="H42" s="56">
        <v>40695</v>
      </c>
      <c r="I42" s="53"/>
      <c r="J42" s="54" t="s">
        <v>52</v>
      </c>
      <c r="K42" s="55"/>
      <c r="L42" s="57">
        <f>DAYS360(D42,H42)/30</f>
        <v>44.466666666666669</v>
      </c>
      <c r="M42" s="58"/>
    </row>
    <row r="43" spans="2:13" ht="100.9" customHeight="1" thickBot="1" x14ac:dyDescent="0.4">
      <c r="B43" s="39" t="s">
        <v>53</v>
      </c>
      <c r="C43" s="40"/>
      <c r="D43" s="44" t="s">
        <v>72</v>
      </c>
      <c r="E43" s="45"/>
      <c r="F43" s="45"/>
      <c r="G43" s="45"/>
      <c r="H43" s="45"/>
      <c r="I43" s="45"/>
      <c r="J43" s="45"/>
      <c r="K43" s="45"/>
      <c r="L43" s="45"/>
      <c r="M43" s="46"/>
    </row>
    <row r="44" spans="2:13" ht="167.5" customHeight="1" thickBot="1" x14ac:dyDescent="0.4">
      <c r="B44" s="39" t="s">
        <v>55</v>
      </c>
      <c r="C44" s="40"/>
      <c r="D44" s="44" t="s">
        <v>73</v>
      </c>
      <c r="E44" s="45"/>
      <c r="F44" s="45"/>
      <c r="G44" s="45"/>
      <c r="H44" s="45"/>
      <c r="I44" s="45"/>
      <c r="J44" s="45"/>
      <c r="K44" s="45"/>
      <c r="L44" s="45"/>
      <c r="M44" s="46"/>
    </row>
  </sheetData>
  <mergeCells count="104">
    <mergeCell ref="B2:M2"/>
    <mergeCell ref="B3:M3"/>
    <mergeCell ref="B4:C4"/>
    <mergeCell ref="H4:I4"/>
    <mergeCell ref="J4:M4"/>
    <mergeCell ref="J5:M5"/>
    <mergeCell ref="D4:G4"/>
    <mergeCell ref="D5:G5"/>
    <mergeCell ref="B7:C7"/>
    <mergeCell ref="D7:M7"/>
    <mergeCell ref="E14:F14"/>
    <mergeCell ref="G14:M14"/>
    <mergeCell ref="B15:D15"/>
    <mergeCell ref="E15:F15"/>
    <mergeCell ref="G15:M15"/>
    <mergeCell ref="B5:C5"/>
    <mergeCell ref="B6:C6"/>
    <mergeCell ref="D6:M6"/>
    <mergeCell ref="H5:I5"/>
    <mergeCell ref="B8:M8"/>
    <mergeCell ref="D9:F9"/>
    <mergeCell ref="G9:M9"/>
    <mergeCell ref="D10:F10"/>
    <mergeCell ref="G10:M10"/>
    <mergeCell ref="D11:F11"/>
    <mergeCell ref="G11:M11"/>
    <mergeCell ref="D12:F12"/>
    <mergeCell ref="G12:M12"/>
    <mergeCell ref="B13:M13"/>
    <mergeCell ref="B14:D14"/>
    <mergeCell ref="B24:C24"/>
    <mergeCell ref="D24:M24"/>
    <mergeCell ref="B22:C22"/>
    <mergeCell ref="D22:E22"/>
    <mergeCell ref="F22:G22"/>
    <mergeCell ref="H22:I22"/>
    <mergeCell ref="J22:K22"/>
    <mergeCell ref="B16:D16"/>
    <mergeCell ref="E16:F16"/>
    <mergeCell ref="G16:M16"/>
    <mergeCell ref="L22:M22"/>
    <mergeCell ref="B23:C23"/>
    <mergeCell ref="D23:M23"/>
    <mergeCell ref="B21:C21"/>
    <mergeCell ref="D21:M21"/>
    <mergeCell ref="B19:M19"/>
    <mergeCell ref="B20:C20"/>
    <mergeCell ref="D20:M20"/>
    <mergeCell ref="B33:C33"/>
    <mergeCell ref="D33:M33"/>
    <mergeCell ref="B34:C34"/>
    <mergeCell ref="D34:M34"/>
    <mergeCell ref="B30:C30"/>
    <mergeCell ref="D30:M30"/>
    <mergeCell ref="B31:C31"/>
    <mergeCell ref="D31:M31"/>
    <mergeCell ref="B32:C32"/>
    <mergeCell ref="D32:E32"/>
    <mergeCell ref="F32:G32"/>
    <mergeCell ref="H32:I32"/>
    <mergeCell ref="J32:K32"/>
    <mergeCell ref="L32:M32"/>
    <mergeCell ref="J42:K42"/>
    <mergeCell ref="L42:M42"/>
    <mergeCell ref="B38:C38"/>
    <mergeCell ref="D38:M38"/>
    <mergeCell ref="B39:C39"/>
    <mergeCell ref="D39:M39"/>
    <mergeCell ref="B40:C40"/>
    <mergeCell ref="D40:M40"/>
    <mergeCell ref="B35:C35"/>
    <mergeCell ref="D35:M35"/>
    <mergeCell ref="B36:C36"/>
    <mergeCell ref="D36:M36"/>
    <mergeCell ref="B37:C37"/>
    <mergeCell ref="D37:E37"/>
    <mergeCell ref="F37:G37"/>
    <mergeCell ref="H37:I37"/>
    <mergeCell ref="J37:K37"/>
    <mergeCell ref="L37:M37"/>
    <mergeCell ref="B29:C29"/>
    <mergeCell ref="D29:M29"/>
    <mergeCell ref="B43:C43"/>
    <mergeCell ref="D43:M43"/>
    <mergeCell ref="B44:C44"/>
    <mergeCell ref="D44:M44"/>
    <mergeCell ref="B25:C25"/>
    <mergeCell ref="D25:M25"/>
    <mergeCell ref="B26:C26"/>
    <mergeCell ref="D26:M26"/>
    <mergeCell ref="B27:C27"/>
    <mergeCell ref="D27:E27"/>
    <mergeCell ref="F27:G27"/>
    <mergeCell ref="H27:I27"/>
    <mergeCell ref="J27:K27"/>
    <mergeCell ref="L27:M27"/>
    <mergeCell ref="B28:C28"/>
    <mergeCell ref="D28:M28"/>
    <mergeCell ref="B41:C41"/>
    <mergeCell ref="D41:M41"/>
    <mergeCell ref="B42:C42"/>
    <mergeCell ref="D42:E42"/>
    <mergeCell ref="F42:G42"/>
    <mergeCell ref="H42:I4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2998B7-9C00-45F6-8527-60E9CC370F51}">
  <sheetPr codeName="Sheet1"/>
  <dimension ref="B1:J63"/>
  <sheetViews>
    <sheetView topLeftCell="A13" workbookViewId="0">
      <selection activeCell="C19" sqref="C19:E19"/>
    </sheetView>
  </sheetViews>
  <sheetFormatPr defaultRowHeight="14.5" x14ac:dyDescent="0.35"/>
  <cols>
    <col min="1" max="1" width="2.453125" customWidth="1"/>
    <col min="2" max="2" width="36.26953125" customWidth="1"/>
    <col min="3" max="6" width="24.54296875" customWidth="1"/>
    <col min="7" max="7" width="31.81640625" bestFit="1" customWidth="1"/>
    <col min="8" max="8" width="2.54296875" customWidth="1"/>
    <col min="9" max="9" width="26.7265625" bestFit="1" customWidth="1"/>
    <col min="10" max="10" width="30.26953125" bestFit="1" customWidth="1"/>
  </cols>
  <sheetData>
    <row r="1" spans="2:10" ht="15" thickBot="1" x14ac:dyDescent="0.4">
      <c r="I1" s="24">
        <v>41821</v>
      </c>
      <c r="J1" s="21" t="s">
        <v>74</v>
      </c>
    </row>
    <row r="2" spans="2:10" ht="15" thickBot="1" x14ac:dyDescent="0.4">
      <c r="B2" s="110" t="s">
        <v>75</v>
      </c>
      <c r="C2" s="111"/>
      <c r="D2" s="111"/>
      <c r="E2" s="111"/>
      <c r="F2" s="111"/>
      <c r="G2" s="112"/>
    </row>
    <row r="3" spans="2:10" ht="15" thickBot="1" x14ac:dyDescent="0.4">
      <c r="B3" s="32" t="s">
        <v>76</v>
      </c>
      <c r="C3" s="116" t="str">
        <f>Resume!D4</f>
        <v>Gainwelll Technologies</v>
      </c>
      <c r="D3" s="117"/>
      <c r="E3" s="23" t="s">
        <v>77</v>
      </c>
      <c r="F3" s="118" t="str">
        <f>Resume!J4</f>
        <v>Marc Piscitelli</v>
      </c>
      <c r="G3" s="117"/>
    </row>
    <row r="4" spans="2:10" ht="31.5" customHeight="1" thickBot="1" x14ac:dyDescent="0.4">
      <c r="B4" s="32" t="s">
        <v>78</v>
      </c>
      <c r="C4" s="104" t="s">
        <v>79</v>
      </c>
      <c r="D4" s="105"/>
      <c r="E4" s="105"/>
      <c r="F4" s="105"/>
      <c r="G4" s="106"/>
      <c r="H4" s="11"/>
    </row>
    <row r="5" spans="2:10" s="5" customFormat="1" ht="15" thickBot="1" x14ac:dyDescent="0.4">
      <c r="B5" s="6" t="s">
        <v>80</v>
      </c>
      <c r="C5" s="7" t="s">
        <v>81</v>
      </c>
      <c r="D5" s="7" t="s">
        <v>82</v>
      </c>
      <c r="E5" s="7" t="s">
        <v>83</v>
      </c>
      <c r="F5" s="7" t="s">
        <v>84</v>
      </c>
      <c r="G5" s="13" t="s">
        <v>85</v>
      </c>
    </row>
    <row r="6" spans="2:10" ht="15" thickBot="1" x14ac:dyDescent="0.4">
      <c r="B6" s="14" t="str">
        <f>IF(ISTEXT(C19),C19,"")</f>
        <v>Texas Vendor Pharmacy Modernization (VPM)</v>
      </c>
      <c r="C6" s="8">
        <f>IF(ISTEXT(C19),C20,)</f>
        <v>44866</v>
      </c>
      <c r="D6" s="8">
        <f>IF(ISTEXT(C19),E20,)</f>
        <v>45474</v>
      </c>
      <c r="E6" s="9">
        <f>E21</f>
        <v>1</v>
      </c>
      <c r="F6" s="10">
        <f>IF(ISTEXT(C19),DAYS360(C6,D6)/30,)</f>
        <v>20</v>
      </c>
      <c r="G6" s="10">
        <f>E6*F6</f>
        <v>20</v>
      </c>
      <c r="I6" s="22" t="str">
        <f>IF(C6&lt;$I$1,  "Start Date is beyond 10 years", "")</f>
        <v/>
      </c>
      <c r="J6" s="22" t="str">
        <f>IF(D6&lt;$I$1,  "End Date is beyond 10 years", "")</f>
        <v/>
      </c>
    </row>
    <row r="7" spans="2:10" ht="15" thickBot="1" x14ac:dyDescent="0.4">
      <c r="B7" s="14" t="str">
        <f>IF(ISTEXT(C27),C27,"")</f>
        <v/>
      </c>
      <c r="C7" s="8" t="str">
        <f>IF(ISTEXT(C27),C28,"")</f>
        <v/>
      </c>
      <c r="D7" s="8" t="str">
        <f>IF(ISTEXT(C27),E28,"")</f>
        <v/>
      </c>
      <c r="E7" s="9">
        <f>E29</f>
        <v>0</v>
      </c>
      <c r="F7" s="10">
        <f>IF(ISTEXT(C27),DAYS360(C7,D7)/30,)</f>
        <v>0</v>
      </c>
      <c r="G7" s="10">
        <f t="shared" ref="G7:G11" si="0">E7*F7</f>
        <v>0</v>
      </c>
      <c r="I7" s="22" t="str">
        <f>IF(C7&lt;$I$1,  "Start Date is beyond 10 years", "")</f>
        <v/>
      </c>
      <c r="J7" s="22" t="str">
        <f t="shared" ref="J7:J11" si="1">IF(D7&lt;$I$1,  "End Date is beyond 10 years", "")</f>
        <v/>
      </c>
    </row>
    <row r="8" spans="2:10" ht="15" thickBot="1" x14ac:dyDescent="0.4">
      <c r="B8" s="14" t="str">
        <f>IF(ISTEXT(C35),C35,"")</f>
        <v/>
      </c>
      <c r="C8" s="8" t="str">
        <f>IF(ISTEXT(C35),C36,"")</f>
        <v/>
      </c>
      <c r="D8" s="8" t="str">
        <f>IF(ISTEXT(C35),E36,"")</f>
        <v/>
      </c>
      <c r="E8" s="9">
        <f>E37</f>
        <v>0</v>
      </c>
      <c r="F8" s="10">
        <f>IF(ISTEXT(C35),DAYS360(C8,D8)/30,)</f>
        <v>0</v>
      </c>
      <c r="G8" s="10">
        <f t="shared" si="0"/>
        <v>0</v>
      </c>
      <c r="I8" s="22" t="str">
        <f>IF(C8&lt;$I$1,  "Start Date is beyond 10 years", "")</f>
        <v/>
      </c>
      <c r="J8" s="22" t="str">
        <f t="shared" si="1"/>
        <v/>
      </c>
    </row>
    <row r="9" spans="2:10" ht="15" thickBot="1" x14ac:dyDescent="0.4">
      <c r="B9" s="14" t="str">
        <f>IF(ISTEXT(C43),C43,"")</f>
        <v/>
      </c>
      <c r="C9" s="8" t="str">
        <f>IF(ISTEXT(C43),C44,"")</f>
        <v/>
      </c>
      <c r="D9" s="8" t="str">
        <f>IF(ISTEXT(C43),E44,"")</f>
        <v/>
      </c>
      <c r="E9" s="9">
        <f>E45</f>
        <v>0</v>
      </c>
      <c r="F9" s="10">
        <f>IF(ISTEXT(C43),DAYS360(C9,D9)/30,)</f>
        <v>0</v>
      </c>
      <c r="G9" s="10">
        <f t="shared" si="0"/>
        <v>0</v>
      </c>
      <c r="I9" s="22" t="str">
        <f t="shared" ref="I9:I11" si="2">IF(C9&lt;$I$1,  "Start Date is beyond 10 years", "")</f>
        <v/>
      </c>
      <c r="J9" s="22" t="str">
        <f t="shared" si="1"/>
        <v/>
      </c>
    </row>
    <row r="10" spans="2:10" ht="15" thickBot="1" x14ac:dyDescent="0.4">
      <c r="B10" s="14" t="str">
        <f>IF(ISTEXT(C51),C51,"")</f>
        <v/>
      </c>
      <c r="C10" s="31" t="str">
        <f>IF(ISTEXT(C51),C52,"")</f>
        <v/>
      </c>
      <c r="D10" s="31" t="str">
        <f>IF(ISTEXT(C51),E52,"")</f>
        <v/>
      </c>
      <c r="E10" s="9">
        <f>E53</f>
        <v>0</v>
      </c>
      <c r="F10" s="10">
        <f>IF(ISTEXT(C51),DAYS360(C10,D10)/30,)</f>
        <v>0</v>
      </c>
      <c r="G10" s="10">
        <f t="shared" si="0"/>
        <v>0</v>
      </c>
      <c r="I10" s="22" t="str">
        <f t="shared" si="2"/>
        <v/>
      </c>
      <c r="J10" s="22" t="str">
        <f t="shared" si="1"/>
        <v/>
      </c>
    </row>
    <row r="11" spans="2:10" ht="15" thickBot="1" x14ac:dyDescent="0.4">
      <c r="B11" s="14" t="str">
        <f>IF(ISTEXT(C59),C59,"")</f>
        <v/>
      </c>
      <c r="C11" s="8" t="str">
        <f>IF(ISTEXT(C59),C60,"")</f>
        <v/>
      </c>
      <c r="D11" s="8" t="str">
        <f>IF(ISTEXT(C59),E60,"")</f>
        <v/>
      </c>
      <c r="E11" s="9">
        <f>E61</f>
        <v>0</v>
      </c>
      <c r="F11" s="10">
        <f>IF(ISTEXT(C59),DAYS360(C11,D11)/30,)</f>
        <v>0</v>
      </c>
      <c r="G11" s="10">
        <f t="shared" si="0"/>
        <v>0</v>
      </c>
      <c r="I11" s="22" t="str">
        <f t="shared" si="2"/>
        <v/>
      </c>
      <c r="J11" s="22" t="str">
        <f t="shared" si="1"/>
        <v/>
      </c>
    </row>
    <row r="12" spans="2:10" ht="15" thickBot="1" x14ac:dyDescent="0.4">
      <c r="B12" s="113" t="s">
        <v>86</v>
      </c>
      <c r="C12" s="114"/>
      <c r="D12" s="114"/>
      <c r="E12" s="115"/>
      <c r="F12" s="12">
        <f>SUM(F6:F11)</f>
        <v>20</v>
      </c>
      <c r="G12" s="12">
        <f>SUM(G6:G11)</f>
        <v>20</v>
      </c>
    </row>
    <row r="14" spans="2:10" ht="15" thickBot="1" x14ac:dyDescent="0.4"/>
    <row r="15" spans="2:10" ht="15" thickBot="1" x14ac:dyDescent="0.4">
      <c r="B15" s="110" t="s">
        <v>87</v>
      </c>
      <c r="C15" s="111"/>
      <c r="D15" s="111"/>
      <c r="E15" s="111"/>
      <c r="F15" s="111"/>
      <c r="G15" s="112"/>
    </row>
    <row r="16" spans="2:10" ht="27" customHeight="1" thickBot="1" x14ac:dyDescent="0.4">
      <c r="B16" s="4" t="str">
        <f>B4</f>
        <v>Minimum Qualification - S11</v>
      </c>
      <c r="C16" s="104" t="str">
        <f>C4</f>
        <v>A minimum of 18 months of experience within the past ten (10) years, performing operational transition activities on Projects involving complex IT systems.</v>
      </c>
      <c r="D16" s="105"/>
      <c r="E16" s="105"/>
      <c r="F16" s="105"/>
      <c r="G16" s="106"/>
    </row>
    <row r="17" spans="2:7" ht="15" thickBot="1" x14ac:dyDescent="0.4">
      <c r="B17" s="81" t="s">
        <v>88</v>
      </c>
      <c r="C17" s="85"/>
      <c r="D17" s="85"/>
      <c r="E17" s="82"/>
      <c r="F17" s="81" t="s">
        <v>89</v>
      </c>
      <c r="G17" s="82"/>
    </row>
    <row r="18" spans="2:7" ht="42.65" customHeight="1" thickBot="1" x14ac:dyDescent="0.4">
      <c r="B18" s="20" t="s">
        <v>90</v>
      </c>
      <c r="C18" s="107" t="s">
        <v>91</v>
      </c>
      <c r="D18" s="108"/>
      <c r="E18" s="109"/>
      <c r="F18" s="20" t="s">
        <v>92</v>
      </c>
      <c r="G18" s="36" t="s">
        <v>93</v>
      </c>
    </row>
    <row r="19" spans="2:7" ht="15" thickBot="1" x14ac:dyDescent="0.4">
      <c r="B19" s="20" t="s">
        <v>94</v>
      </c>
      <c r="C19" s="89" t="s">
        <v>47</v>
      </c>
      <c r="D19" s="90"/>
      <c r="E19" s="91"/>
      <c r="F19" s="20" t="s">
        <v>95</v>
      </c>
      <c r="G19" s="18" t="s">
        <v>96</v>
      </c>
    </row>
    <row r="20" spans="2:7" ht="25.5" thickBot="1" x14ac:dyDescent="0.4">
      <c r="B20" s="20" t="s">
        <v>97</v>
      </c>
      <c r="C20" s="16">
        <v>44866</v>
      </c>
      <c r="D20" s="19" t="s">
        <v>98</v>
      </c>
      <c r="E20" s="16">
        <v>45474</v>
      </c>
      <c r="F20" s="20" t="s">
        <v>99</v>
      </c>
      <c r="G20" s="36" t="s">
        <v>100</v>
      </c>
    </row>
    <row r="21" spans="2:7" ht="29.5" thickBot="1" x14ac:dyDescent="0.4">
      <c r="B21" s="20" t="s">
        <v>101</v>
      </c>
      <c r="C21" s="38" t="s">
        <v>21</v>
      </c>
      <c r="D21" s="20" t="s">
        <v>102</v>
      </c>
      <c r="E21" s="15">
        <v>1</v>
      </c>
      <c r="F21" s="20" t="s">
        <v>103</v>
      </c>
      <c r="G21" s="37" t="s">
        <v>104</v>
      </c>
    </row>
    <row r="22" spans="2:7" x14ac:dyDescent="0.35">
      <c r="B22" s="83" t="s">
        <v>105</v>
      </c>
      <c r="C22" s="95" t="s">
        <v>126</v>
      </c>
      <c r="D22" s="96"/>
      <c r="E22" s="96"/>
      <c r="F22" s="96"/>
      <c r="G22" s="97"/>
    </row>
    <row r="23" spans="2:7" ht="153.5" customHeight="1" thickBot="1" x14ac:dyDescent="0.4">
      <c r="B23" s="84"/>
      <c r="C23" s="98"/>
      <c r="D23" s="98"/>
      <c r="E23" s="98"/>
      <c r="F23" s="98"/>
      <c r="G23" s="99"/>
    </row>
    <row r="24" spans="2:7" ht="15.75" customHeight="1" thickBot="1" x14ac:dyDescent="0.4">
      <c r="B24" s="92"/>
      <c r="C24" s="93"/>
      <c r="D24" s="93"/>
      <c r="E24" s="93"/>
      <c r="F24" s="93"/>
      <c r="G24" s="94"/>
    </row>
    <row r="25" spans="2:7" x14ac:dyDescent="0.35">
      <c r="B25" s="81" t="s">
        <v>106</v>
      </c>
      <c r="C25" s="85"/>
      <c r="D25" s="85"/>
      <c r="E25" s="82"/>
      <c r="F25" s="81" t="s">
        <v>89</v>
      </c>
      <c r="G25" s="82"/>
    </row>
    <row r="26" spans="2:7" x14ac:dyDescent="0.35">
      <c r="B26" s="20" t="s">
        <v>90</v>
      </c>
      <c r="C26" s="86"/>
      <c r="D26" s="87"/>
      <c r="E26" s="88"/>
      <c r="F26" s="20" t="s">
        <v>92</v>
      </c>
      <c r="G26" s="18"/>
    </row>
    <row r="27" spans="2:7" x14ac:dyDescent="0.35">
      <c r="B27" s="20" t="s">
        <v>94</v>
      </c>
      <c r="C27" s="89"/>
      <c r="D27" s="90"/>
      <c r="E27" s="91"/>
      <c r="F27" s="20" t="s">
        <v>95</v>
      </c>
      <c r="G27" s="18"/>
    </row>
    <row r="28" spans="2:7" ht="27" customHeight="1" x14ac:dyDescent="0.35">
      <c r="B28" s="20" t="s">
        <v>107</v>
      </c>
      <c r="C28" s="16"/>
      <c r="D28" s="19" t="s">
        <v>108</v>
      </c>
      <c r="E28" s="16"/>
      <c r="F28" s="20" t="s">
        <v>99</v>
      </c>
      <c r="G28" s="18"/>
    </row>
    <row r="29" spans="2:7" x14ac:dyDescent="0.35">
      <c r="B29" s="20" t="s">
        <v>101</v>
      </c>
      <c r="C29" s="17"/>
      <c r="D29" s="20" t="s">
        <v>102</v>
      </c>
      <c r="E29" s="15"/>
      <c r="F29" s="20" t="s">
        <v>103</v>
      </c>
      <c r="G29" s="18"/>
    </row>
    <row r="30" spans="2:7" ht="14.5" customHeight="1" x14ac:dyDescent="0.35">
      <c r="B30" s="83" t="s">
        <v>105</v>
      </c>
      <c r="C30" s="100"/>
      <c r="D30" s="100"/>
      <c r="E30" s="100"/>
      <c r="F30" s="100"/>
      <c r="G30" s="101"/>
    </row>
    <row r="31" spans="2:7" ht="57.75" customHeight="1" x14ac:dyDescent="0.35">
      <c r="B31" s="84"/>
      <c r="C31" s="102"/>
      <c r="D31" s="102"/>
      <c r="E31" s="102"/>
      <c r="F31" s="102"/>
      <c r="G31" s="103"/>
    </row>
    <row r="32" spans="2:7" x14ac:dyDescent="0.35">
      <c r="B32" s="92"/>
      <c r="C32" s="93"/>
      <c r="D32" s="93"/>
      <c r="E32" s="93"/>
      <c r="F32" s="93"/>
      <c r="G32" s="94"/>
    </row>
    <row r="33" spans="2:7" x14ac:dyDescent="0.35">
      <c r="B33" s="81" t="s">
        <v>109</v>
      </c>
      <c r="C33" s="85"/>
      <c r="D33" s="85"/>
      <c r="E33" s="82"/>
      <c r="F33" s="81" t="s">
        <v>89</v>
      </c>
      <c r="G33" s="82"/>
    </row>
    <row r="34" spans="2:7" x14ac:dyDescent="0.35">
      <c r="B34" s="20" t="s">
        <v>90</v>
      </c>
      <c r="C34" s="86"/>
      <c r="D34" s="87"/>
      <c r="E34" s="88"/>
      <c r="F34" s="20" t="s">
        <v>92</v>
      </c>
      <c r="G34" s="18"/>
    </row>
    <row r="35" spans="2:7" x14ac:dyDescent="0.35">
      <c r="B35" s="20" t="s">
        <v>94</v>
      </c>
      <c r="C35" s="89"/>
      <c r="D35" s="90"/>
      <c r="E35" s="91"/>
      <c r="F35" s="20" t="s">
        <v>95</v>
      </c>
      <c r="G35" s="18"/>
    </row>
    <row r="36" spans="2:7" ht="27" customHeight="1" x14ac:dyDescent="0.35">
      <c r="B36" s="20" t="s">
        <v>97</v>
      </c>
      <c r="C36" s="16"/>
      <c r="D36" s="19" t="s">
        <v>108</v>
      </c>
      <c r="E36" s="16"/>
      <c r="F36" s="20" t="s">
        <v>99</v>
      </c>
      <c r="G36" s="18"/>
    </row>
    <row r="37" spans="2:7" x14ac:dyDescent="0.35">
      <c r="B37" s="20" t="s">
        <v>101</v>
      </c>
      <c r="C37" s="17"/>
      <c r="D37" s="20" t="s">
        <v>102</v>
      </c>
      <c r="E37" s="15"/>
      <c r="F37" s="20" t="s">
        <v>103</v>
      </c>
      <c r="G37" s="18"/>
    </row>
    <row r="38" spans="2:7" ht="14.5" customHeight="1" x14ac:dyDescent="0.35">
      <c r="B38" s="83" t="s">
        <v>105</v>
      </c>
      <c r="C38" s="100"/>
      <c r="D38" s="100"/>
      <c r="E38" s="100"/>
      <c r="F38" s="100"/>
      <c r="G38" s="101"/>
    </row>
    <row r="39" spans="2:7" ht="34.5" customHeight="1" x14ac:dyDescent="0.35">
      <c r="B39" s="84"/>
      <c r="C39" s="102"/>
      <c r="D39" s="102"/>
      <c r="E39" s="102"/>
      <c r="F39" s="102"/>
      <c r="G39" s="103"/>
    </row>
    <row r="40" spans="2:7" x14ac:dyDescent="0.35">
      <c r="B40" s="92"/>
      <c r="C40" s="93"/>
      <c r="D40" s="93"/>
      <c r="E40" s="93"/>
      <c r="F40" s="93"/>
      <c r="G40" s="94"/>
    </row>
    <row r="41" spans="2:7" x14ac:dyDescent="0.35">
      <c r="B41" s="81" t="s">
        <v>110</v>
      </c>
      <c r="C41" s="85"/>
      <c r="D41" s="85"/>
      <c r="E41" s="82"/>
      <c r="F41" s="81" t="s">
        <v>89</v>
      </c>
      <c r="G41" s="82"/>
    </row>
    <row r="42" spans="2:7" x14ac:dyDescent="0.35">
      <c r="B42" s="20" t="s">
        <v>90</v>
      </c>
      <c r="C42" s="86"/>
      <c r="D42" s="87"/>
      <c r="E42" s="88"/>
      <c r="F42" s="20" t="s">
        <v>92</v>
      </c>
      <c r="G42" s="18"/>
    </row>
    <row r="43" spans="2:7" x14ac:dyDescent="0.35">
      <c r="B43" s="20" t="s">
        <v>94</v>
      </c>
      <c r="C43" s="89"/>
      <c r="D43" s="90"/>
      <c r="E43" s="91"/>
      <c r="F43" s="20" t="s">
        <v>95</v>
      </c>
      <c r="G43" s="18"/>
    </row>
    <row r="44" spans="2:7" x14ac:dyDescent="0.35">
      <c r="B44" s="20" t="s">
        <v>97</v>
      </c>
      <c r="C44" s="16"/>
      <c r="D44" s="19" t="s">
        <v>108</v>
      </c>
      <c r="E44" s="16"/>
      <c r="F44" s="20" t="s">
        <v>99</v>
      </c>
      <c r="G44" s="18"/>
    </row>
    <row r="45" spans="2:7" x14ac:dyDescent="0.35">
      <c r="B45" s="20" t="s">
        <v>101</v>
      </c>
      <c r="C45" s="17"/>
      <c r="D45" s="20" t="s">
        <v>102</v>
      </c>
      <c r="E45" s="15"/>
      <c r="F45" s="20" t="s">
        <v>103</v>
      </c>
      <c r="G45" s="18"/>
    </row>
    <row r="46" spans="2:7" ht="14.5" customHeight="1" x14ac:dyDescent="0.35">
      <c r="B46" s="83" t="s">
        <v>105</v>
      </c>
      <c r="C46" s="100"/>
      <c r="D46" s="100"/>
      <c r="E46" s="100"/>
      <c r="F46" s="100"/>
      <c r="G46" s="101"/>
    </row>
    <row r="47" spans="2:7" ht="33" customHeight="1" x14ac:dyDescent="0.35">
      <c r="B47" s="84"/>
      <c r="C47" s="102"/>
      <c r="D47" s="102"/>
      <c r="E47" s="102"/>
      <c r="F47" s="102"/>
      <c r="G47" s="103"/>
    </row>
    <row r="48" spans="2:7" x14ac:dyDescent="0.35">
      <c r="B48" s="92"/>
      <c r="C48" s="93"/>
      <c r="D48" s="93"/>
      <c r="E48" s="93"/>
      <c r="F48" s="93"/>
      <c r="G48" s="94"/>
    </row>
    <row r="49" spans="2:7" x14ac:dyDescent="0.35">
      <c r="B49" s="81" t="s">
        <v>111</v>
      </c>
      <c r="C49" s="85"/>
      <c r="D49" s="85"/>
      <c r="E49" s="82"/>
      <c r="F49" s="81" t="s">
        <v>89</v>
      </c>
      <c r="G49" s="82"/>
    </row>
    <row r="50" spans="2:7" x14ac:dyDescent="0.35">
      <c r="B50" s="20" t="s">
        <v>90</v>
      </c>
      <c r="C50" s="86"/>
      <c r="D50" s="87"/>
      <c r="E50" s="88"/>
      <c r="F50" s="20" t="s">
        <v>92</v>
      </c>
      <c r="G50" s="18"/>
    </row>
    <row r="51" spans="2:7" x14ac:dyDescent="0.35">
      <c r="B51" s="20" t="s">
        <v>94</v>
      </c>
      <c r="C51" s="89"/>
      <c r="D51" s="90"/>
      <c r="E51" s="91"/>
      <c r="F51" s="20" t="s">
        <v>95</v>
      </c>
      <c r="G51" s="18"/>
    </row>
    <row r="52" spans="2:7" x14ac:dyDescent="0.35">
      <c r="B52" s="20" t="s">
        <v>97</v>
      </c>
      <c r="C52" s="16"/>
      <c r="D52" s="19" t="s">
        <v>108</v>
      </c>
      <c r="E52" s="16"/>
      <c r="F52" s="20" t="s">
        <v>99</v>
      </c>
      <c r="G52" s="18"/>
    </row>
    <row r="53" spans="2:7" x14ac:dyDescent="0.35">
      <c r="B53" s="20" t="s">
        <v>101</v>
      </c>
      <c r="C53" s="17"/>
      <c r="D53" s="20" t="s">
        <v>102</v>
      </c>
      <c r="E53" s="15"/>
      <c r="F53" s="20" t="s">
        <v>103</v>
      </c>
      <c r="G53" s="18"/>
    </row>
    <row r="54" spans="2:7" ht="14.5" customHeight="1" x14ac:dyDescent="0.35">
      <c r="B54" s="83" t="s">
        <v>105</v>
      </c>
      <c r="C54" s="100"/>
      <c r="D54" s="100"/>
      <c r="E54" s="100"/>
      <c r="F54" s="100"/>
      <c r="G54" s="101"/>
    </row>
    <row r="55" spans="2:7" ht="13.15" customHeight="1" x14ac:dyDescent="0.35">
      <c r="B55" s="84"/>
      <c r="C55" s="102"/>
      <c r="D55" s="102"/>
      <c r="E55" s="102"/>
      <c r="F55" s="102"/>
      <c r="G55" s="103"/>
    </row>
    <row r="56" spans="2:7" x14ac:dyDescent="0.35">
      <c r="B56" s="92"/>
      <c r="C56" s="93"/>
      <c r="D56" s="93"/>
      <c r="E56" s="93"/>
      <c r="F56" s="93"/>
      <c r="G56" s="94"/>
    </row>
    <row r="57" spans="2:7" ht="15" thickBot="1" x14ac:dyDescent="0.4">
      <c r="B57" s="81" t="s">
        <v>112</v>
      </c>
      <c r="C57" s="85"/>
      <c r="D57" s="85"/>
      <c r="E57" s="82"/>
      <c r="F57" s="81" t="s">
        <v>89</v>
      </c>
      <c r="G57" s="82"/>
    </row>
    <row r="58" spans="2:7" ht="15" thickBot="1" x14ac:dyDescent="0.4">
      <c r="B58" s="20" t="s">
        <v>90</v>
      </c>
      <c r="C58" s="86"/>
      <c r="D58" s="87"/>
      <c r="E58" s="88"/>
      <c r="F58" s="20" t="s">
        <v>92</v>
      </c>
      <c r="G58" s="18"/>
    </row>
    <row r="59" spans="2:7" ht="15" thickBot="1" x14ac:dyDescent="0.4">
      <c r="B59" s="20" t="s">
        <v>94</v>
      </c>
      <c r="C59" s="89"/>
      <c r="D59" s="90"/>
      <c r="E59" s="91"/>
      <c r="F59" s="20" t="s">
        <v>95</v>
      </c>
      <c r="G59" s="18"/>
    </row>
    <row r="60" spans="2:7" ht="15" thickBot="1" x14ac:dyDescent="0.4">
      <c r="B60" s="20" t="s">
        <v>97</v>
      </c>
      <c r="C60" s="16"/>
      <c r="D60" s="19" t="s">
        <v>108</v>
      </c>
      <c r="E60" s="16"/>
      <c r="F60" s="20" t="s">
        <v>99</v>
      </c>
      <c r="G60" s="18"/>
    </row>
    <row r="61" spans="2:7" ht="15" thickBot="1" x14ac:dyDescent="0.4">
      <c r="B61" s="20" t="s">
        <v>101</v>
      </c>
      <c r="C61" s="17"/>
      <c r="D61" s="20" t="s">
        <v>102</v>
      </c>
      <c r="E61" s="15"/>
      <c r="F61" s="20" t="s">
        <v>103</v>
      </c>
      <c r="G61" s="18"/>
    </row>
    <row r="62" spans="2:7" x14ac:dyDescent="0.35">
      <c r="B62" s="83" t="s">
        <v>105</v>
      </c>
      <c r="C62" s="100"/>
      <c r="D62" s="100"/>
      <c r="E62" s="100"/>
      <c r="F62" s="100"/>
      <c r="G62" s="101"/>
    </row>
    <row r="63" spans="2:7" ht="12" customHeight="1" thickBot="1" x14ac:dyDescent="0.4">
      <c r="B63" s="84"/>
      <c r="C63" s="102"/>
      <c r="D63" s="102"/>
      <c r="E63" s="102"/>
      <c r="F63" s="102"/>
      <c r="G63" s="103"/>
    </row>
  </sheetData>
  <mergeCells count="48">
    <mergeCell ref="B41:E41"/>
    <mergeCell ref="C42:E42"/>
    <mergeCell ref="C43:E43"/>
    <mergeCell ref="B38:B39"/>
    <mergeCell ref="C38:G39"/>
    <mergeCell ref="B62:B63"/>
    <mergeCell ref="C62:G63"/>
    <mergeCell ref="B49:E49"/>
    <mergeCell ref="C50:E50"/>
    <mergeCell ref="C51:E51"/>
    <mergeCell ref="B57:E57"/>
    <mergeCell ref="C58:E58"/>
    <mergeCell ref="C59:E59"/>
    <mergeCell ref="B54:B55"/>
    <mergeCell ref="C54:G55"/>
    <mergeCell ref="B56:G56"/>
    <mergeCell ref="C16:G16"/>
    <mergeCell ref="C27:E27"/>
    <mergeCell ref="C18:E18"/>
    <mergeCell ref="B2:G2"/>
    <mergeCell ref="C4:G4"/>
    <mergeCell ref="B12:E12"/>
    <mergeCell ref="C3:D3"/>
    <mergeCell ref="F3:G3"/>
    <mergeCell ref="F17:G17"/>
    <mergeCell ref="F25:G25"/>
    <mergeCell ref="C19:E19"/>
    <mergeCell ref="B17:E17"/>
    <mergeCell ref="B25:E25"/>
    <mergeCell ref="C26:E26"/>
    <mergeCell ref="B15:G15"/>
    <mergeCell ref="B24:G24"/>
    <mergeCell ref="F33:G33"/>
    <mergeCell ref="F41:G41"/>
    <mergeCell ref="F49:G49"/>
    <mergeCell ref="F57:G57"/>
    <mergeCell ref="B22:B23"/>
    <mergeCell ref="B33:E33"/>
    <mergeCell ref="C34:E34"/>
    <mergeCell ref="C35:E35"/>
    <mergeCell ref="B32:G32"/>
    <mergeCell ref="B40:G40"/>
    <mergeCell ref="C22:G23"/>
    <mergeCell ref="B30:B31"/>
    <mergeCell ref="C30:G31"/>
    <mergeCell ref="B46:B47"/>
    <mergeCell ref="C46:G47"/>
    <mergeCell ref="B48:G48"/>
  </mergeCells>
  <hyperlinks>
    <hyperlink ref="G21" r:id="rId1" display="cory.chambliss@acentra.com" xr:uid="{67BBB093-D909-4695-845B-25A883001C74}"/>
  </hyperlinks>
  <pageMargins left="0.7" right="0.7" top="0.75" bottom="0.75" header="0.3" footer="0.3"/>
  <pageSetup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55BA78-FF3B-43BC-8C86-4E755E0239EB}">
  <dimension ref="B1:K63"/>
  <sheetViews>
    <sheetView tabSelected="1" topLeftCell="A25" workbookViewId="0">
      <selection activeCell="C22" sqref="C22:G23"/>
    </sheetView>
  </sheetViews>
  <sheetFormatPr defaultRowHeight="14.5" x14ac:dyDescent="0.35"/>
  <cols>
    <col min="1" max="1" width="2.453125" customWidth="1"/>
    <col min="2" max="2" width="36.26953125" customWidth="1"/>
    <col min="3" max="6" width="24.54296875" customWidth="1"/>
    <col min="7" max="7" width="32" customWidth="1"/>
    <col min="8" max="8" width="2.26953125" customWidth="1"/>
    <col min="9" max="9" width="13.7265625" customWidth="1"/>
    <col min="10" max="10" width="26.26953125" customWidth="1"/>
    <col min="11" max="11" width="12.7265625" customWidth="1"/>
  </cols>
  <sheetData>
    <row r="1" spans="2:11" ht="15" thickBot="1" x14ac:dyDescent="0.4">
      <c r="J1" s="24">
        <v>41821</v>
      </c>
      <c r="K1" s="21" t="s">
        <v>74</v>
      </c>
    </row>
    <row r="2" spans="2:11" ht="15" thickBot="1" x14ac:dyDescent="0.4">
      <c r="B2" s="110" t="s">
        <v>75</v>
      </c>
      <c r="C2" s="111"/>
      <c r="D2" s="111"/>
      <c r="E2" s="111"/>
      <c r="F2" s="111"/>
      <c r="G2" s="112"/>
    </row>
    <row r="3" spans="2:11" ht="15" thickBot="1" x14ac:dyDescent="0.4">
      <c r="B3" s="32" t="s">
        <v>76</v>
      </c>
      <c r="C3" s="116" t="str">
        <f>Resume!D4</f>
        <v>Gainwelll Technologies</v>
      </c>
      <c r="D3" s="117"/>
      <c r="E3" s="23" t="s">
        <v>77</v>
      </c>
      <c r="F3" s="118" t="str">
        <f>Resume!J4</f>
        <v>Marc Piscitelli</v>
      </c>
      <c r="G3" s="117"/>
    </row>
    <row r="4" spans="2:11" ht="48.75" customHeight="1" thickBot="1" x14ac:dyDescent="0.4">
      <c r="B4" s="32" t="s">
        <v>113</v>
      </c>
      <c r="C4" s="104" t="s">
        <v>114</v>
      </c>
      <c r="D4" s="105"/>
      <c r="E4" s="105"/>
      <c r="F4" s="105"/>
      <c r="G4" s="106"/>
      <c r="H4" s="11"/>
      <c r="I4" s="25"/>
    </row>
    <row r="5" spans="2:11" s="5" customFormat="1" ht="15" thickBot="1" x14ac:dyDescent="0.4">
      <c r="B5" s="6" t="s">
        <v>80</v>
      </c>
      <c r="C5" s="7" t="s">
        <v>81</v>
      </c>
      <c r="D5" s="7" t="s">
        <v>82</v>
      </c>
      <c r="E5" s="7" t="s">
        <v>83</v>
      </c>
      <c r="F5" s="7" t="s">
        <v>84</v>
      </c>
      <c r="G5" s="13" t="s">
        <v>85</v>
      </c>
    </row>
    <row r="6" spans="2:11" ht="15" thickBot="1" x14ac:dyDescent="0.4">
      <c r="B6" s="14" t="str">
        <f>IF(ISTEXT(C19),C19,"")</f>
        <v>Texas Vendor Pharmacy Modernization (VPM)</v>
      </c>
      <c r="C6" s="8">
        <f>IF(ISTEXT(C19),C20,)</f>
        <v>44866</v>
      </c>
      <c r="D6" s="8">
        <f>IF(ISTEXT(C19),E20,)</f>
        <v>45474</v>
      </c>
      <c r="E6" s="9">
        <f>E21</f>
        <v>1</v>
      </c>
      <c r="F6" s="10">
        <f>IF(ISTEXT(C19),DAYS360(C6,D6)/30,)</f>
        <v>20</v>
      </c>
      <c r="G6" s="10">
        <f>E6*F6</f>
        <v>20</v>
      </c>
      <c r="I6" s="22" t="str">
        <f t="shared" ref="I6:I9" si="0">IF(F6=0,"",IF(F6&lt;3,"Short Duration",""))</f>
        <v/>
      </c>
      <c r="J6" s="22" t="str">
        <f t="shared" ref="J6:J7" si="1">IF(C6&lt;$J$1,  "Start Date is beyond 10 years", "")</f>
        <v/>
      </c>
      <c r="K6" s="22" t="str">
        <f>IF(D6&lt;$J$1,  "End Date is beyond 10 years", "")</f>
        <v/>
      </c>
    </row>
    <row r="7" spans="2:11" ht="15" thickBot="1" x14ac:dyDescent="0.4">
      <c r="B7" s="14" t="str">
        <f>IF(ISTEXT(C27),C27,"")</f>
        <v>New To Pooled</v>
      </c>
      <c r="C7" s="8">
        <f>IF(ISTEXT(C27),C28,"")</f>
        <v>40725</v>
      </c>
      <c r="D7" s="8">
        <f>IF(ISTEXT(C27),E28,"")</f>
        <v>42401</v>
      </c>
      <c r="E7" s="9">
        <f>E29</f>
        <v>1</v>
      </c>
      <c r="F7" s="10">
        <f>IF(ISTEXT(C27),DAYS360(C7,D7)/30,)</f>
        <v>55</v>
      </c>
      <c r="G7" s="10">
        <f t="shared" ref="G7:G11" si="2">E7*F7</f>
        <v>55</v>
      </c>
      <c r="I7" s="22" t="str">
        <f t="shared" si="0"/>
        <v/>
      </c>
      <c r="J7" s="22" t="str">
        <f t="shared" si="1"/>
        <v>Start Date is beyond 10 years</v>
      </c>
      <c r="K7" s="22" t="str">
        <f t="shared" ref="K7:K11" si="3">IF(D7&lt;$J$1,  "End Date is beyond 10 years", "")</f>
        <v/>
      </c>
    </row>
    <row r="8" spans="2:11" ht="15" thickBot="1" x14ac:dyDescent="0.4">
      <c r="B8" s="14" t="str">
        <f>IF(ISTEXT(C35),C35,"")</f>
        <v/>
      </c>
      <c r="C8" s="8" t="str">
        <f>IF(ISTEXT(C35),C36,"")</f>
        <v/>
      </c>
      <c r="D8" s="8" t="str">
        <f>IF(ISTEXT(C35),E36,"")</f>
        <v/>
      </c>
      <c r="E8" s="9">
        <f>E37</f>
        <v>0</v>
      </c>
      <c r="F8" s="10">
        <f>IF(ISTEXT(C35),DAYS360(C8,D8)/30,)</f>
        <v>0</v>
      </c>
      <c r="G8" s="10">
        <f t="shared" si="2"/>
        <v>0</v>
      </c>
      <c r="I8" s="22" t="str">
        <f t="shared" si="0"/>
        <v/>
      </c>
      <c r="J8" s="22" t="str">
        <f>IF(C8&lt;$J$1,  "Start Date is beyond 10 years", "")</f>
        <v/>
      </c>
      <c r="K8" s="22" t="str">
        <f t="shared" si="3"/>
        <v/>
      </c>
    </row>
    <row r="9" spans="2:11" x14ac:dyDescent="0.35">
      <c r="B9" s="14" t="str">
        <f>IF(ISTEXT(C43),C43,"")</f>
        <v/>
      </c>
      <c r="C9" s="8" t="str">
        <f>IF(ISTEXT(C43),C44,"")</f>
        <v/>
      </c>
      <c r="D9" s="8" t="str">
        <f>IF(ISTEXT(C43),E44,"")</f>
        <v/>
      </c>
      <c r="E9" s="9"/>
      <c r="F9" s="10">
        <f>IF(ISTEXT(C43),DAYS360(C9,D9)/30,)</f>
        <v>0</v>
      </c>
      <c r="G9" s="10">
        <f t="shared" si="2"/>
        <v>0</v>
      </c>
      <c r="I9" s="22" t="str">
        <f t="shared" si="0"/>
        <v/>
      </c>
      <c r="J9" s="22" t="str">
        <f t="shared" ref="J9:J11" si="4">IF(C9&lt;$J$1,  "Start Date is beyond 10 years", "")</f>
        <v/>
      </c>
      <c r="K9" s="22" t="str">
        <f t="shared" si="3"/>
        <v/>
      </c>
    </row>
    <row r="10" spans="2:11" x14ac:dyDescent="0.35">
      <c r="B10" s="14" t="str">
        <f>IF(ISTEXT(C51),C51,"")</f>
        <v/>
      </c>
      <c r="C10" s="31" t="str">
        <f>IF(ISTEXT(C51),C52,"")</f>
        <v/>
      </c>
      <c r="D10" s="31" t="str">
        <f>IF(ISTEXT(C51),E52,"")</f>
        <v/>
      </c>
      <c r="E10" s="9">
        <f>E53</f>
        <v>0</v>
      </c>
      <c r="F10" s="10">
        <f>IF(ISTEXT(C51),DAYS360(C10,D10)/30,)</f>
        <v>0</v>
      </c>
      <c r="G10" s="10">
        <f t="shared" si="2"/>
        <v>0</v>
      </c>
      <c r="I10" s="22" t="str">
        <f>IF(F10=0,"",IF(F10&lt;3,"Short Duration",""))</f>
        <v/>
      </c>
      <c r="J10" s="22" t="str">
        <f t="shared" si="4"/>
        <v/>
      </c>
      <c r="K10" s="22" t="str">
        <f t="shared" si="3"/>
        <v/>
      </c>
    </row>
    <row r="11" spans="2:11" ht="15" thickBot="1" x14ac:dyDescent="0.4">
      <c r="B11" s="14" t="str">
        <f>IF(ISTEXT(#REF!),#REF!,"")</f>
        <v/>
      </c>
      <c r="C11" s="8" t="str">
        <f>IF(ISTEXT(#REF!),#REF!,"")</f>
        <v/>
      </c>
      <c r="D11" s="8" t="str">
        <f>IF(ISTEXT(#REF!),#REF!,"")</f>
        <v/>
      </c>
      <c r="E11" s="9"/>
      <c r="F11" s="10">
        <f>IF(ISTEXT(#REF!),DAYS360(C11,D11)/30,)</f>
        <v>0</v>
      </c>
      <c r="G11" s="10">
        <f t="shared" si="2"/>
        <v>0</v>
      </c>
      <c r="I11" s="22" t="str">
        <f>IF(F11=0,"",IF(F11&lt;3,"Short Duration",""))</f>
        <v/>
      </c>
      <c r="J11" s="22" t="str">
        <f t="shared" si="4"/>
        <v/>
      </c>
      <c r="K11" s="22" t="str">
        <f t="shared" si="3"/>
        <v/>
      </c>
    </row>
    <row r="12" spans="2:11" ht="15" thickBot="1" x14ac:dyDescent="0.4">
      <c r="B12" s="113" t="s">
        <v>86</v>
      </c>
      <c r="C12" s="114"/>
      <c r="D12" s="114"/>
      <c r="E12" s="115"/>
      <c r="F12" s="12">
        <f>SUM(F6:F11)</f>
        <v>75</v>
      </c>
      <c r="G12" s="12">
        <f>SUM(G6:G11)</f>
        <v>75</v>
      </c>
    </row>
    <row r="14" spans="2:11" ht="15" thickBot="1" x14ac:dyDescent="0.4"/>
    <row r="15" spans="2:11" ht="15" thickBot="1" x14ac:dyDescent="0.4">
      <c r="B15" s="110" t="s">
        <v>87</v>
      </c>
      <c r="C15" s="111"/>
      <c r="D15" s="111"/>
      <c r="E15" s="111"/>
      <c r="F15" s="111"/>
      <c r="G15" s="112"/>
    </row>
    <row r="16" spans="2:11" ht="42.75" customHeight="1" thickBot="1" x14ac:dyDescent="0.4">
      <c r="B16" s="4" t="str">
        <f>B4</f>
        <v>Minimum Qualification - S12</v>
      </c>
      <c r="C16" s="104" t="str">
        <f>C4</f>
        <v>Experience within the past ten (10) years, managing the successful transition of IT systems from one (1) company or contract to another on at least two (2) separate Projects. The Transition Manager’s experience will have been for a minimum duration of three (3) months for each Project.</v>
      </c>
      <c r="D16" s="105"/>
      <c r="E16" s="105"/>
      <c r="F16" s="105"/>
      <c r="G16" s="106"/>
    </row>
    <row r="17" spans="2:7" ht="15" thickBot="1" x14ac:dyDescent="0.4">
      <c r="B17" s="81" t="s">
        <v>88</v>
      </c>
      <c r="C17" s="85"/>
      <c r="D17" s="85"/>
      <c r="E17" s="82"/>
      <c r="F17" s="81" t="s">
        <v>89</v>
      </c>
      <c r="G17" s="82"/>
    </row>
    <row r="18" spans="2:7" ht="45" customHeight="1" thickBot="1" x14ac:dyDescent="0.4">
      <c r="B18" s="20" t="s">
        <v>90</v>
      </c>
      <c r="C18" s="107" t="s">
        <v>91</v>
      </c>
      <c r="D18" s="108"/>
      <c r="E18" s="109"/>
      <c r="F18" s="20" t="s">
        <v>92</v>
      </c>
      <c r="G18" s="36" t="s">
        <v>93</v>
      </c>
    </row>
    <row r="19" spans="2:7" ht="15" thickBot="1" x14ac:dyDescent="0.4">
      <c r="B19" s="20" t="s">
        <v>94</v>
      </c>
      <c r="C19" s="89" t="s">
        <v>47</v>
      </c>
      <c r="D19" s="90"/>
      <c r="E19" s="91"/>
      <c r="F19" s="20" t="s">
        <v>95</v>
      </c>
      <c r="G19" s="18" t="s">
        <v>96</v>
      </c>
    </row>
    <row r="20" spans="2:7" ht="25.5" thickBot="1" x14ac:dyDescent="0.4">
      <c r="B20" s="20" t="s">
        <v>97</v>
      </c>
      <c r="C20" s="16">
        <v>44866</v>
      </c>
      <c r="D20" s="19" t="s">
        <v>98</v>
      </c>
      <c r="E20" s="16">
        <v>45474</v>
      </c>
      <c r="F20" s="20" t="s">
        <v>99</v>
      </c>
      <c r="G20" s="36" t="s">
        <v>100</v>
      </c>
    </row>
    <row r="21" spans="2:7" ht="29.5" thickBot="1" x14ac:dyDescent="0.4">
      <c r="B21" s="20" t="s">
        <v>101</v>
      </c>
      <c r="C21" s="38" t="s">
        <v>21</v>
      </c>
      <c r="D21" s="20" t="s">
        <v>102</v>
      </c>
      <c r="E21" s="15">
        <v>1</v>
      </c>
      <c r="F21" s="20" t="s">
        <v>103</v>
      </c>
      <c r="G21" s="37" t="s">
        <v>104</v>
      </c>
    </row>
    <row r="22" spans="2:7" ht="14.5" customHeight="1" x14ac:dyDescent="0.35">
      <c r="B22" s="83" t="s">
        <v>105</v>
      </c>
      <c r="C22" s="95" t="s">
        <v>126</v>
      </c>
      <c r="D22" s="96"/>
      <c r="E22" s="96"/>
      <c r="F22" s="96"/>
      <c r="G22" s="97"/>
    </row>
    <row r="23" spans="2:7" ht="145.5" customHeight="1" thickBot="1" x14ac:dyDescent="0.4">
      <c r="B23" s="84"/>
      <c r="C23" s="98"/>
      <c r="D23" s="98"/>
      <c r="E23" s="98"/>
      <c r="F23" s="98"/>
      <c r="G23" s="99"/>
    </row>
    <row r="24" spans="2:7" ht="15.75" customHeight="1" thickBot="1" x14ac:dyDescent="0.4">
      <c r="B24" s="92"/>
      <c r="C24" s="93"/>
      <c r="D24" s="93"/>
      <c r="E24" s="93"/>
      <c r="F24" s="93"/>
      <c r="G24" s="94"/>
    </row>
    <row r="25" spans="2:7" ht="15" thickBot="1" x14ac:dyDescent="0.4">
      <c r="B25" s="81" t="s">
        <v>106</v>
      </c>
      <c r="C25" s="85"/>
      <c r="D25" s="85"/>
      <c r="E25" s="82"/>
      <c r="F25" s="81" t="s">
        <v>89</v>
      </c>
      <c r="G25" s="82"/>
    </row>
    <row r="26" spans="2:7" ht="15" thickBot="1" x14ac:dyDescent="0.4">
      <c r="B26" s="20" t="s">
        <v>90</v>
      </c>
      <c r="C26" s="107" t="s">
        <v>115</v>
      </c>
      <c r="D26" s="108"/>
      <c r="E26" s="109"/>
      <c r="F26" s="20" t="s">
        <v>92</v>
      </c>
      <c r="G26" s="36" t="s">
        <v>116</v>
      </c>
    </row>
    <row r="27" spans="2:7" ht="15" thickBot="1" x14ac:dyDescent="0.4">
      <c r="B27" s="20" t="s">
        <v>94</v>
      </c>
      <c r="C27" s="89" t="s">
        <v>117</v>
      </c>
      <c r="D27" s="90"/>
      <c r="E27" s="91"/>
      <c r="F27" s="20" t="s">
        <v>95</v>
      </c>
      <c r="G27" s="18" t="s">
        <v>118</v>
      </c>
    </row>
    <row r="28" spans="2:7" ht="25.5" thickBot="1" x14ac:dyDescent="0.4">
      <c r="B28" s="20" t="s">
        <v>107</v>
      </c>
      <c r="C28" s="16">
        <v>40725</v>
      </c>
      <c r="D28" s="19" t="s">
        <v>108</v>
      </c>
      <c r="E28" s="16">
        <v>42401</v>
      </c>
      <c r="F28" s="20" t="s">
        <v>99</v>
      </c>
      <c r="G28" s="36" t="s">
        <v>119</v>
      </c>
    </row>
    <row r="29" spans="2:7" ht="15" thickBot="1" x14ac:dyDescent="0.4">
      <c r="B29" s="20" t="s">
        <v>101</v>
      </c>
      <c r="C29" s="35" t="s">
        <v>120</v>
      </c>
      <c r="D29" s="20" t="s">
        <v>102</v>
      </c>
      <c r="E29" s="15">
        <v>1</v>
      </c>
      <c r="F29" s="20" t="s">
        <v>103</v>
      </c>
      <c r="G29" s="18" t="s">
        <v>121</v>
      </c>
    </row>
    <row r="30" spans="2:7" ht="14.5" customHeight="1" x14ac:dyDescent="0.35">
      <c r="B30" s="83" t="s">
        <v>105</v>
      </c>
      <c r="C30" s="95" t="s">
        <v>125</v>
      </c>
      <c r="D30" s="95"/>
      <c r="E30" s="95"/>
      <c r="F30" s="95"/>
      <c r="G30" s="119"/>
    </row>
    <row r="31" spans="2:7" ht="154" customHeight="1" thickBot="1" x14ac:dyDescent="0.4">
      <c r="B31" s="84"/>
      <c r="C31" s="120"/>
      <c r="D31" s="120"/>
      <c r="E31" s="120"/>
      <c r="F31" s="120"/>
      <c r="G31" s="121"/>
    </row>
    <row r="32" spans="2:7" ht="15" thickBot="1" x14ac:dyDescent="0.4">
      <c r="B32" s="92"/>
      <c r="C32" s="93"/>
      <c r="D32" s="93"/>
      <c r="E32" s="93"/>
      <c r="F32" s="93"/>
      <c r="G32" s="94"/>
    </row>
    <row r="33" spans="2:7" x14ac:dyDescent="0.35">
      <c r="B33" s="81" t="s">
        <v>109</v>
      </c>
      <c r="C33" s="85"/>
      <c r="D33" s="85"/>
      <c r="E33" s="82"/>
      <c r="F33" s="81" t="s">
        <v>89</v>
      </c>
      <c r="G33" s="82"/>
    </row>
    <row r="34" spans="2:7" x14ac:dyDescent="0.35">
      <c r="B34" s="20" t="s">
        <v>90</v>
      </c>
      <c r="C34" s="86"/>
      <c r="D34" s="87"/>
      <c r="E34" s="88"/>
      <c r="F34" s="20" t="s">
        <v>92</v>
      </c>
      <c r="G34" s="18"/>
    </row>
    <row r="35" spans="2:7" x14ac:dyDescent="0.35">
      <c r="B35" s="20" t="s">
        <v>94</v>
      </c>
      <c r="C35" s="89"/>
      <c r="D35" s="90"/>
      <c r="E35" s="91"/>
      <c r="F35" s="20" t="s">
        <v>95</v>
      </c>
      <c r="G35" s="18"/>
    </row>
    <row r="36" spans="2:7" ht="27" customHeight="1" x14ac:dyDescent="0.35">
      <c r="B36" s="20" t="s">
        <v>97</v>
      </c>
      <c r="C36" s="16"/>
      <c r="D36" s="19" t="s">
        <v>108</v>
      </c>
      <c r="E36" s="16"/>
      <c r="F36" s="20" t="s">
        <v>99</v>
      </c>
      <c r="G36" s="18"/>
    </row>
    <row r="37" spans="2:7" x14ac:dyDescent="0.35">
      <c r="B37" s="20" t="s">
        <v>101</v>
      </c>
      <c r="C37" s="17"/>
      <c r="D37" s="20" t="s">
        <v>102</v>
      </c>
      <c r="E37" s="15"/>
      <c r="F37" s="20" t="s">
        <v>103</v>
      </c>
      <c r="G37" s="18"/>
    </row>
    <row r="38" spans="2:7" ht="14.5" customHeight="1" x14ac:dyDescent="0.35">
      <c r="B38" s="83" t="s">
        <v>105</v>
      </c>
      <c r="C38" s="100"/>
      <c r="D38" s="100"/>
      <c r="E38" s="100"/>
      <c r="F38" s="100"/>
      <c r="G38" s="101"/>
    </row>
    <row r="39" spans="2:7" ht="53.25" customHeight="1" x14ac:dyDescent="0.35">
      <c r="B39" s="84"/>
      <c r="C39" s="102"/>
      <c r="D39" s="102"/>
      <c r="E39" s="102"/>
      <c r="F39" s="102"/>
      <c r="G39" s="103"/>
    </row>
    <row r="40" spans="2:7" x14ac:dyDescent="0.35">
      <c r="B40" s="92"/>
      <c r="C40" s="93"/>
      <c r="D40" s="93"/>
      <c r="E40" s="93"/>
      <c r="F40" s="93"/>
      <c r="G40" s="94"/>
    </row>
    <row r="41" spans="2:7" x14ac:dyDescent="0.35">
      <c r="B41" s="81" t="s">
        <v>110</v>
      </c>
      <c r="C41" s="85"/>
      <c r="D41" s="85"/>
      <c r="E41" s="82"/>
      <c r="F41" s="81" t="s">
        <v>89</v>
      </c>
      <c r="G41" s="82"/>
    </row>
    <row r="42" spans="2:7" x14ac:dyDescent="0.35">
      <c r="B42" s="20" t="s">
        <v>90</v>
      </c>
      <c r="C42" s="86"/>
      <c r="D42" s="87"/>
      <c r="E42" s="88"/>
      <c r="F42" s="20" t="s">
        <v>92</v>
      </c>
      <c r="G42" s="18"/>
    </row>
    <row r="43" spans="2:7" x14ac:dyDescent="0.35">
      <c r="B43" s="20" t="s">
        <v>94</v>
      </c>
      <c r="C43" s="89"/>
      <c r="D43" s="90"/>
      <c r="E43" s="91"/>
      <c r="F43" s="20" t="s">
        <v>95</v>
      </c>
      <c r="G43" s="18"/>
    </row>
    <row r="44" spans="2:7" x14ac:dyDescent="0.35">
      <c r="B44" s="20" t="s">
        <v>97</v>
      </c>
      <c r="C44" s="16"/>
      <c r="D44" s="19" t="s">
        <v>108</v>
      </c>
      <c r="E44" s="16"/>
      <c r="F44" s="20" t="s">
        <v>99</v>
      </c>
      <c r="G44" s="18"/>
    </row>
    <row r="45" spans="2:7" x14ac:dyDescent="0.35">
      <c r="B45" s="20" t="s">
        <v>101</v>
      </c>
      <c r="C45" s="17"/>
      <c r="D45" s="20" t="s">
        <v>102</v>
      </c>
      <c r="E45" s="15"/>
      <c r="F45" s="20" t="s">
        <v>103</v>
      </c>
      <c r="G45" s="18"/>
    </row>
    <row r="46" spans="2:7" ht="14.5" customHeight="1" x14ac:dyDescent="0.35">
      <c r="B46" s="83" t="s">
        <v>105</v>
      </c>
      <c r="C46" s="100"/>
      <c r="D46" s="100"/>
      <c r="E46" s="100"/>
      <c r="F46" s="100"/>
      <c r="G46" s="101"/>
    </row>
    <row r="47" spans="2:7" ht="21.75" customHeight="1" x14ac:dyDescent="0.35">
      <c r="B47" s="84"/>
      <c r="C47" s="102"/>
      <c r="D47" s="102"/>
      <c r="E47" s="102"/>
      <c r="F47" s="102"/>
      <c r="G47" s="103"/>
    </row>
    <row r="48" spans="2:7" x14ac:dyDescent="0.35">
      <c r="B48" s="92"/>
      <c r="C48" s="93"/>
      <c r="D48" s="93"/>
      <c r="E48" s="93"/>
      <c r="F48" s="93"/>
      <c r="G48" s="94"/>
    </row>
    <row r="49" spans="2:7" x14ac:dyDescent="0.35">
      <c r="B49" s="81" t="s">
        <v>111</v>
      </c>
      <c r="C49" s="85"/>
      <c r="D49" s="85"/>
      <c r="E49" s="82"/>
      <c r="F49" s="81" t="s">
        <v>89</v>
      </c>
      <c r="G49" s="82"/>
    </row>
    <row r="50" spans="2:7" x14ac:dyDescent="0.35">
      <c r="B50" s="20" t="s">
        <v>90</v>
      </c>
      <c r="C50" s="86"/>
      <c r="D50" s="87"/>
      <c r="E50" s="88"/>
      <c r="F50" s="20" t="s">
        <v>92</v>
      </c>
      <c r="G50" s="18"/>
    </row>
    <row r="51" spans="2:7" x14ac:dyDescent="0.35">
      <c r="B51" s="20" t="s">
        <v>94</v>
      </c>
      <c r="C51" s="89"/>
      <c r="D51" s="90"/>
      <c r="E51" s="91"/>
      <c r="F51" s="20" t="s">
        <v>95</v>
      </c>
      <c r="G51" s="18"/>
    </row>
    <row r="52" spans="2:7" x14ac:dyDescent="0.35">
      <c r="B52" s="20" t="s">
        <v>97</v>
      </c>
      <c r="C52" s="16"/>
      <c r="D52" s="19" t="s">
        <v>108</v>
      </c>
      <c r="E52" s="16"/>
      <c r="F52" s="20" t="s">
        <v>99</v>
      </c>
      <c r="G52" s="18"/>
    </row>
    <row r="53" spans="2:7" x14ac:dyDescent="0.35">
      <c r="B53" s="20" t="s">
        <v>101</v>
      </c>
      <c r="C53" s="17"/>
      <c r="D53" s="20" t="s">
        <v>102</v>
      </c>
      <c r="E53" s="15"/>
      <c r="F53" s="20" t="s">
        <v>103</v>
      </c>
      <c r="G53" s="18"/>
    </row>
    <row r="54" spans="2:7" ht="14.5" customHeight="1" x14ac:dyDescent="0.35">
      <c r="B54" s="83" t="s">
        <v>105</v>
      </c>
      <c r="C54" s="100"/>
      <c r="D54" s="100"/>
      <c r="E54" s="100"/>
      <c r="F54" s="100"/>
      <c r="G54" s="101"/>
    </row>
    <row r="55" spans="2:7" x14ac:dyDescent="0.35">
      <c r="B55" s="84"/>
      <c r="C55" s="102"/>
      <c r="D55" s="102"/>
      <c r="E55" s="102"/>
      <c r="F55" s="102"/>
      <c r="G55" s="103"/>
    </row>
    <row r="56" spans="2:7" x14ac:dyDescent="0.35">
      <c r="B56" s="92"/>
      <c r="C56" s="93"/>
      <c r="D56" s="93"/>
      <c r="E56" s="93"/>
      <c r="F56" s="93"/>
      <c r="G56" s="94"/>
    </row>
    <row r="57" spans="2:7" ht="15" thickBot="1" x14ac:dyDescent="0.4">
      <c r="B57" s="81" t="s">
        <v>112</v>
      </c>
      <c r="C57" s="85"/>
      <c r="D57" s="85"/>
      <c r="E57" s="82"/>
      <c r="F57" s="81" t="s">
        <v>89</v>
      </c>
      <c r="G57" s="82"/>
    </row>
    <row r="58" spans="2:7" ht="15" thickBot="1" x14ac:dyDescent="0.4">
      <c r="B58" s="20" t="s">
        <v>90</v>
      </c>
      <c r="C58" s="86"/>
      <c r="D58" s="87"/>
      <c r="E58" s="88"/>
      <c r="F58" s="20" t="s">
        <v>92</v>
      </c>
      <c r="G58" s="18"/>
    </row>
    <row r="59" spans="2:7" ht="15" thickBot="1" x14ac:dyDescent="0.4">
      <c r="B59" s="20" t="s">
        <v>94</v>
      </c>
      <c r="C59" s="89"/>
      <c r="D59" s="90"/>
      <c r="E59" s="91"/>
      <c r="F59" s="20" t="s">
        <v>95</v>
      </c>
      <c r="G59" s="18"/>
    </row>
    <row r="60" spans="2:7" ht="15" thickBot="1" x14ac:dyDescent="0.4">
      <c r="B60" s="20" t="s">
        <v>97</v>
      </c>
      <c r="C60" s="16"/>
      <c r="D60" s="19" t="s">
        <v>108</v>
      </c>
      <c r="E60" s="16"/>
      <c r="F60" s="20" t="s">
        <v>99</v>
      </c>
      <c r="G60" s="18"/>
    </row>
    <row r="61" spans="2:7" ht="15" thickBot="1" x14ac:dyDescent="0.4">
      <c r="B61" s="20" t="s">
        <v>101</v>
      </c>
      <c r="C61" s="17"/>
      <c r="D61" s="20" t="s">
        <v>102</v>
      </c>
      <c r="E61" s="15"/>
      <c r="F61" s="20" t="s">
        <v>103</v>
      </c>
      <c r="G61" s="18"/>
    </row>
    <row r="62" spans="2:7" x14ac:dyDescent="0.35">
      <c r="B62" s="83" t="s">
        <v>105</v>
      </c>
      <c r="C62" s="100"/>
      <c r="D62" s="100"/>
      <c r="E62" s="100"/>
      <c r="F62" s="100"/>
      <c r="G62" s="101"/>
    </row>
    <row r="63" spans="2:7" ht="10.9" customHeight="1" thickBot="1" x14ac:dyDescent="0.4">
      <c r="B63" s="84"/>
      <c r="C63" s="102"/>
      <c r="D63" s="102"/>
      <c r="E63" s="102"/>
      <c r="F63" s="102"/>
      <c r="G63" s="103"/>
    </row>
  </sheetData>
  <mergeCells count="48">
    <mergeCell ref="C16:G16"/>
    <mergeCell ref="B17:E17"/>
    <mergeCell ref="F17:G17"/>
    <mergeCell ref="B15:G15"/>
    <mergeCell ref="B2:G2"/>
    <mergeCell ref="C3:D3"/>
    <mergeCell ref="F3:G3"/>
    <mergeCell ref="C4:G4"/>
    <mergeCell ref="B12:E12"/>
    <mergeCell ref="B62:B63"/>
    <mergeCell ref="C62:G63"/>
    <mergeCell ref="B56:G56"/>
    <mergeCell ref="B57:E57"/>
    <mergeCell ref="F57:G57"/>
    <mergeCell ref="C58:E58"/>
    <mergeCell ref="C59:E59"/>
    <mergeCell ref="C18:E18"/>
    <mergeCell ref="C19:E19"/>
    <mergeCell ref="B22:B23"/>
    <mergeCell ref="C22:G23"/>
    <mergeCell ref="B24:G24"/>
    <mergeCell ref="B25:E25"/>
    <mergeCell ref="F25:G25"/>
    <mergeCell ref="C26:E26"/>
    <mergeCell ref="C27:E27"/>
    <mergeCell ref="B30:B31"/>
    <mergeCell ref="C30:G31"/>
    <mergeCell ref="B32:G32"/>
    <mergeCell ref="B33:E33"/>
    <mergeCell ref="F33:G33"/>
    <mergeCell ref="C34:E34"/>
    <mergeCell ref="C35:E35"/>
    <mergeCell ref="B38:B39"/>
    <mergeCell ref="C38:G39"/>
    <mergeCell ref="B40:G40"/>
    <mergeCell ref="B41:E41"/>
    <mergeCell ref="F41:G41"/>
    <mergeCell ref="C42:E42"/>
    <mergeCell ref="C43:E43"/>
    <mergeCell ref="B46:B47"/>
    <mergeCell ref="C46:G47"/>
    <mergeCell ref="B48:G48"/>
    <mergeCell ref="B49:E49"/>
    <mergeCell ref="F49:G49"/>
    <mergeCell ref="C50:E50"/>
    <mergeCell ref="C51:E51"/>
    <mergeCell ref="B54:B55"/>
    <mergeCell ref="C54:G55"/>
  </mergeCells>
  <hyperlinks>
    <hyperlink ref="G21" r:id="rId1" display="dan.callaway@hhs.texas.gov" xr:uid="{1954EE5C-B0D9-4783-A96C-CFD060E1CEAB}"/>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716D7091948D5459F2D5E5332BC9526" ma:contentTypeVersion="4" ma:contentTypeDescription="Create a new document." ma:contentTypeScope="" ma:versionID="7f3c6dfe69a65ec865c0375544423d47">
  <xsd:schema xmlns:xsd="http://www.w3.org/2001/XMLSchema" xmlns:xs="http://www.w3.org/2001/XMLSchema" xmlns:p="http://schemas.microsoft.com/office/2006/metadata/properties" xmlns:ns2="500343c0-af67-4d55-b6f3-a7838e163d14" xmlns:ns3="d0550642-d931-4c3e-b55f-9323dceecc58" targetNamespace="http://schemas.microsoft.com/office/2006/metadata/properties" ma:root="true" ma:fieldsID="cb9a6dd603ab947c16993c4bfe9c4f4a" ns2:_="" ns3:_="">
    <xsd:import namespace="500343c0-af67-4d55-b6f3-a7838e163d14"/>
    <xsd:import namespace="d0550642-d931-4c3e-b55f-9323dceecc58"/>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SearchProperties"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00343c0-af67-4d55-b6f3-a7838e163d14"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d0550642-d931-4c3e-b55f-9323dceecc58"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dlc_DocId xmlns="500343c0-af67-4d55-b6f3-a7838e163d14">PROCURE-1445957526-86</_dlc_DocId>
    <_dlc_DocIdUrl xmlns="500343c0-af67-4d55-b6f3-a7838e163d14">
      <Url>https://osicagov.sharepoint.com/sites/Procurement/CalSAWS/_layouts/15/DocIdRedir.aspx?ID=PROCURE-1445957526-86</Url>
      <Description>PROCURE-1445957526-86</Description>
    </_dlc_DocIdUrl>
  </documentManagement>
</p:properti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5.xml><?xml version="1.0" encoding="utf-8"?>
<?mso-contentType ?>
<SharedContentType xmlns="Microsoft.SharePoint.Taxonomy.ContentTypeSync" SourceId="5bce90d6-5a2c-47e0-8337-aac7acda0e97" ContentTypeId="0x0101" PreviousValue="false" LastSyncTimeStamp="2017-02-08T00:21:31.923Z"/>
</file>

<file path=customXml/itemProps1.xml><?xml version="1.0" encoding="utf-8"?>
<ds:datastoreItem xmlns:ds="http://schemas.openxmlformats.org/officeDocument/2006/customXml" ds:itemID="{F24B8354-75AB-47D3-9476-3F2E330BC968}"/>
</file>

<file path=customXml/itemProps2.xml><?xml version="1.0" encoding="utf-8"?>
<ds:datastoreItem xmlns:ds="http://schemas.openxmlformats.org/officeDocument/2006/customXml" ds:itemID="{6756DA93-55C5-41BC-850E-7ECD60C1FB4E}">
  <ds:schemaRefs>
    <ds:schemaRef ds:uri="http://schemas.microsoft.com/sharepoint/v3/contenttype/forms"/>
  </ds:schemaRefs>
</ds:datastoreItem>
</file>

<file path=customXml/itemProps3.xml><?xml version="1.0" encoding="utf-8"?>
<ds:datastoreItem xmlns:ds="http://schemas.openxmlformats.org/officeDocument/2006/customXml" ds:itemID="{8854371C-EFDC-4CD7-9905-08DD0EBB25E0}">
  <ds:schemaRefs>
    <ds:schemaRef ds:uri="http://schemas.microsoft.com/office/2006/metadata/properties"/>
    <ds:schemaRef ds:uri="http://schemas.microsoft.com/office/infopath/2007/PartnerControls"/>
    <ds:schemaRef ds:uri="2aee61e6-86cc-40b7-a95d-8a3fe4e64fa9"/>
    <ds:schemaRef ds:uri="ea4026c8-3390-414a-b854-51b266cbd192"/>
  </ds:schemaRefs>
</ds:datastoreItem>
</file>

<file path=customXml/itemProps4.xml><?xml version="1.0" encoding="utf-8"?>
<ds:datastoreItem xmlns:ds="http://schemas.openxmlformats.org/officeDocument/2006/customXml" ds:itemID="{B6680C8D-F049-43C6-ABBC-103BAFEBD300}"/>
</file>

<file path=customXml/itemProps5.xml><?xml version="1.0" encoding="utf-8"?>
<ds:datastoreItem xmlns:ds="http://schemas.openxmlformats.org/officeDocument/2006/customXml" ds:itemID="{C600D6EE-E824-4FCA-849B-08769D7341D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Form Instructions</vt:lpstr>
      <vt:lpstr>Resume</vt:lpstr>
      <vt:lpstr>S11</vt:lpstr>
      <vt:lpstr>S12</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 Sodergren</dc:creator>
  <cp:keywords/>
  <dc:description/>
  <cp:lastModifiedBy>Wilder, Dawn</cp:lastModifiedBy>
  <cp:revision/>
  <dcterms:created xsi:type="dcterms:W3CDTF">2024-04-09T13:18:20Z</dcterms:created>
  <dcterms:modified xsi:type="dcterms:W3CDTF">2024-08-13T07:04:59Z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0x010100A716D7091948D5459F2D5E5332BC9526</vt:lpwstr>
  </property>
  <property fmtid="{D5CDD505-2E9C-101B-9397-08002B2CF9AE}" pid="3" name="_dlc_DocIdItemGuid">
    <vt:lpwstr>91cea6d4-dba7-41c5-b20d-24d80f75106d</vt:lpwstr>
  </property>
  <property fmtid="{D5CDD505-2E9C-101B-9397-08002B2CF9AE}" pid="4" name="MediaServiceImageTags">
    <vt:lpwstr/>
  </property>
</Properties>
</file>