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C:\Users\dwilder6\AppData\Local\Microsoft\Windows\INetCache\Content.Outlook\CJJEDP5G\"/>
    </mc:Choice>
  </mc:AlternateContent>
  <xr:revisionPtr revIDLastSave="0" documentId="13_ncr:1_{7614A144-9B04-4556-8754-18C1CDDD5A83}" xr6:coauthVersionLast="47" xr6:coauthVersionMax="47" xr10:uidLastSave="{00000000-0000-0000-0000-000000000000}"/>
  <bookViews>
    <workbookView xWindow="-110" yWindow="-110" windowWidth="19420" windowHeight="10420" firstSheet="1" activeTab="4" xr2:uid="{1373EE99-EBE6-4D31-9913-EE1392883D64}"/>
  </bookViews>
  <sheets>
    <sheet name="Form Instructions" sheetId="6" r:id="rId1"/>
    <sheet name="Resume" sheetId="1" r:id="rId2"/>
    <sheet name="S13" sheetId="2" r:id="rId3"/>
    <sheet name="S15" sheetId="9" r:id="rId4"/>
    <sheet name="S14" sheetId="8"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9" i="1" l="1"/>
  <c r="C16" i="2"/>
  <c r="C6" i="2"/>
  <c r="B6" i="2"/>
  <c r="D10" i="9"/>
  <c r="C10" i="9"/>
  <c r="D10" i="8"/>
  <c r="C10" i="8"/>
  <c r="C10" i="2"/>
  <c r="L24" i="1"/>
  <c r="C16" i="9" l="1"/>
  <c r="B16" i="9"/>
  <c r="E11" i="9"/>
  <c r="D11" i="9"/>
  <c r="C11" i="9"/>
  <c r="B11" i="9"/>
  <c r="F10" i="9"/>
  <c r="E10" i="9"/>
  <c r="G10" i="9" s="1"/>
  <c r="B10" i="9"/>
  <c r="E9" i="9"/>
  <c r="D9" i="9"/>
  <c r="C9" i="9"/>
  <c r="B9" i="9"/>
  <c r="E8" i="9"/>
  <c r="D8" i="9"/>
  <c r="C8" i="9"/>
  <c r="F8" i="9" s="1"/>
  <c r="B8" i="9"/>
  <c r="E7" i="9"/>
  <c r="D7" i="9"/>
  <c r="C7" i="9"/>
  <c r="B7" i="9"/>
  <c r="E6" i="9"/>
  <c r="D6" i="9"/>
  <c r="C6" i="9"/>
  <c r="F6" i="9" s="1"/>
  <c r="B6" i="9"/>
  <c r="F3" i="9"/>
  <c r="C3" i="9"/>
  <c r="C16" i="8"/>
  <c r="B16" i="8"/>
  <c r="E11" i="8"/>
  <c r="D11" i="8"/>
  <c r="J11" i="8" s="1"/>
  <c r="C11" i="8"/>
  <c r="B11" i="8"/>
  <c r="F10" i="8"/>
  <c r="E10" i="8"/>
  <c r="G10" i="8" s="1"/>
  <c r="J10" i="8"/>
  <c r="I10" i="8"/>
  <c r="B10" i="8"/>
  <c r="E9" i="8"/>
  <c r="D9" i="8"/>
  <c r="C9" i="8"/>
  <c r="I9" i="8" s="1"/>
  <c r="B9" i="8"/>
  <c r="E8" i="8"/>
  <c r="D8" i="8"/>
  <c r="J8" i="8" s="1"/>
  <c r="C8" i="8"/>
  <c r="B8" i="8"/>
  <c r="E7" i="8"/>
  <c r="D7" i="8"/>
  <c r="J7" i="8" s="1"/>
  <c r="C7" i="8"/>
  <c r="I7" i="8" s="1"/>
  <c r="B7" i="8"/>
  <c r="E6" i="8"/>
  <c r="D6" i="8"/>
  <c r="J6" i="8" s="1"/>
  <c r="C6" i="8"/>
  <c r="B6" i="8"/>
  <c r="F3" i="8"/>
  <c r="C3" i="8"/>
  <c r="B16" i="2"/>
  <c r="D10" i="2"/>
  <c r="I10" i="2"/>
  <c r="D11" i="2"/>
  <c r="J11" i="2" s="1"/>
  <c r="C11" i="2"/>
  <c r="I11" i="2" s="1"/>
  <c r="D9" i="2"/>
  <c r="J9" i="2" s="1"/>
  <c r="C9" i="2"/>
  <c r="I9" i="2" s="1"/>
  <c r="D8" i="2"/>
  <c r="J8" i="2" s="1"/>
  <c r="C8" i="2"/>
  <c r="I8" i="2" s="1"/>
  <c r="D7" i="2"/>
  <c r="J7" i="2" s="1"/>
  <c r="C7" i="2"/>
  <c r="D6" i="2"/>
  <c r="J6" i="2" s="1"/>
  <c r="B10" i="2"/>
  <c r="B11" i="2"/>
  <c r="B9" i="2"/>
  <c r="B8" i="2"/>
  <c r="B7" i="2"/>
  <c r="F3" i="2"/>
  <c r="C3" i="2"/>
  <c r="E11" i="2"/>
  <c r="E10" i="2"/>
  <c r="E8" i="2"/>
  <c r="E9" i="2"/>
  <c r="E7" i="2"/>
  <c r="E6" i="2"/>
  <c r="J10" i="2" l="1"/>
  <c r="F10" i="2"/>
  <c r="F6" i="2"/>
  <c r="G6" i="2" s="1"/>
  <c r="I6" i="2"/>
  <c r="F7" i="2"/>
  <c r="G7" i="2" s="1"/>
  <c r="I7" i="2"/>
  <c r="I6" i="8"/>
  <c r="F6" i="8"/>
  <c r="G6" i="8" s="1"/>
  <c r="I8" i="8"/>
  <c r="F8" i="8"/>
  <c r="G8" i="8"/>
  <c r="F9" i="8"/>
  <c r="J9" i="8"/>
  <c r="G9" i="8"/>
  <c r="F11" i="8"/>
  <c r="I11" i="8"/>
  <c r="F7" i="9"/>
  <c r="F12" i="9" s="1"/>
  <c r="F9" i="9"/>
  <c r="F7" i="8"/>
  <c r="G7" i="8" s="1"/>
  <c r="G6" i="9"/>
  <c r="G8" i="9"/>
  <c r="F11" i="9"/>
  <c r="G11" i="9" s="1"/>
  <c r="G9" i="9"/>
  <c r="G11" i="8"/>
  <c r="F11" i="2"/>
  <c r="F9" i="2"/>
  <c r="G9" i="2" s="1"/>
  <c r="F8" i="2"/>
  <c r="G8" i="2" s="1"/>
  <c r="G11" i="2"/>
  <c r="G10" i="2"/>
  <c r="G7" i="9" l="1"/>
  <c r="G12" i="9" s="1"/>
  <c r="F12" i="8"/>
  <c r="G12" i="8"/>
  <c r="G12" i="2"/>
  <c r="F12" i="2"/>
</calcChain>
</file>

<file path=xl/sharedStrings.xml><?xml version="1.0" encoding="utf-8"?>
<sst xmlns="http://schemas.openxmlformats.org/spreadsheetml/2006/main" count="380" uniqueCount="119">
  <si>
    <t xml:space="preserve">Attachment 10 includes a separate form (Excel file) for each Key Staff position and contains two (2) parts that must be completed for each proposed candidate: </t>
  </si>
  <si>
    <t>Part 1 - Resume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</si>
  <si>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</si>
  <si>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</si>
  <si>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</si>
  <si>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</si>
  <si>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r>
      <rPr>
        <b/>
        <sz val="11"/>
        <color rgb="FF000000"/>
        <rFont val="Century Gothic"/>
        <family val="2"/>
      </rPr>
      <t>Relevant Experience</t>
    </r>
    <r>
      <rPr>
        <sz val="11"/>
        <color rgb="FF000000"/>
        <rFont val="Century Gothic"/>
        <family val="2"/>
      </rPr>
      <t>:  This section is optional.   For any Projects not cited within Part 2, contractors may provide additional Projects that illustrate experience or background to support their Key Staff candidate.   Start with the most recent experience and add as many rows as necessary.</t>
    </r>
  </si>
  <si>
    <t>Part 2 - Key Staff Minimum Qualification Tabs (S13 - S15)</t>
  </si>
  <si>
    <r>
      <rPr>
        <b/>
        <sz val="11"/>
        <color rgb="FF000000"/>
        <rFont val="Century Gothic"/>
        <family val="2"/>
      </rPr>
      <t>Instructions</t>
    </r>
    <r>
      <rPr>
        <sz val="11"/>
        <color rgb="FF000000"/>
        <rFont val="Century Gothic"/>
        <family val="2"/>
      </rPr>
      <t xml:space="preserve">: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</si>
  <si>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family val="2"/>
      </rPr>
      <t xml:space="preserve">For each Project, identify the name of the Project, Project/Project Role details, Description of the relevant Project Experience, and Project Contact information. 
</t>
    </r>
    <r>
      <rPr>
        <b/>
        <sz val="11"/>
        <color rgb="FF000000"/>
        <rFont val="Century Gothic"/>
        <family val="2"/>
      </rPr>
      <t>Project/Project Role details:</t>
    </r>
    <r>
      <rPr>
        <sz val="11"/>
        <color rgb="FF000000"/>
        <rFont val="Century Gothic"/>
        <family val="2"/>
      </rPr>
      <t xml:space="preserve"> Provide the Contractor name, Project start and end dates, percentage of time on the Project (100%, 50%, etc.), and name of Role on the Project. 
</t>
    </r>
    <r>
      <rPr>
        <b/>
        <sz val="11"/>
        <color rgb="FF000000"/>
        <rFont val="Century Gothic"/>
        <family val="2"/>
      </rPr>
      <t xml:space="preserve">Description of Relevant Experience: </t>
    </r>
    <r>
      <rPr>
        <sz val="11"/>
        <color rgb="FF000000"/>
        <rFont val="Century Gothic"/>
        <family val="2"/>
      </rPr>
      <t xml:space="preserve">Provde a description that includes sufficient detail to verify that the Key Staff role/experience on the Project is relevant the MQ definition.
</t>
    </r>
    <r>
      <rPr>
        <b/>
        <sz val="11"/>
        <color rgb="FF000000"/>
        <rFont val="Century Gothic"/>
        <family val="2"/>
      </rPr>
      <t>Contact Information:</t>
    </r>
    <r>
      <rPr>
        <sz val="11"/>
        <color rgb="FF000000"/>
        <rFont val="Century Gothic"/>
        <family val="2"/>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</si>
  <si>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</si>
  <si>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</si>
  <si>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</si>
  <si>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</si>
  <si>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BENEFITSCAL APPLICATION MANAGER</t>
  </si>
  <si>
    <t xml:space="preserve">PART 1 – RESUME </t>
  </si>
  <si>
    <t>Contractor</t>
  </si>
  <si>
    <t>Gainwell Technologies</t>
  </si>
  <si>
    <t>Candidate Name</t>
  </si>
  <si>
    <t>Satyanarayana Gandi</t>
  </si>
  <si>
    <t>Position in the Company</t>
  </si>
  <si>
    <t>Account Delivery Leader</t>
  </si>
  <si>
    <t>Length of Time in Position</t>
  </si>
  <si>
    <t>5 years</t>
  </si>
  <si>
    <t>Project Position &amp; Responsibilities</t>
  </si>
  <si>
    <t>Manages and oversees operations of service delivery teams for web applications, interactive voice response (IVR) and Analytics on CalWIN account to verify that services are delivered in accordance with agreed-upon business solution goals and objectives. Identifies and manages the implementation of process improvements. Delivery accountability with operational focus. Verify all towers are delivering effectively and in accordance with contractual obligations, SLAs, and client expectations. Monitor governance, reporting, and corrective/improvement action plans.
• Verify the towers are partnering where appropriate and that processes are in place such that the various parts coordinate efforts and can work effectively. Help new projects involve necessary accountable teams.
• Engage with client leadership and provide representation for all delivery initiatives and operations.
• Work demand prioritization and rationalization. Oversight for resourcing demand and planning, including pyramid objectives.
• P&amp;L/cost Performance results; forecast oversight. Represent the account as needed in cross-account initiatives.
• Lead and initiate where needed assessments of opportunities to bring innovation to the client. Partner with the CTO and Chief Architect to prioritize technology upgrades.</t>
  </si>
  <si>
    <t>Skills &amp; Qualifications for Project Position</t>
  </si>
  <si>
    <t>Highly organized, detail-oriented professional with more than 18 years of experience in application development and in program and project management in the technology industry in on-premises and AWS cloud. Exceptional and rapid big-picture evaluation and analysis for developing plans for recovery or execution. Decisive leader igniting high-performance teams and contributes a tenacious, business-minded approach to drive and execute company objectives. Excels at creating solutions and leading efforts to increase efficiency, significantly simplify processes, and contribute to enhancing product/service performance and features. Thrives in a challenging, deadline-driven environment using strong analytical skills to solve problems and provide solutions. Can quickly learn new processes. Proven success at delivering projects on time and within budget.</t>
  </si>
  <si>
    <t>Education (add rows as needed)</t>
  </si>
  <si>
    <t xml:space="preserve">Start </t>
  </si>
  <si>
    <t xml:space="preserve">End </t>
  </si>
  <si>
    <t>Degree / Course of Study</t>
  </si>
  <si>
    <t>School</t>
  </si>
  <si>
    <t>Master of Business Administration</t>
  </si>
  <si>
    <t>Osmania University</t>
  </si>
  <si>
    <t>Bachelor's Degree, Engineering</t>
  </si>
  <si>
    <t>University of Madras</t>
  </si>
  <si>
    <t>Professional Certifications or Designations (add rows as needed)</t>
  </si>
  <si>
    <t>Certification or Designation</t>
  </si>
  <si>
    <t>Organization</t>
  </si>
  <si>
    <t>Dates</t>
  </si>
  <si>
    <t>Project Management Professional (PMP)</t>
  </si>
  <si>
    <t>Project Management Institute</t>
  </si>
  <si>
    <t>08-01-2017 — 08-01-2026</t>
  </si>
  <si>
    <t>Professional Scrum Master I</t>
  </si>
  <si>
    <t>09-01-2022 — No Expiration Date</t>
  </si>
  <si>
    <t>AWS Certified Solutions Architect Associate</t>
  </si>
  <si>
    <t>02-01-2023 — 02-01-2026</t>
  </si>
  <si>
    <t>ITIL 4 ® Foundation</t>
  </si>
  <si>
    <t>06-01-2022 — No Expiration Date</t>
  </si>
  <si>
    <t>Additional Relevant Experience (Add additional tables as needed)</t>
  </si>
  <si>
    <t>Project Title #1</t>
  </si>
  <si>
    <t>CMIPS II</t>
  </si>
  <si>
    <t>Position Title</t>
  </si>
  <si>
    <t>Deputy Account Executive / Delivery Manager</t>
  </si>
  <si>
    <t xml:space="preserve">Begin Date </t>
  </si>
  <si>
    <t xml:space="preserve">End Date </t>
  </si>
  <si>
    <t># of Months</t>
  </si>
  <si>
    <t>Scope and Description of Responsibility</t>
  </si>
  <si>
    <t>Skills Utilized and Experience Attained</t>
  </si>
  <si>
    <t>CalWIN</t>
  </si>
  <si>
    <t>Project Title #3</t>
  </si>
  <si>
    <t>- Threshold Date</t>
  </si>
  <si>
    <t xml:space="preserve">PART 2 – APPLICATION MANAGER MINIMUM QUALIFICATIONS SUMMARY TABLE </t>
  </si>
  <si>
    <t xml:space="preserve">Contractor - </t>
  </si>
  <si>
    <t xml:space="preserve">Candidate Name - </t>
  </si>
  <si>
    <t>Minimum Qualification - S13</t>
  </si>
  <si>
    <t>A minimum of five (5) years of experience within the past ten (10) years of experience in the development, implementation and management of information technology -and IT systems, including cloud architectures, portal applications, business systems, server technologies, and communication technologies.</t>
  </si>
  <si>
    <t xml:space="preserve"> Project Name</t>
  </si>
  <si>
    <t>Start Date</t>
  </si>
  <si>
    <t>End Date</t>
  </si>
  <si>
    <t>Percentage of Time</t>
  </si>
  <si>
    <t>Duration in Months</t>
  </si>
  <si>
    <t>Project Value</t>
  </si>
  <si>
    <t>Totals</t>
  </si>
  <si>
    <t xml:space="preserve">PART 2 – APPLICATION MANAGER MINIMUM QUALIFICATIONS PROJECT DETAILS </t>
  </si>
  <si>
    <t>Project #1</t>
  </si>
  <si>
    <t xml:space="preserve">Contact </t>
  </si>
  <si>
    <t xml:space="preserve">Company Name: </t>
  </si>
  <si>
    <t xml:space="preserve">Contact Name &amp; Role: </t>
  </si>
  <si>
    <t>Diane Alexander CalSAWS/CalWIN Executive Director</t>
  </si>
  <si>
    <t xml:space="preserve">Project Name: </t>
  </si>
  <si>
    <t>Company/Org Name:</t>
  </si>
  <si>
    <t xml:space="preserve">CalSAWS </t>
  </si>
  <si>
    <t>Start Date (MM/DD/YYYY):</t>
  </si>
  <si>
    <t>End Date (MM/DD/YYYY):</t>
  </si>
  <si>
    <t>Phone Number:</t>
  </si>
  <si>
    <t>916-208-2304</t>
  </si>
  <si>
    <t>Staff Role:</t>
  </si>
  <si>
    <t>Percentage of Time:</t>
  </si>
  <si>
    <t>Email:</t>
  </si>
  <si>
    <t>diane.alexander@comcast.net</t>
  </si>
  <si>
    <t>Description of relevant experience:</t>
  </si>
  <si>
    <t>Project #2</t>
  </si>
  <si>
    <t>Hewlett Packard Enterprise</t>
  </si>
  <si>
    <t>Leora Filosena 
Deputy Director</t>
  </si>
  <si>
    <t>California Department of Social Services</t>
  </si>
  <si>
    <t>Start Date:</t>
  </si>
  <si>
    <r>
      <t>Deputy Account Executive</t>
    </r>
    <r>
      <rPr>
        <sz val="10"/>
        <color rgb="FF000000"/>
        <rFont val="Aptos Narrow"/>
        <family val="2"/>
      </rPr>
      <t> </t>
    </r>
    <r>
      <rPr>
        <i/>
        <sz val="10"/>
        <color rgb="FF000000"/>
        <rFont val="Century Gothic"/>
        <family val="2"/>
      </rPr>
      <t>/ Delivery Manager</t>
    </r>
  </si>
  <si>
    <t>Leora.Filosena@dss.ca.gov</t>
  </si>
  <si>
    <t>Project #3</t>
  </si>
  <si>
    <t>End Date:</t>
  </si>
  <si>
    <t>Project #4</t>
  </si>
  <si>
    <t>Project #5</t>
  </si>
  <si>
    <t>Project #6</t>
  </si>
  <si>
    <t>Minimum Qualification - S15</t>
  </si>
  <si>
    <t>A minimum of three (3) years of experience applying UCD processes and User Experience (UX) activities (such as usability reviews, studies, and testing) on IT Projects.</t>
  </si>
  <si>
    <t>Minimum Qualification - S14</t>
  </si>
  <si>
    <t>A minimum of five (5) years of experience within the past ten (10) years, managing a SDLC, including business and system requirement specification, design, development, testing, and implementation, on Projects involving complex IT systems.</t>
  </si>
  <si>
    <t>Leora Filosena  
Deputy Director</t>
  </si>
  <si>
    <t>Application management and team leadership
Environment: Cúram, ERP Advantage Financials, SAP Business Objects, Case Management, IBM Cloud, AWS, Java, DB2, SQL, TypeScript,
JavaScript, Angular.js, Node.js and IBM WebSphere, Web Services, Interfaces.</t>
  </si>
  <si>
    <t>Large, complex IT system with a high number of recipients, providers, and system end users involved in California IHSS program. CMIPS II is used by end users across the 58 California counties, the CDSS, DHCS, and Office of Systems Integration (OSI) CMIPS II Project Office. Verify project scope is defined, agreed upon, and adhered to for the life of the project, unless intentionally modified and approved.
• Led the service delivery including application enhancement and maintenance. Verified that all types of project resources were assigned, available, and producing project deliverables as planned.
• Developed detailed schedule of project tasks and deliverables, and tracked progress against the schedule.
• Led team of 50 across broad technical and business disciplines; tracked progress so that project milestones were completed on time, on budget, and desired results were achieved.
• Monitored time reporting to confirm project staff were delivering services as planned.
• Followed project closedown processes (e.g., lessons learned, project archiving).
• Reduced and controlled costs and increased overall efficiency by automating processes including batch monitoring, service request resolutions, and routine work; delineated between new work and regulated maintenance and operations by assigning specified resources for new work and maintenance work.
• Increased efficiency through digitizing timecard submission by developing solution and architecture to use cloud and on-premises infrastructure using agile methodologies; created solution for responsive web design for application use on all devices.
• Managed internal and external projects; supervised scrum teams working with project managers.</t>
  </si>
  <si>
    <t>Application management, delivery operations, IVR, analytics, implementation, process improvement, accountability, contracts/SLAs, client relationship and communication, governance, reporting, corrective action plans, prioritization, resourcing, P&amp;L, innovation, technology upgrades.</t>
  </si>
  <si>
    <t>CalWORKs Information Network (CalWIN) system provided for the automated determination of eligibility for public assistance programs and delivery of program benefits; supported all major processing functions necessary to administer California's public assistance programs and supporting CalWORKs, foster care, Medi-Cal, food stamps, GA/GR, and employment services.
•Manages and oversees application maintenance and service delivery teams for web applications, interactive voice response (IVR) and Analytics to verify that services are delivered in accordance with agreed-upon business solution goals and objectives. 
• Identifies and manages the implementation of process improvements. Delivery accountability with operational focus. Verify all areas are delivering effectively and in accordance with contractual obligations, SLAs, and client expectations. Monitor governance and reporting.
• Engage with client leadership and provide representation for all delivery initiatives and operations.
• Work demand prioritization and rationalization. Oversight for resourcing demand and planning.
• Responsible for performance results.
• Lead and initiate where needed assessments of opportunities to bring innovation to the client. Partner with the CTO and Chief Architect to prioritize technology upgrades. 
• Communicated with counties and Consortium to arrange JAD sessions to meet requirements; analyzed requirements and organized internal meetings with other subsystems for impact analysis; prepared design documents and project plan for changes and led implementation process.</t>
  </si>
  <si>
    <t>Large, complex IT system with a high number of recipients, providers, and system end users involved in California IHSS program. CMIPS II is used by end users across the 58 California counties, the CDSS, DHCS, and Office of Systems Integration (OSI) CMIPS II Project Office. Verify project scope is defined, agreed upon, and adhered to for the life of the project, unless intentionally modified and approved.
• Led the application enhancement and maintenance team and technical operations. Verified that all types of project resources were assigned, available, and producing project deliverables as planned.
• Developed detailed schedule of project tasks and deliverables, and tracked progress against the schedule.
• Led team of 50 across broad technical and business disciplines; tracked progress so that project milestones were completed on time, on budget, and desired results were achieved.
• Led the development, implementation and management of information technology projects.
• Reduced and controlled costs and increased overall efficiency by automating processes including batch monitoring, service request resolutions, and routine work; delineated between new work and regulated maintenance and operations by assigning specified resources for new work and maintenance work.
• Increased efficiency through digitizing timecard submission by developing solution and architecture to use cloud and on-premises infrastructure using agile methodologies; created solution for responsive web design for application use on all devices.
• Managed internal and external projects; supervised scrum teams working with project managers.</t>
  </si>
  <si>
    <t>Manages and oversees application maintenance and service delivery teams for web applications, portal and mobile applications,  interactive voice response (IVR), and Analytics on CalWIN account to verify that business services are delivered in accordance with agreed-upon business solution goals and objectives. Identifies and manages the implementation of process improvements. Delivery accountability with operational focus. Verify all areas are delivering effectively and in accordance with contractual obligations, SLAs, and client expectations. 
• Communicated with counties and Consortium to arrange JAD sessions to meet requirements; analyzed requirements and organized internal meetings with other subsystems for impact analysis; prepared design documents and project plan for changes and led implementation process.
• Engaged with client leadership and provide representation for all delivery initiatives and operations.
• Responsible for the development, implementation and management of IT systems to achieve performance results including leadership of technical teams for cloud architecture, server technologies and communications technologies including cloud deployments, data center implementations and County networks.
• Led and initiate assessments of opportunities to bring innovation to the client. Partner with the CTO and Chief Architect to prioritize technology upgrades.</t>
  </si>
  <si>
    <t>Manages and oversees operations of application maintenance teams for web applications, interactive voice response (IVR) and Analytics on CalWIN account to verify that services are delivered in accordance with agreed-upon business solution goals and objectives. Identifies and manages the implementation of process improvements. 
* Led a team of analysts, programmers and testing staff to identify business and system requirement specifications and complete the design, development, testing and implementaion of projects for the CalWIN application which was a large and complex IT system.
* Engage with client leadership and provide representation for all delivery initiatives and operations.
* Employed various SDLC methodologies including waterfall, hybrid Agile and Agile.
* Lead and initiate where needed assessments of opportunities to bring innovation to the client.</t>
  </si>
  <si>
    <t>Manages and oversees application maintenance and service delivery teams for web applications, interactive voice response (IVR) and Analytics on CalWIN account to verify that services are delivered in accordance with agreed-upon business solution goals and objectives. Identifies and manages the implementation of process improvements. 
• For the CalWIN core application, employed UCD and UX activities including focus groups and usability testing. For the portal and mobile applications, employed UCD and UX methodologies including engaging focus groups similar to the CalWIN core application.  In addition to focus groups, other UCD techniques were used including outreach interactions, persona development, user stories, wireframes, Agile development with focus group feedback, usability testing, and incorporation of web development techniques for users with disabilities.
• Engage with client leadership and provide representation for all delivery initiatives and operations.
• Lead and initiate where needed assessments of opportunities to bring innovation to the client. Partner with the CTO and Chief Architect to prioritize technology upgrades.</t>
  </si>
  <si>
    <t>CMIPS II is a large, complex IT system with a high number of recipients, providers, and system end users involved in California IHSS program. CMIPS II is used by end users across the 58 California counties, the CDSS, DHCS, and Office of Systems Integration (OSI) CMIPS II Project Office. 
* Verified that all types of project resources were assigned, available, and producing project deliverables as planned.
* Developed detailed schedule of project tasks and deliverables, and tracked progress against the schedule.
* Led team of 50 across broad technical and business disciplines; tracked progress so that project milestones were completed on time, on budget, and desired results were achieved.
* Led a team of analysts, programmers and testing staff to identify business and system requirement specifications and complete the design, development, testing and implementation of projects.
* Reduced and controlled costs and increased overall efficiency by automating processes including batch monitoring, service request resolutions, and routine work; delineated between new work and regulated maintenance and operations by assigning specified resources for new work and maintenance work.
* Increased efficiency through digitizing timecard submission by developing solution and architecture to use cloud and on-premises infrastructure using agile methodologies; created solution for responsive web design for application use on all devices.
* Managed internal and external projects; led teams using the Agile SDLC methodology including supervising Agile scrum teams.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</si>
</sst>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u/>
      <sz val="14"/>
      <color theme="1"/>
      <name val="Century Gothic"/>
      <family val="2"/>
    </font>
    <font>
      <b/>
      <sz val="11"/>
      <color theme="1"/>
      <name val="Century Gothic"/>
      <family val="2"/>
    </font>
    <font>
      <b/>
      <sz val="11"/>
      <color rgb="FF000000"/>
      <name val="Century Gothic"/>
      <family val="2"/>
    </font>
    <font>
      <sz val="11"/>
      <color rgb="FF000000"/>
      <name val="Century Gothic"/>
      <family val="2"/>
    </font>
    <font>
      <u/>
      <sz val="11"/>
      <color theme="10"/>
      <name val="Calibri"/>
      <family val="2"/>
      <scheme val="minor"/>
    </font>
    <font>
      <sz val="10"/>
      <color rgb="FF000000"/>
      <name val="Aptos Narrow"/>
      <family val="2"/>
    </font>
  </fonts>
  <fills count="9">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rgb="FFFFFFFF"/>
        <bgColor indexed="64"/>
      </patternFill>
    </fill>
    <fill>
      <patternFill patternType="solid">
        <fgColor rgb="FF8EAADB"/>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s>
  <cellStyleXfs count="3">
    <xf numFmtId="0" fontId="0" fillId="0" borderId="0"/>
    <xf numFmtId="9" fontId="1" fillId="0" borderId="0" applyFont="0" applyFill="0" applyBorder="0" applyAlignment="0" applyProtection="0"/>
    <xf numFmtId="0" fontId="18" fillId="0" borderId="0" applyNumberFormat="0" applyFill="0" applyBorder="0" applyAlignment="0" applyProtection="0"/>
  </cellStyleXfs>
  <cellXfs count="118">
    <xf numFmtId="0" fontId="0" fillId="0" borderId="0" xfId="0"/>
    <xf numFmtId="0" fontId="7" fillId="3" borderId="5" xfId="0" applyFont="1" applyFill="1" applyBorder="1" applyAlignment="1">
      <alignment horizontal="left" vertical="center" wrapText="1"/>
    </xf>
    <xf numFmtId="14" fontId="6" fillId="0" borderId="5" xfId="0" applyNumberFormat="1" applyFont="1" applyBorder="1" applyAlignment="1">
      <alignment vertical="center" wrapText="1"/>
    </xf>
    <xf numFmtId="14" fontId="6" fillId="0" borderId="5" xfId="0" applyNumberFormat="1" applyFont="1" applyBorder="1" applyAlignment="1">
      <alignment horizontal="center" vertical="center" wrapText="1"/>
    </xf>
    <xf numFmtId="0" fontId="9" fillId="2" borderId="1" xfId="0" applyFont="1" applyFill="1" applyBorder="1" applyAlignment="1">
      <alignment vertical="center" wrapText="1"/>
    </xf>
    <xf numFmtId="0" fontId="2" fillId="0" borderId="0" xfId="0" applyFont="1"/>
    <xf numFmtId="0" fontId="7" fillId="3" borderId="5" xfId="0" applyFont="1" applyFill="1" applyBorder="1" applyAlignment="1">
      <alignment horizontal="center" vertical="center"/>
    </xf>
    <xf numFmtId="0" fontId="7" fillId="3" borderId="8" xfId="0" applyFont="1" applyFill="1" applyBorder="1" applyAlignment="1">
      <alignment horizontal="center" vertical="center" wrapText="1"/>
    </xf>
    <xf numFmtId="14" fontId="6" fillId="7" borderId="8" xfId="0" applyNumberFormat="1" applyFont="1" applyFill="1" applyBorder="1" applyAlignment="1">
      <alignment vertical="center" wrapText="1"/>
    </xf>
    <xf numFmtId="9" fontId="6" fillId="7" borderId="8" xfId="1" applyFont="1" applyFill="1" applyBorder="1" applyAlignment="1">
      <alignment vertical="center" wrapText="1"/>
    </xf>
    <xf numFmtId="164" fontId="6" fillId="7" borderId="8" xfId="0" applyNumberFormat="1" applyFont="1" applyFill="1" applyBorder="1" applyAlignment="1">
      <alignment vertical="center" wrapText="1"/>
    </xf>
    <xf numFmtId="0" fontId="8" fillId="0" borderId="9" xfId="0" applyFont="1" applyBorder="1" applyAlignment="1">
      <alignment vertical="center" wrapText="1"/>
    </xf>
    <xf numFmtId="164" fontId="12" fillId="7" borderId="8" xfId="0" applyNumberFormat="1" applyFont="1" applyFill="1" applyBorder="1" applyAlignment="1">
      <alignment vertical="center" wrapText="1"/>
    </xf>
    <xf numFmtId="0" fontId="7" fillId="6" borderId="8" xfId="0" applyFont="1" applyFill="1" applyBorder="1" applyAlignment="1">
      <alignment horizontal="center" vertical="center" wrapText="1"/>
    </xf>
    <xf numFmtId="0" fontId="12" fillId="7" borderId="5" xfId="0" applyFont="1" applyFill="1" applyBorder="1" applyAlignment="1">
      <alignment vertical="center"/>
    </xf>
    <xf numFmtId="9" fontId="10" fillId="0" borderId="3" xfId="1" applyFont="1" applyBorder="1" applyAlignment="1">
      <alignment horizontal="center" vertical="center"/>
    </xf>
    <xf numFmtId="14" fontId="10" fillId="0" borderId="1" xfId="0" applyNumberFormat="1" applyFont="1" applyBorder="1" applyAlignment="1">
      <alignment horizontal="center" vertical="center"/>
    </xf>
    <xf numFmtId="49" fontId="10" fillId="0" borderId="3" xfId="1" applyNumberFormat="1" applyFont="1" applyBorder="1" applyAlignment="1">
      <alignment horizontal="center" vertical="center"/>
    </xf>
    <xf numFmtId="0" fontId="10" fillId="0" borderId="1" xfId="0" applyFont="1" applyBorder="1" applyAlignment="1">
      <alignment horizontal="left" vertical="center"/>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0" fillId="0" borderId="0" xfId="0" quotePrefix="1"/>
    <xf numFmtId="0" fontId="2" fillId="0" borderId="0" xfId="0" quotePrefix="1" applyFont="1"/>
    <xf numFmtId="0" fontId="4" fillId="2" borderId="1" xfId="0" applyFont="1" applyFill="1" applyBorder="1" applyAlignment="1">
      <alignment horizontal="right" vertical="center"/>
    </xf>
    <xf numFmtId="14" fontId="0" fillId="0" borderId="0" xfId="0" applyNumberFormat="1"/>
    <xf numFmtId="0" fontId="8" fillId="0" borderId="0" xfId="0" applyFont="1" applyAlignment="1">
      <alignment vertical="center" wrapText="1"/>
    </xf>
    <xf numFmtId="0" fontId="8" fillId="0" borderId="0" xfId="0" applyFont="1"/>
    <xf numFmtId="0" fontId="14" fillId="0" borderId="0" xfId="0" applyFont="1" applyAlignment="1">
      <alignment vertical="center" wrapText="1"/>
    </xf>
    <xf numFmtId="0" fontId="15"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14" fontId="12" fillId="7" borderId="5" xfId="0" applyNumberFormat="1" applyFont="1" applyFill="1" applyBorder="1" applyAlignment="1">
      <alignment vertical="center"/>
    </xf>
    <xf numFmtId="0" fontId="4" fillId="2" borderId="2" xfId="0" applyFont="1" applyFill="1" applyBorder="1" applyAlignment="1">
      <alignment vertical="center"/>
    </xf>
    <xf numFmtId="0" fontId="17" fillId="0" borderId="0" xfId="0" applyFont="1" applyAlignment="1">
      <alignment horizontal="left" vertical="center" wrapText="1"/>
    </xf>
    <xf numFmtId="0" fontId="17" fillId="0" borderId="0" xfId="0" applyFont="1" applyAlignment="1">
      <alignment vertical="center" wrapText="1"/>
    </xf>
    <xf numFmtId="0" fontId="10" fillId="0" borderId="1" xfId="0" applyFont="1" applyBorder="1" applyAlignment="1">
      <alignment horizontal="left" vertical="center" wrapText="1"/>
    </xf>
    <xf numFmtId="0" fontId="18" fillId="0" borderId="8" xfId="2" applyBorder="1" applyAlignment="1">
      <alignment horizontal="left" vertical="center" wrapText="1"/>
    </xf>
    <xf numFmtId="0" fontId="18" fillId="0" borderId="1" xfId="2" applyBorder="1" applyAlignment="1">
      <alignment horizontal="left" vertical="center" wrapText="1"/>
    </xf>
    <xf numFmtId="49" fontId="10" fillId="0" borderId="3" xfId="1" applyNumberFormat="1" applyFont="1" applyBorder="1" applyAlignment="1">
      <alignment horizontal="center"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4" borderId="4" xfId="0" applyFont="1" applyFill="1" applyBorder="1" applyAlignment="1">
      <alignment vertical="center" wrapText="1"/>
    </xf>
    <xf numFmtId="0" fontId="7" fillId="3" borderId="6" xfId="0" applyFont="1" applyFill="1" applyBorder="1" applyAlignment="1">
      <alignment vertical="center" wrapText="1"/>
    </xf>
    <xf numFmtId="0" fontId="7" fillId="3" borderId="8"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14" fontId="5" fillId="4" borderId="3" xfId="0" applyNumberFormat="1" applyFont="1" applyFill="1" applyBorder="1" applyAlignment="1">
      <alignment horizontal="center" vertical="center" wrapText="1"/>
    </xf>
    <xf numFmtId="14" fontId="5" fillId="4" borderId="4" xfId="0" applyNumberFormat="1" applyFont="1" applyFill="1" applyBorder="1" applyAlignment="1">
      <alignment horizontal="center" vertical="center" wrapText="1"/>
    </xf>
    <xf numFmtId="0" fontId="7" fillId="3" borderId="2" xfId="0" applyFont="1" applyFill="1" applyBorder="1" applyAlignment="1">
      <alignment horizontal="left" vertical="center" wrapText="1"/>
    </xf>
    <xf numFmtId="0" fontId="7" fillId="3" borderId="4" xfId="0" applyFont="1" applyFill="1" applyBorder="1" applyAlignment="1">
      <alignment horizontal="left" vertical="center" wrapText="1"/>
    </xf>
    <xf numFmtId="14" fontId="5" fillId="4" borderId="2" xfId="0" applyNumberFormat="1" applyFont="1" applyFill="1" applyBorder="1" applyAlignment="1">
      <alignment horizontal="center" vertical="center" wrapText="1"/>
    </xf>
    <xf numFmtId="164" fontId="6" fillId="4" borderId="2" xfId="0" applyNumberFormat="1" applyFont="1" applyFill="1" applyBorder="1" applyAlignment="1">
      <alignment horizontal="center" vertical="center" wrapText="1"/>
    </xf>
    <xf numFmtId="164" fontId="6" fillId="4" borderId="4" xfId="0" applyNumberFormat="1" applyFont="1" applyFill="1" applyBorder="1" applyAlignment="1">
      <alignment horizontal="center"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4" fillId="5" borderId="2" xfId="0" applyFont="1" applyFill="1" applyBorder="1" applyAlignment="1">
      <alignment vertical="center" wrapText="1"/>
    </xf>
    <xf numFmtId="0" fontId="4" fillId="5" borderId="3" xfId="0" applyFont="1" applyFill="1" applyBorder="1" applyAlignment="1">
      <alignment vertical="center" wrapText="1"/>
    </xf>
    <xf numFmtId="0" fontId="4" fillId="5" borderId="4" xfId="0" applyFont="1" applyFill="1" applyBorder="1" applyAlignment="1">
      <alignment vertical="center" wrapText="1"/>
    </xf>
    <xf numFmtId="0" fontId="7" fillId="3" borderId="3"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4" xfId="0" applyFont="1" applyFill="1" applyBorder="1" applyAlignment="1">
      <alignment horizontal="left" vertical="center" wrapText="1"/>
    </xf>
    <xf numFmtId="0" fontId="7" fillId="3" borderId="14" xfId="0" applyFont="1" applyFill="1" applyBorder="1" applyAlignment="1">
      <alignment vertical="center" wrapText="1"/>
    </xf>
    <xf numFmtId="0" fontId="7" fillId="3" borderId="15" xfId="0" applyFont="1" applyFill="1" applyBorder="1" applyAlignment="1">
      <alignment vertical="center" wrapText="1"/>
    </xf>
    <xf numFmtId="0" fontId="6" fillId="4" borderId="14" xfId="0" applyFont="1" applyFill="1" applyBorder="1" applyAlignment="1">
      <alignment vertical="center" wrapText="1"/>
    </xf>
    <xf numFmtId="0" fontId="6" fillId="4" borderId="16" xfId="0" applyFont="1" applyFill="1" applyBorder="1" applyAlignment="1">
      <alignment vertical="center" wrapText="1"/>
    </xf>
    <xf numFmtId="0" fontId="6" fillId="4" borderId="15" xfId="0" applyFont="1" applyFill="1" applyBorder="1" applyAlignment="1">
      <alignmen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0" fillId="0" borderId="12" xfId="0" applyFont="1" applyBorder="1" applyAlignment="1">
      <alignment horizontal="left" vertical="center"/>
    </xf>
    <xf numFmtId="0" fontId="11" fillId="6" borderId="13" xfId="0" applyFont="1" applyFill="1" applyBorder="1" applyAlignment="1">
      <alignment horizontal="left" vertical="center"/>
    </xf>
    <xf numFmtId="0" fontId="11" fillId="6" borderId="5" xfId="0" applyFont="1" applyFill="1" applyBorder="1" applyAlignment="1">
      <alignment horizontal="left" vertical="center"/>
    </xf>
    <xf numFmtId="0" fontId="10" fillId="0" borderId="10" xfId="0" applyFont="1" applyBorder="1" applyAlignment="1">
      <alignment horizontal="left" vertical="center" indent="1"/>
    </xf>
    <xf numFmtId="0" fontId="10" fillId="0" borderId="11" xfId="0" applyFont="1" applyBorder="1" applyAlignment="1">
      <alignment horizontal="left" vertical="center" indent="1"/>
    </xf>
    <xf numFmtId="0" fontId="10" fillId="0" borderId="7" xfId="0" applyFont="1" applyBorder="1" applyAlignment="1">
      <alignment horizontal="left" vertical="center" indent="1"/>
    </xf>
    <xf numFmtId="0" fontId="10" fillId="0" borderId="8" xfId="0" applyFont="1" applyBorder="1" applyAlignment="1">
      <alignment horizontal="left" vertical="center" indent="1"/>
    </xf>
    <xf numFmtId="0" fontId="10" fillId="8" borderId="2" xfId="0" applyFont="1" applyFill="1" applyBorder="1" applyAlignment="1">
      <alignment horizontal="left" vertical="center" wrapText="1" indent="4"/>
    </xf>
    <xf numFmtId="0" fontId="10" fillId="8" borderId="3" xfId="0" applyFont="1" applyFill="1" applyBorder="1" applyAlignment="1">
      <alignment horizontal="left" vertical="center" wrapText="1" indent="4"/>
    </xf>
    <xf numFmtId="0" fontId="10" fillId="8" borderId="4" xfId="0" applyFont="1" applyFill="1" applyBorder="1" applyAlignment="1">
      <alignment horizontal="left" vertical="center" wrapText="1" indent="4"/>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2" borderId="3" xfId="0" applyFont="1" applyFill="1" applyBorder="1" applyAlignment="1">
      <alignment horizontal="left" vertical="center"/>
    </xf>
    <xf numFmtId="0" fontId="10" fillId="0" borderId="10" xfId="0" applyFont="1" applyBorder="1" applyAlignment="1">
      <alignment horizontal="left" vertical="center" wrapText="1"/>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7" xfId="0" applyFont="1" applyBorder="1" applyAlignment="1">
      <alignment horizontal="left" vertical="center"/>
    </xf>
    <xf numFmtId="0" fontId="10" fillId="0" borderId="8" xfId="0" applyFont="1" applyBorder="1" applyAlignment="1">
      <alignment horizontal="left" vertic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hyperlink" Target="mailto:Leora.Filosena@dss.ca.gov" TargetMode="External"/><Relationship Id="rId1" Type="http://schemas.openxmlformats.org/officeDocument/2006/relationships/hyperlink" Target="mailto:diane.alexander@comcast.net"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mailto:diane.alexander@comcast.net"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mailto:Leora.Filosena@dss.ca.gov" TargetMode="External"/><Relationship Id="rId1" Type="http://schemas.openxmlformats.org/officeDocument/2006/relationships/hyperlink" Target="mailto:diane.alexander@comcast.n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dimension ref="A1:A18"/>
  <sheetViews>
    <sheetView zoomScale="90" zoomScaleNormal="90" workbookViewId="0">
      <selection activeCell="A8" sqref="A8"/>
    </sheetView>
  </sheetViews>
  <sheetFormatPr defaultColWidth="9.26953125" defaultRowHeight="13.5" x14ac:dyDescent="0.25"/>
  <cols>
    <col min="1" max="1" width="174" style="30" customWidth="1"/>
    <col min="2" max="16384" width="9.26953125" style="26"/>
  </cols>
  <sheetData>
    <row r="1" spans="1:1" x14ac:dyDescent="0.25">
      <c r="A1" s="25" t="s">
        <v>0</v>
      </c>
    </row>
    <row r="2" spans="1:1" x14ac:dyDescent="0.25">
      <c r="A2" s="25"/>
    </row>
    <row r="3" spans="1:1" ht="17.5" x14ac:dyDescent="0.25">
      <c r="A3" s="27" t="s">
        <v>1</v>
      </c>
    </row>
    <row r="4" spans="1:1" ht="27.5" x14ac:dyDescent="0.25">
      <c r="A4" s="28" t="s">
        <v>2</v>
      </c>
    </row>
    <row r="5" spans="1:1" ht="27.5" x14ac:dyDescent="0.25">
      <c r="A5" s="29" t="s">
        <v>3</v>
      </c>
    </row>
    <row r="6" spans="1:1" ht="14" x14ac:dyDescent="0.25">
      <c r="A6" s="29" t="s">
        <v>4</v>
      </c>
    </row>
    <row r="7" spans="1:1" ht="14" x14ac:dyDescent="0.25">
      <c r="A7" s="29" t="s">
        <v>5</v>
      </c>
    </row>
    <row r="8" spans="1:1" ht="27.5" x14ac:dyDescent="0.25">
      <c r="A8" s="33" t="s">
        <v>6</v>
      </c>
    </row>
    <row r="9" spans="1:1" x14ac:dyDescent="0.25">
      <c r="A9" s="29"/>
    </row>
    <row r="10" spans="1:1" ht="17.5" x14ac:dyDescent="0.25">
      <c r="A10" s="27" t="s">
        <v>7</v>
      </c>
    </row>
    <row r="11" spans="1:1" ht="27.5" x14ac:dyDescent="0.25">
      <c r="A11" s="34" t="s">
        <v>8</v>
      </c>
    </row>
    <row r="12" spans="1:1" ht="69" x14ac:dyDescent="0.25">
      <c r="A12" s="34" t="s">
        <v>9</v>
      </c>
    </row>
    <row r="13" spans="1:1" ht="27" x14ac:dyDescent="0.25">
      <c r="A13" s="25" t="s">
        <v>10</v>
      </c>
    </row>
    <row r="14" spans="1:1" x14ac:dyDescent="0.25">
      <c r="A14" s="25"/>
    </row>
    <row r="15" spans="1:1" x14ac:dyDescent="0.25">
      <c r="A15" s="25" t="s">
        <v>11</v>
      </c>
    </row>
    <row r="16" spans="1:1" x14ac:dyDescent="0.25">
      <c r="A16" s="30" t="s">
        <v>12</v>
      </c>
    </row>
    <row r="18" spans="1:1" ht="40.5" x14ac:dyDescent="0.25">
      <c r="A18" s="30"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M31"/>
  <sheetViews>
    <sheetView topLeftCell="B25" workbookViewId="0">
      <selection activeCell="D30" sqref="D30:M30"/>
    </sheetView>
  </sheetViews>
  <sheetFormatPr defaultRowHeight="14.5" x14ac:dyDescent="0.35"/>
  <cols>
    <col min="1" max="1" width="4.7265625" customWidth="1"/>
    <col min="2" max="13" width="14.26953125" customWidth="1"/>
  </cols>
  <sheetData>
    <row r="1" spans="2:13" ht="15" thickBot="1" x14ac:dyDescent="0.4"/>
    <row r="2" spans="2:13" ht="15.5" thickBot="1" x14ac:dyDescent="0.4">
      <c r="B2" s="63" t="s">
        <v>14</v>
      </c>
      <c r="C2" s="64"/>
      <c r="D2" s="64"/>
      <c r="E2" s="64"/>
      <c r="F2" s="64"/>
      <c r="G2" s="64"/>
      <c r="H2" s="64"/>
      <c r="I2" s="64"/>
      <c r="J2" s="64"/>
      <c r="K2" s="64"/>
      <c r="L2" s="64"/>
      <c r="M2" s="65"/>
    </row>
    <row r="3" spans="2:13" x14ac:dyDescent="0.35">
      <c r="B3" s="66" t="s">
        <v>15</v>
      </c>
      <c r="C3" s="67"/>
      <c r="D3" s="67"/>
      <c r="E3" s="67"/>
      <c r="F3" s="67"/>
      <c r="G3" s="67"/>
      <c r="H3" s="67"/>
      <c r="I3" s="67"/>
      <c r="J3" s="67"/>
      <c r="K3" s="67"/>
      <c r="L3" s="67"/>
      <c r="M3" s="68"/>
    </row>
    <row r="4" spans="2:13" x14ac:dyDescent="0.35">
      <c r="B4" s="39" t="s">
        <v>16</v>
      </c>
      <c r="C4" s="40"/>
      <c r="D4" s="69" t="s">
        <v>17</v>
      </c>
      <c r="E4" s="70"/>
      <c r="F4" s="70"/>
      <c r="G4" s="71"/>
      <c r="H4" s="39" t="s">
        <v>18</v>
      </c>
      <c r="I4" s="40"/>
      <c r="J4" s="69" t="s">
        <v>19</v>
      </c>
      <c r="K4" s="70"/>
      <c r="L4" s="70"/>
      <c r="M4" s="71"/>
    </row>
    <row r="5" spans="2:13" x14ac:dyDescent="0.35">
      <c r="B5" s="39" t="s">
        <v>20</v>
      </c>
      <c r="C5" s="40"/>
      <c r="D5" s="72" t="s">
        <v>21</v>
      </c>
      <c r="E5" s="73"/>
      <c r="F5" s="73"/>
      <c r="G5" s="74"/>
      <c r="H5" s="51" t="s">
        <v>22</v>
      </c>
      <c r="I5" s="52"/>
      <c r="J5" s="69" t="s">
        <v>23</v>
      </c>
      <c r="K5" s="70"/>
      <c r="L5" s="70"/>
      <c r="M5" s="71"/>
    </row>
    <row r="6" spans="2:13" ht="156.65" customHeight="1" x14ac:dyDescent="0.35">
      <c r="B6" s="39" t="s">
        <v>24</v>
      </c>
      <c r="C6" s="40"/>
      <c r="D6" s="56" t="s">
        <v>25</v>
      </c>
      <c r="E6" s="57"/>
      <c r="F6" s="57"/>
      <c r="G6" s="57"/>
      <c r="H6" s="57"/>
      <c r="I6" s="57"/>
      <c r="J6" s="57"/>
      <c r="K6" s="57"/>
      <c r="L6" s="57"/>
      <c r="M6" s="58"/>
    </row>
    <row r="7" spans="2:13" ht="87.65" customHeight="1" x14ac:dyDescent="0.35">
      <c r="B7" s="39" t="s">
        <v>26</v>
      </c>
      <c r="C7" s="40"/>
      <c r="D7" s="56" t="s">
        <v>27</v>
      </c>
      <c r="E7" s="57"/>
      <c r="F7" s="57"/>
      <c r="G7" s="57"/>
      <c r="H7" s="57"/>
      <c r="I7" s="57"/>
      <c r="J7" s="57"/>
      <c r="K7" s="57"/>
      <c r="L7" s="57"/>
      <c r="M7" s="58"/>
    </row>
    <row r="8" spans="2:13" x14ac:dyDescent="0.35">
      <c r="B8" s="59" t="s">
        <v>28</v>
      </c>
      <c r="C8" s="60"/>
      <c r="D8" s="60"/>
      <c r="E8" s="60"/>
      <c r="F8" s="60"/>
      <c r="G8" s="60"/>
      <c r="H8" s="60"/>
      <c r="I8" s="60"/>
      <c r="J8" s="60"/>
      <c r="K8" s="60"/>
      <c r="L8" s="60"/>
      <c r="M8" s="61"/>
    </row>
    <row r="9" spans="2:13" ht="15.75" customHeight="1" x14ac:dyDescent="0.35">
      <c r="B9" s="1" t="s">
        <v>29</v>
      </c>
      <c r="C9" s="1" t="s">
        <v>30</v>
      </c>
      <c r="D9" s="51" t="s">
        <v>31</v>
      </c>
      <c r="E9" s="62"/>
      <c r="F9" s="52"/>
      <c r="G9" s="62" t="s">
        <v>32</v>
      </c>
      <c r="H9" s="62"/>
      <c r="I9" s="62"/>
      <c r="J9" s="62"/>
      <c r="K9" s="62"/>
      <c r="L9" s="62"/>
      <c r="M9" s="52"/>
    </row>
    <row r="10" spans="2:13" x14ac:dyDescent="0.35">
      <c r="B10" s="2">
        <v>34912</v>
      </c>
      <c r="C10" s="2">
        <v>35947</v>
      </c>
      <c r="D10" s="56" t="s">
        <v>33</v>
      </c>
      <c r="E10" s="57"/>
      <c r="F10" s="58"/>
      <c r="G10" s="57" t="s">
        <v>34</v>
      </c>
      <c r="H10" s="57"/>
      <c r="I10" s="57"/>
      <c r="J10" s="57"/>
      <c r="K10" s="57"/>
      <c r="L10" s="57"/>
      <c r="M10" s="58"/>
    </row>
    <row r="11" spans="2:13" x14ac:dyDescent="0.35">
      <c r="B11" s="2">
        <v>31959</v>
      </c>
      <c r="C11" s="2">
        <v>33543</v>
      </c>
      <c r="D11" s="56" t="s">
        <v>35</v>
      </c>
      <c r="E11" s="57"/>
      <c r="F11" s="58"/>
      <c r="G11" s="57" t="s">
        <v>36</v>
      </c>
      <c r="H11" s="57"/>
      <c r="I11" s="57"/>
      <c r="J11" s="57"/>
      <c r="K11" s="57"/>
      <c r="L11" s="57"/>
      <c r="M11" s="58"/>
    </row>
    <row r="12" spans="2:13" x14ac:dyDescent="0.35">
      <c r="B12" s="3"/>
      <c r="C12" s="3"/>
      <c r="D12" s="56"/>
      <c r="E12" s="57"/>
      <c r="F12" s="58"/>
      <c r="G12" s="57"/>
      <c r="H12" s="57"/>
      <c r="I12" s="57"/>
      <c r="J12" s="57"/>
      <c r="K12" s="57"/>
      <c r="L12" s="57"/>
      <c r="M12" s="58"/>
    </row>
    <row r="13" spans="2:13" x14ac:dyDescent="0.35">
      <c r="B13" s="59" t="s">
        <v>37</v>
      </c>
      <c r="C13" s="60"/>
      <c r="D13" s="60"/>
      <c r="E13" s="60"/>
      <c r="F13" s="60"/>
      <c r="G13" s="60"/>
      <c r="H13" s="60"/>
      <c r="I13" s="60"/>
      <c r="J13" s="60"/>
      <c r="K13" s="60"/>
      <c r="L13" s="60"/>
      <c r="M13" s="61"/>
    </row>
    <row r="14" spans="2:13" x14ac:dyDescent="0.35">
      <c r="B14" s="51" t="s">
        <v>38</v>
      </c>
      <c r="C14" s="62"/>
      <c r="D14" s="52"/>
      <c r="E14" s="51" t="s">
        <v>39</v>
      </c>
      <c r="F14" s="52"/>
      <c r="G14" s="51" t="s">
        <v>40</v>
      </c>
      <c r="H14" s="62"/>
      <c r="I14" s="62"/>
      <c r="J14" s="62"/>
      <c r="K14" s="62"/>
      <c r="L14" s="62"/>
      <c r="M14" s="52"/>
    </row>
    <row r="15" spans="2:13" x14ac:dyDescent="0.35">
      <c r="B15" s="56" t="s">
        <v>41</v>
      </c>
      <c r="C15" s="57"/>
      <c r="D15" s="58"/>
      <c r="E15" s="56" t="s">
        <v>42</v>
      </c>
      <c r="F15" s="58"/>
      <c r="G15" s="56" t="s">
        <v>43</v>
      </c>
      <c r="H15" s="57"/>
      <c r="I15" s="57"/>
      <c r="J15" s="57"/>
      <c r="K15" s="57"/>
      <c r="L15" s="57"/>
      <c r="M15" s="58"/>
    </row>
    <row r="16" spans="2:13" x14ac:dyDescent="0.35">
      <c r="B16" s="56" t="s">
        <v>44</v>
      </c>
      <c r="C16" s="57"/>
      <c r="D16" s="58"/>
      <c r="E16" s="56"/>
      <c r="F16" s="58"/>
      <c r="G16" s="56" t="s">
        <v>45</v>
      </c>
      <c r="H16" s="57"/>
      <c r="I16" s="57"/>
      <c r="J16" s="57"/>
      <c r="K16" s="57"/>
      <c r="L16" s="57"/>
      <c r="M16" s="58"/>
    </row>
    <row r="17" spans="2:13" ht="15" customHeight="1" x14ac:dyDescent="0.35">
      <c r="B17" s="56" t="s">
        <v>46</v>
      </c>
      <c r="C17" s="57"/>
      <c r="D17" s="58"/>
      <c r="E17" s="56"/>
      <c r="F17" s="58"/>
      <c r="G17" s="56" t="s">
        <v>47</v>
      </c>
      <c r="H17" s="57"/>
      <c r="I17" s="57"/>
      <c r="J17" s="57"/>
      <c r="K17" s="57"/>
      <c r="L17" s="57"/>
      <c r="M17" s="58"/>
    </row>
    <row r="18" spans="2:13" ht="15" customHeight="1" x14ac:dyDescent="0.35">
      <c r="B18" s="56" t="s">
        <v>48</v>
      </c>
      <c r="C18" s="57"/>
      <c r="D18" s="58"/>
      <c r="E18" s="56"/>
      <c r="F18" s="58"/>
      <c r="G18" s="56" t="s">
        <v>49</v>
      </c>
      <c r="H18" s="57"/>
      <c r="I18" s="57"/>
      <c r="J18" s="57"/>
      <c r="K18" s="57"/>
      <c r="L18" s="57"/>
      <c r="M18" s="58"/>
    </row>
    <row r="21" spans="2:13" x14ac:dyDescent="0.35">
      <c r="B21" s="59" t="s">
        <v>50</v>
      </c>
      <c r="C21" s="60"/>
      <c r="D21" s="60"/>
      <c r="E21" s="60"/>
      <c r="F21" s="60"/>
      <c r="G21" s="60"/>
      <c r="H21" s="60"/>
      <c r="I21" s="60"/>
      <c r="J21" s="60"/>
      <c r="K21" s="60"/>
      <c r="L21" s="60"/>
      <c r="M21" s="61"/>
    </row>
    <row r="22" spans="2:13" x14ac:dyDescent="0.35">
      <c r="B22" s="39" t="s">
        <v>51</v>
      </c>
      <c r="C22" s="40"/>
      <c r="D22" s="41" t="s">
        <v>52</v>
      </c>
      <c r="E22" s="42"/>
      <c r="F22" s="42"/>
      <c r="G22" s="42"/>
      <c r="H22" s="42"/>
      <c r="I22" s="42"/>
      <c r="J22" s="42"/>
      <c r="K22" s="42"/>
      <c r="L22" s="42"/>
      <c r="M22" s="43"/>
    </row>
    <row r="23" spans="2:13" x14ac:dyDescent="0.35">
      <c r="B23" s="39" t="s">
        <v>53</v>
      </c>
      <c r="C23" s="40"/>
      <c r="D23" s="41" t="s">
        <v>54</v>
      </c>
      <c r="E23" s="42"/>
      <c r="F23" s="42"/>
      <c r="G23" s="42"/>
      <c r="H23" s="42"/>
      <c r="I23" s="42"/>
      <c r="J23" s="42"/>
      <c r="K23" s="42"/>
      <c r="L23" s="42"/>
      <c r="M23" s="43"/>
    </row>
    <row r="24" spans="2:13" x14ac:dyDescent="0.35">
      <c r="B24" s="39" t="s">
        <v>55</v>
      </c>
      <c r="C24" s="40"/>
      <c r="D24" s="49">
        <v>39661</v>
      </c>
      <c r="E24" s="50"/>
      <c r="F24" s="51" t="s">
        <v>56</v>
      </c>
      <c r="G24" s="52"/>
      <c r="H24" s="53">
        <v>43616</v>
      </c>
      <c r="I24" s="50"/>
      <c r="J24" s="51" t="s">
        <v>57</v>
      </c>
      <c r="K24" s="52"/>
      <c r="L24" s="54">
        <f>DAYS360(D24,H24)/30</f>
        <v>130</v>
      </c>
      <c r="M24" s="55"/>
    </row>
    <row r="25" spans="2:13" ht="201.65" customHeight="1" x14ac:dyDescent="0.35">
      <c r="B25" s="39" t="s">
        <v>58</v>
      </c>
      <c r="C25" s="40"/>
      <c r="D25" s="41" t="s">
        <v>111</v>
      </c>
      <c r="E25" s="42"/>
      <c r="F25" s="42"/>
      <c r="G25" s="42"/>
      <c r="H25" s="42"/>
      <c r="I25" s="42"/>
      <c r="J25" s="42"/>
      <c r="K25" s="42"/>
      <c r="L25" s="42"/>
      <c r="M25" s="43"/>
    </row>
    <row r="26" spans="2:13" ht="59" customHeight="1" thickBot="1" x14ac:dyDescent="0.4">
      <c r="B26" s="75" t="s">
        <v>59</v>
      </c>
      <c r="C26" s="76"/>
      <c r="D26" s="77" t="s">
        <v>110</v>
      </c>
      <c r="E26" s="78"/>
      <c r="F26" s="78"/>
      <c r="G26" s="78"/>
      <c r="H26" s="78"/>
      <c r="I26" s="78"/>
      <c r="J26" s="78"/>
      <c r="K26" s="78"/>
      <c r="L26" s="78"/>
      <c r="M26" s="79"/>
    </row>
    <row r="27" spans="2:13" ht="15.5" thickTop="1" thickBot="1" x14ac:dyDescent="0.4">
      <c r="B27" s="44" t="s">
        <v>61</v>
      </c>
      <c r="C27" s="45"/>
      <c r="D27" s="46" t="s">
        <v>60</v>
      </c>
      <c r="E27" s="47"/>
      <c r="F27" s="47"/>
      <c r="G27" s="47"/>
      <c r="H27" s="47"/>
      <c r="I27" s="47"/>
      <c r="J27" s="47"/>
      <c r="K27" s="47"/>
      <c r="L27" s="47"/>
      <c r="M27" s="48"/>
    </row>
    <row r="28" spans="2:13" x14ac:dyDescent="0.35">
      <c r="B28" s="39" t="s">
        <v>53</v>
      </c>
      <c r="C28" s="40"/>
      <c r="D28" s="41" t="s">
        <v>21</v>
      </c>
      <c r="E28" s="42"/>
      <c r="F28" s="42"/>
      <c r="G28" s="42"/>
      <c r="H28" s="42"/>
      <c r="I28" s="42"/>
      <c r="J28" s="42"/>
      <c r="K28" s="42"/>
      <c r="L28" s="42"/>
      <c r="M28" s="43"/>
    </row>
    <row r="29" spans="2:13" x14ac:dyDescent="0.35">
      <c r="B29" s="39" t="s">
        <v>55</v>
      </c>
      <c r="C29" s="40"/>
      <c r="D29" s="49">
        <v>43617</v>
      </c>
      <c r="E29" s="50"/>
      <c r="F29" s="51" t="s">
        <v>56</v>
      </c>
      <c r="G29" s="52"/>
      <c r="H29" s="53">
        <v>45474</v>
      </c>
      <c r="I29" s="50"/>
      <c r="J29" s="51" t="s">
        <v>57</v>
      </c>
      <c r="K29" s="52"/>
      <c r="L29" s="54">
        <f>DAYS360(D29,H29)/30</f>
        <v>61</v>
      </c>
      <c r="M29" s="55"/>
    </row>
    <row r="30" spans="2:13" ht="206.5" customHeight="1" x14ac:dyDescent="0.35">
      <c r="B30" s="39" t="s">
        <v>58</v>
      </c>
      <c r="C30" s="40"/>
      <c r="D30" s="41" t="s">
        <v>113</v>
      </c>
      <c r="E30" s="42"/>
      <c r="F30" s="42"/>
      <c r="G30" s="42"/>
      <c r="H30" s="42"/>
      <c r="I30" s="42"/>
      <c r="J30" s="42"/>
      <c r="K30" s="42"/>
      <c r="L30" s="42"/>
      <c r="M30" s="43"/>
    </row>
    <row r="31" spans="2:13" ht="30.65" customHeight="1" x14ac:dyDescent="0.35">
      <c r="B31" s="39" t="s">
        <v>59</v>
      </c>
      <c r="C31" s="40"/>
      <c r="D31" s="41" t="s">
        <v>112</v>
      </c>
      <c r="E31" s="42"/>
      <c r="F31" s="42"/>
      <c r="G31" s="42"/>
      <c r="H31" s="42"/>
      <c r="I31" s="42"/>
      <c r="J31" s="42"/>
      <c r="K31" s="42"/>
      <c r="L31" s="42"/>
      <c r="M31" s="43"/>
    </row>
  </sheetData>
  <mergeCells count="68">
    <mergeCell ref="B26:C26"/>
    <mergeCell ref="D26:M26"/>
    <mergeCell ref="B24:C24"/>
    <mergeCell ref="D24:E24"/>
    <mergeCell ref="F24:G24"/>
    <mergeCell ref="H24:I24"/>
    <mergeCell ref="J24:K24"/>
    <mergeCell ref="B16:D16"/>
    <mergeCell ref="E16:F16"/>
    <mergeCell ref="G16:M16"/>
    <mergeCell ref="L24:M24"/>
    <mergeCell ref="B25:C25"/>
    <mergeCell ref="D25:M25"/>
    <mergeCell ref="B23:C23"/>
    <mergeCell ref="D23:M23"/>
    <mergeCell ref="B17:D17"/>
    <mergeCell ref="E17:F17"/>
    <mergeCell ref="G17:M17"/>
    <mergeCell ref="B18:D18"/>
    <mergeCell ref="E18:F18"/>
    <mergeCell ref="G18:M18"/>
    <mergeCell ref="E14:F14"/>
    <mergeCell ref="G14:M14"/>
    <mergeCell ref="B15:D15"/>
    <mergeCell ref="E15:F15"/>
    <mergeCell ref="G15:M15"/>
    <mergeCell ref="B5:C5"/>
    <mergeCell ref="B6:C6"/>
    <mergeCell ref="D6:M6"/>
    <mergeCell ref="H5:I5"/>
    <mergeCell ref="B2:M2"/>
    <mergeCell ref="B3:M3"/>
    <mergeCell ref="B4:C4"/>
    <mergeCell ref="H4:I4"/>
    <mergeCell ref="J4:M4"/>
    <mergeCell ref="J5:M5"/>
    <mergeCell ref="D4:G4"/>
    <mergeCell ref="D5:G5"/>
    <mergeCell ref="B7:C7"/>
    <mergeCell ref="D7:M7"/>
    <mergeCell ref="B8:M8"/>
    <mergeCell ref="B21:M21"/>
    <mergeCell ref="B22:C22"/>
    <mergeCell ref="D22:M22"/>
    <mergeCell ref="D9:F9"/>
    <mergeCell ref="G9:M9"/>
    <mergeCell ref="D10:F10"/>
    <mergeCell ref="G10:M10"/>
    <mergeCell ref="D11:F11"/>
    <mergeCell ref="G11:M11"/>
    <mergeCell ref="D12:F12"/>
    <mergeCell ref="G12:M12"/>
    <mergeCell ref="B13:M13"/>
    <mergeCell ref="B14:D14"/>
    <mergeCell ref="B30:C30"/>
    <mergeCell ref="D30:M30"/>
    <mergeCell ref="B31:C31"/>
    <mergeCell ref="D31:M31"/>
    <mergeCell ref="B27:C27"/>
    <mergeCell ref="D27:M27"/>
    <mergeCell ref="B28:C28"/>
    <mergeCell ref="D28:M28"/>
    <mergeCell ref="B29:C29"/>
    <mergeCell ref="D29:E29"/>
    <mergeCell ref="F29:G29"/>
    <mergeCell ref="H29:I29"/>
    <mergeCell ref="J29:K29"/>
    <mergeCell ref="L29:M2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dimension ref="B1:J63"/>
  <sheetViews>
    <sheetView topLeftCell="A23" workbookViewId="0">
      <selection activeCell="B22" sqref="B22:B23"/>
    </sheetView>
  </sheetViews>
  <sheetFormatPr defaultRowHeight="14.5" x14ac:dyDescent="0.35"/>
  <cols>
    <col min="2" max="2" width="36.26953125" customWidth="1"/>
    <col min="3" max="7" width="24.54296875" customWidth="1"/>
    <col min="9" max="9" width="26.54296875" customWidth="1"/>
    <col min="10" max="10" width="30.26953125" bestFit="1" customWidth="1"/>
  </cols>
  <sheetData>
    <row r="1" spans="2:10" ht="15" thickBot="1" x14ac:dyDescent="0.4">
      <c r="I1" s="24">
        <v>41821</v>
      </c>
      <c r="J1" s="21" t="s">
        <v>62</v>
      </c>
    </row>
    <row r="2" spans="2:10" ht="15" thickBot="1" x14ac:dyDescent="0.4">
      <c r="B2" s="104" t="s">
        <v>63</v>
      </c>
      <c r="C2" s="105"/>
      <c r="D2" s="105"/>
      <c r="E2" s="105"/>
      <c r="F2" s="105"/>
      <c r="G2" s="106"/>
    </row>
    <row r="3" spans="2:10" ht="15" thickBot="1" x14ac:dyDescent="0.4">
      <c r="B3" s="32" t="s">
        <v>64</v>
      </c>
      <c r="C3" s="110" t="str">
        <f>Resume!D4</f>
        <v>Gainwell Technologies</v>
      </c>
      <c r="D3" s="111"/>
      <c r="E3" s="23" t="s">
        <v>65</v>
      </c>
      <c r="F3" s="112" t="str">
        <f>Resume!J4</f>
        <v>Satyanarayana Gandi</v>
      </c>
      <c r="G3" s="111"/>
    </row>
    <row r="4" spans="2:10" ht="48" customHeight="1" thickBot="1" x14ac:dyDescent="0.4">
      <c r="B4" s="32" t="s">
        <v>66</v>
      </c>
      <c r="C4" s="98" t="s">
        <v>67</v>
      </c>
      <c r="D4" s="99"/>
      <c r="E4" s="99"/>
      <c r="F4" s="99"/>
      <c r="G4" s="100"/>
      <c r="H4" s="11"/>
    </row>
    <row r="5" spans="2:10" s="5" customFormat="1" ht="15" thickBot="1" x14ac:dyDescent="0.4">
      <c r="B5" s="6" t="s">
        <v>68</v>
      </c>
      <c r="C5" s="7" t="s">
        <v>69</v>
      </c>
      <c r="D5" s="7" t="s">
        <v>70</v>
      </c>
      <c r="E5" s="7" t="s">
        <v>71</v>
      </c>
      <c r="F5" s="7" t="s">
        <v>72</v>
      </c>
      <c r="G5" s="13" t="s">
        <v>73</v>
      </c>
    </row>
    <row r="6" spans="2:10" ht="15" thickBot="1" x14ac:dyDescent="0.4">
      <c r="B6" s="14" t="str">
        <f>IF(ISTEXT(C19),C19,"")</f>
        <v>CalWIN</v>
      </c>
      <c r="C6" s="8">
        <f>IF(ISTEXT(C19),C20,)</f>
        <v>43617</v>
      </c>
      <c r="D6" s="8">
        <f>IF(ISTEXT(C19),E20,)</f>
        <v>45474</v>
      </c>
      <c r="E6" s="9">
        <f>E21</f>
        <v>1</v>
      </c>
      <c r="F6" s="10">
        <f>IF(ISTEXT(C19),DAYS360(C6,D6)/30,)</f>
        <v>61</v>
      </c>
      <c r="G6" s="10">
        <f>E6*F6</f>
        <v>61</v>
      </c>
      <c r="I6" s="22" t="str">
        <f>IF(C6&lt;$I$1,  "Start Date is beyond 10 years", "")</f>
        <v/>
      </c>
      <c r="J6" s="22" t="str">
        <f>IF(D6&lt;$I$1,  "End Date is beyond 10 years", "")</f>
        <v/>
      </c>
    </row>
    <row r="7" spans="2:10" ht="15" thickBot="1" x14ac:dyDescent="0.4">
      <c r="B7" s="14" t="str">
        <f>IF(ISTEXT(C27),C27,"")</f>
        <v>CMIPS II</v>
      </c>
      <c r="C7" s="8">
        <f>IF(ISTEXT(C27),C28,"")</f>
        <v>39661</v>
      </c>
      <c r="D7" s="8">
        <f>IF(ISTEXT(C27),E28,"")</f>
        <v>43616</v>
      </c>
      <c r="E7" s="9">
        <f>E29</f>
        <v>1</v>
      </c>
      <c r="F7" s="10">
        <f>IF(ISTEXT(C27),DAYS360(C7,D7)/30,)</f>
        <v>130</v>
      </c>
      <c r="G7" s="10">
        <f t="shared" ref="G7:G11" si="0">E7*F7</f>
        <v>130</v>
      </c>
      <c r="I7" s="22" t="str">
        <f>IF(C7&lt;$I$1,  "Start Date is beyond 10 years", "")</f>
        <v>Start Date is beyond 10 years</v>
      </c>
      <c r="J7" s="22" t="str">
        <f t="shared" ref="J7:J11" si="1">IF(D7&lt;$I$1,  "End Date is beyond 10 years", "")</f>
        <v/>
      </c>
    </row>
    <row r="8" spans="2:10" ht="15" thickBot="1" x14ac:dyDescent="0.4">
      <c r="B8" s="14" t="str">
        <f>IF(ISTEXT(C35),C35,"")</f>
        <v/>
      </c>
      <c r="C8" s="8" t="str">
        <f>IF(ISTEXT(C35),C36,"")</f>
        <v/>
      </c>
      <c r="D8" s="8" t="str">
        <f>IF(ISTEXT(C35),E36,"")</f>
        <v/>
      </c>
      <c r="E8" s="9">
        <f>E37</f>
        <v>0</v>
      </c>
      <c r="F8" s="10">
        <f>IF(ISTEXT(C35),DAYS360(C8,D8)/30,)</f>
        <v>0</v>
      </c>
      <c r="G8" s="10">
        <f t="shared" si="0"/>
        <v>0</v>
      </c>
      <c r="I8" s="22" t="str">
        <f>IF(C8&lt;$I$1,  "Start Date is beyond 10 years", "")</f>
        <v/>
      </c>
      <c r="J8" s="22" t="str">
        <f t="shared" si="1"/>
        <v/>
      </c>
    </row>
    <row r="9" spans="2:10" ht="15" thickBot="1" x14ac:dyDescent="0.4">
      <c r="B9" s="14" t="str">
        <f>IF(ISTEXT(C43),C43,"")</f>
        <v/>
      </c>
      <c r="C9" s="8" t="str">
        <f>IF(ISTEXT(C43),C44,"")</f>
        <v/>
      </c>
      <c r="D9" s="8" t="str">
        <f>IF(ISTEXT(C43),E44,"")</f>
        <v/>
      </c>
      <c r="E9" s="9">
        <f>E45</f>
        <v>0</v>
      </c>
      <c r="F9" s="10">
        <f>IF(ISTEXT(C43),DAYS360(C9,D9)/30,)</f>
        <v>0</v>
      </c>
      <c r="G9" s="10">
        <f t="shared" si="0"/>
        <v>0</v>
      </c>
      <c r="I9" s="22" t="str">
        <f t="shared" ref="I9:I11" si="2">IF(C9&lt;$I$1,  "Start Date is beyond 10 years", "")</f>
        <v/>
      </c>
      <c r="J9" s="22" t="str">
        <f t="shared" si="1"/>
        <v/>
      </c>
    </row>
    <row r="10" spans="2:10" ht="15" thickBot="1" x14ac:dyDescent="0.4">
      <c r="B10" s="14" t="str">
        <f>IF(ISTEXT(C51),C51,"")</f>
        <v/>
      </c>
      <c r="C10" s="31" t="str">
        <f>IF(ISTEXT(C51),C52,"")</f>
        <v/>
      </c>
      <c r="D10" s="31" t="str">
        <f>IF(ISTEXT(C51),E52,"")</f>
        <v/>
      </c>
      <c r="E10" s="9">
        <f>E53</f>
        <v>0</v>
      </c>
      <c r="F10" s="10">
        <f>IF(ISTEXT(C51),DAYS360(C10,D10)/30,)</f>
        <v>0</v>
      </c>
      <c r="G10" s="10">
        <f t="shared" si="0"/>
        <v>0</v>
      </c>
      <c r="I10" s="22" t="str">
        <f t="shared" si="2"/>
        <v/>
      </c>
      <c r="J10" s="22" t="str">
        <f t="shared" si="1"/>
        <v/>
      </c>
    </row>
    <row r="11" spans="2:10" ht="15" thickBot="1" x14ac:dyDescent="0.4">
      <c r="B11" s="14" t="str">
        <f>IF(ISTEXT(C59),C59,"")</f>
        <v/>
      </c>
      <c r="C11" s="8" t="str">
        <f>IF(ISTEXT(C59),C60,"")</f>
        <v/>
      </c>
      <c r="D11" s="8" t="str">
        <f>IF(ISTEXT(C59),E60,"")</f>
        <v/>
      </c>
      <c r="E11" s="9">
        <f>E61</f>
        <v>0</v>
      </c>
      <c r="F11" s="10">
        <f>IF(ISTEXT(C59),DAYS360(C11,D11)/30,)</f>
        <v>0</v>
      </c>
      <c r="G11" s="10">
        <f t="shared" si="0"/>
        <v>0</v>
      </c>
      <c r="I11" s="22" t="str">
        <f t="shared" si="2"/>
        <v/>
      </c>
      <c r="J11" s="22" t="str">
        <f t="shared" si="1"/>
        <v/>
      </c>
    </row>
    <row r="12" spans="2:10" ht="15" thickBot="1" x14ac:dyDescent="0.4">
      <c r="B12" s="107" t="s">
        <v>74</v>
      </c>
      <c r="C12" s="108"/>
      <c r="D12" s="108"/>
      <c r="E12" s="109"/>
      <c r="F12" s="12">
        <f>SUM(F6:F11)</f>
        <v>191</v>
      </c>
      <c r="G12" s="12">
        <f>SUM(G6:G11)</f>
        <v>191</v>
      </c>
    </row>
    <row r="14" spans="2:10" ht="15" thickBot="1" x14ac:dyDescent="0.4"/>
    <row r="15" spans="2:10" ht="15" thickBot="1" x14ac:dyDescent="0.4">
      <c r="B15" s="104" t="s">
        <v>75</v>
      </c>
      <c r="C15" s="105"/>
      <c r="D15" s="105"/>
      <c r="E15" s="105"/>
      <c r="F15" s="105"/>
      <c r="G15" s="106"/>
    </row>
    <row r="16" spans="2:10" ht="42.75" customHeight="1" thickBot="1" x14ac:dyDescent="0.4">
      <c r="B16" s="4" t="str">
        <f>B4</f>
        <v>Minimum Qualification - S13</v>
      </c>
      <c r="C16" s="98" t="str">
        <f>C4</f>
        <v>A minimum of five (5) years of experience within the past ten (10) years of experience in the development, implementation and management of information technology -and IT systems, including cloud architectures, portal applications, business systems, server technologies, and communication technologies.</v>
      </c>
      <c r="D16" s="99"/>
      <c r="E16" s="99"/>
      <c r="F16" s="99"/>
      <c r="G16" s="100"/>
    </row>
    <row r="17" spans="2:7" ht="15" thickBot="1" x14ac:dyDescent="0.4">
      <c r="B17" s="80" t="s">
        <v>76</v>
      </c>
      <c r="C17" s="81"/>
      <c r="D17" s="81"/>
      <c r="E17" s="82"/>
      <c r="F17" s="80" t="s">
        <v>77</v>
      </c>
      <c r="G17" s="82"/>
    </row>
    <row r="18" spans="2:7" ht="38" thickBot="1" x14ac:dyDescent="0.4">
      <c r="B18" s="20" t="s">
        <v>78</v>
      </c>
      <c r="C18" s="101" t="s">
        <v>17</v>
      </c>
      <c r="D18" s="102"/>
      <c r="E18" s="103"/>
      <c r="F18" s="20" t="s">
        <v>79</v>
      </c>
      <c r="G18" s="35" t="s">
        <v>80</v>
      </c>
    </row>
    <row r="19" spans="2:7" ht="15" thickBot="1" x14ac:dyDescent="0.4">
      <c r="B19" s="20" t="s">
        <v>81</v>
      </c>
      <c r="C19" s="86" t="s">
        <v>60</v>
      </c>
      <c r="D19" s="87"/>
      <c r="E19" s="88"/>
      <c r="F19" s="20" t="s">
        <v>82</v>
      </c>
      <c r="G19" s="35" t="s">
        <v>83</v>
      </c>
    </row>
    <row r="20" spans="2:7" ht="15" thickBot="1" x14ac:dyDescent="0.4">
      <c r="B20" s="20" t="s">
        <v>84</v>
      </c>
      <c r="C20" s="16">
        <v>43617</v>
      </c>
      <c r="D20" s="19" t="s">
        <v>85</v>
      </c>
      <c r="E20" s="16">
        <v>45474</v>
      </c>
      <c r="F20" s="20" t="s">
        <v>86</v>
      </c>
      <c r="G20" s="35" t="s">
        <v>87</v>
      </c>
    </row>
    <row r="21" spans="2:7" ht="29.5" thickBot="1" x14ac:dyDescent="0.4">
      <c r="B21" s="20" t="s">
        <v>88</v>
      </c>
      <c r="C21" s="16" t="s">
        <v>21</v>
      </c>
      <c r="D21" s="20" t="s">
        <v>89</v>
      </c>
      <c r="E21" s="15">
        <v>1</v>
      </c>
      <c r="F21" s="20" t="s">
        <v>90</v>
      </c>
      <c r="G21" s="36" t="s">
        <v>91</v>
      </c>
    </row>
    <row r="22" spans="2:7" x14ac:dyDescent="0.35">
      <c r="B22" s="89" t="s">
        <v>92</v>
      </c>
      <c r="C22" s="113" t="s">
        <v>115</v>
      </c>
      <c r="D22" s="114"/>
      <c r="E22" s="114"/>
      <c r="F22" s="114"/>
      <c r="G22" s="115"/>
    </row>
    <row r="23" spans="2:7" ht="177.5" customHeight="1" thickBot="1" x14ac:dyDescent="0.4">
      <c r="B23" s="90"/>
      <c r="C23" s="116"/>
      <c r="D23" s="116"/>
      <c r="E23" s="116"/>
      <c r="F23" s="116"/>
      <c r="G23" s="117"/>
    </row>
    <row r="24" spans="2:7" ht="15.75" customHeight="1" thickBot="1" x14ac:dyDescent="0.4">
      <c r="B24" s="95"/>
      <c r="C24" s="96"/>
      <c r="D24" s="96"/>
      <c r="E24" s="96"/>
      <c r="F24" s="96"/>
      <c r="G24" s="97"/>
    </row>
    <row r="25" spans="2:7" ht="15" thickBot="1" x14ac:dyDescent="0.4">
      <c r="B25" s="80" t="s">
        <v>93</v>
      </c>
      <c r="C25" s="81"/>
      <c r="D25" s="81"/>
      <c r="E25" s="82"/>
      <c r="F25" s="80" t="s">
        <v>77</v>
      </c>
      <c r="G25" s="82"/>
    </row>
    <row r="26" spans="2:7" ht="25.5" thickBot="1" x14ac:dyDescent="0.4">
      <c r="B26" s="20" t="s">
        <v>78</v>
      </c>
      <c r="C26" s="101" t="s">
        <v>94</v>
      </c>
      <c r="D26" s="102"/>
      <c r="E26" s="103"/>
      <c r="F26" s="20" t="s">
        <v>79</v>
      </c>
      <c r="G26" s="35" t="s">
        <v>95</v>
      </c>
    </row>
    <row r="27" spans="2:7" ht="25.5" thickBot="1" x14ac:dyDescent="0.4">
      <c r="B27" s="20" t="s">
        <v>81</v>
      </c>
      <c r="C27" s="86" t="s">
        <v>52</v>
      </c>
      <c r="D27" s="87"/>
      <c r="E27" s="88"/>
      <c r="F27" s="20" t="s">
        <v>82</v>
      </c>
      <c r="G27" s="35" t="s">
        <v>96</v>
      </c>
    </row>
    <row r="28" spans="2:7" ht="15" thickBot="1" x14ac:dyDescent="0.4">
      <c r="B28" s="20" t="s">
        <v>97</v>
      </c>
      <c r="C28" s="16">
        <v>39661</v>
      </c>
      <c r="D28" s="19"/>
      <c r="E28" s="16">
        <v>43616</v>
      </c>
      <c r="F28" s="20" t="s">
        <v>86</v>
      </c>
      <c r="G28" s="35"/>
    </row>
    <row r="29" spans="2:7" ht="38.5" thickBot="1" x14ac:dyDescent="0.4">
      <c r="B29" s="20" t="s">
        <v>88</v>
      </c>
      <c r="C29" s="38" t="s">
        <v>98</v>
      </c>
      <c r="D29" s="20"/>
      <c r="E29" s="15">
        <v>1</v>
      </c>
      <c r="F29" s="20" t="s">
        <v>90</v>
      </c>
      <c r="G29" s="37" t="s">
        <v>99</v>
      </c>
    </row>
    <row r="30" spans="2:7" x14ac:dyDescent="0.35">
      <c r="B30" s="89" t="s">
        <v>92</v>
      </c>
      <c r="C30" s="113" t="s">
        <v>114</v>
      </c>
      <c r="D30" s="114"/>
      <c r="E30" s="114"/>
      <c r="F30" s="114"/>
      <c r="G30" s="115"/>
    </row>
    <row r="31" spans="2:7" ht="205.9" customHeight="1" thickBot="1" x14ac:dyDescent="0.4">
      <c r="B31" s="90"/>
      <c r="C31" s="116"/>
      <c r="D31" s="116"/>
      <c r="E31" s="116"/>
      <c r="F31" s="116"/>
      <c r="G31" s="117"/>
    </row>
    <row r="32" spans="2:7" ht="15" thickBot="1" x14ac:dyDescent="0.4">
      <c r="B32" s="95"/>
      <c r="C32" s="96"/>
      <c r="D32" s="96"/>
      <c r="E32" s="96"/>
      <c r="F32" s="96"/>
      <c r="G32" s="97"/>
    </row>
    <row r="33" spans="2:7" ht="15" thickBot="1" x14ac:dyDescent="0.4">
      <c r="B33" s="80" t="s">
        <v>100</v>
      </c>
      <c r="C33" s="81"/>
      <c r="D33" s="81"/>
      <c r="E33" s="82"/>
      <c r="F33" s="80" t="s">
        <v>77</v>
      </c>
      <c r="G33" s="82"/>
    </row>
    <row r="34" spans="2:7" ht="15" thickBot="1" x14ac:dyDescent="0.4">
      <c r="B34" s="20" t="s">
        <v>78</v>
      </c>
      <c r="C34" s="83"/>
      <c r="D34" s="84"/>
      <c r="E34" s="85"/>
      <c r="F34" s="20" t="s">
        <v>79</v>
      </c>
      <c r="G34" s="18"/>
    </row>
    <row r="35" spans="2:7" ht="15" thickBot="1" x14ac:dyDescent="0.4">
      <c r="B35" s="20" t="s">
        <v>81</v>
      </c>
      <c r="C35" s="86"/>
      <c r="D35" s="87"/>
      <c r="E35" s="88"/>
      <c r="F35" s="20" t="s">
        <v>82</v>
      </c>
      <c r="G35" s="18"/>
    </row>
    <row r="36" spans="2:7" ht="15" thickBot="1" x14ac:dyDescent="0.4">
      <c r="B36" s="20" t="s">
        <v>84</v>
      </c>
      <c r="C36" s="16"/>
      <c r="D36" s="19" t="s">
        <v>101</v>
      </c>
      <c r="E36" s="16"/>
      <c r="F36" s="20" t="s">
        <v>86</v>
      </c>
      <c r="G36" s="18"/>
    </row>
    <row r="37" spans="2:7" ht="15" thickBot="1" x14ac:dyDescent="0.4">
      <c r="B37" s="20" t="s">
        <v>88</v>
      </c>
      <c r="C37" s="17"/>
      <c r="D37" s="20" t="s">
        <v>89</v>
      </c>
      <c r="E37" s="15"/>
      <c r="F37" s="20" t="s">
        <v>90</v>
      </c>
      <c r="G37" s="18"/>
    </row>
    <row r="38" spans="2:7" x14ac:dyDescent="0.35">
      <c r="B38" s="89" t="s">
        <v>92</v>
      </c>
      <c r="C38" s="91"/>
      <c r="D38" s="91"/>
      <c r="E38" s="91"/>
      <c r="F38" s="91"/>
      <c r="G38" s="92"/>
    </row>
    <row r="39" spans="2:7" ht="15" thickBot="1" x14ac:dyDescent="0.4">
      <c r="B39" s="90"/>
      <c r="C39" s="93"/>
      <c r="D39" s="93"/>
      <c r="E39" s="93"/>
      <c r="F39" s="93"/>
      <c r="G39" s="94"/>
    </row>
    <row r="40" spans="2:7" ht="15" thickBot="1" x14ac:dyDescent="0.4">
      <c r="B40" s="95"/>
      <c r="C40" s="96"/>
      <c r="D40" s="96"/>
      <c r="E40" s="96"/>
      <c r="F40" s="96"/>
      <c r="G40" s="97"/>
    </row>
    <row r="41" spans="2:7" ht="15" thickBot="1" x14ac:dyDescent="0.4">
      <c r="B41" s="80" t="s">
        <v>102</v>
      </c>
      <c r="C41" s="81"/>
      <c r="D41" s="81"/>
      <c r="E41" s="82"/>
      <c r="F41" s="80" t="s">
        <v>77</v>
      </c>
      <c r="G41" s="82"/>
    </row>
    <row r="42" spans="2:7" ht="15" thickBot="1" x14ac:dyDescent="0.4">
      <c r="B42" s="20" t="s">
        <v>78</v>
      </c>
      <c r="C42" s="83"/>
      <c r="D42" s="84"/>
      <c r="E42" s="85"/>
      <c r="F42" s="20" t="s">
        <v>79</v>
      </c>
      <c r="G42" s="18"/>
    </row>
    <row r="43" spans="2:7" ht="15" thickBot="1" x14ac:dyDescent="0.4">
      <c r="B43" s="20" t="s">
        <v>81</v>
      </c>
      <c r="C43" s="86"/>
      <c r="D43" s="87"/>
      <c r="E43" s="88"/>
      <c r="F43" s="20" t="s">
        <v>82</v>
      </c>
      <c r="G43" s="18"/>
    </row>
    <row r="44" spans="2:7" ht="15" thickBot="1" x14ac:dyDescent="0.4">
      <c r="B44" s="20" t="s">
        <v>84</v>
      </c>
      <c r="C44" s="16"/>
      <c r="D44" s="19" t="s">
        <v>101</v>
      </c>
      <c r="E44" s="16"/>
      <c r="F44" s="20" t="s">
        <v>86</v>
      </c>
      <c r="G44" s="18"/>
    </row>
    <row r="45" spans="2:7" ht="15" thickBot="1" x14ac:dyDescent="0.4">
      <c r="B45" s="20" t="s">
        <v>88</v>
      </c>
      <c r="C45" s="17"/>
      <c r="D45" s="20" t="s">
        <v>89</v>
      </c>
      <c r="E45" s="15"/>
      <c r="F45" s="20" t="s">
        <v>90</v>
      </c>
      <c r="G45" s="18"/>
    </row>
    <row r="46" spans="2:7" x14ac:dyDescent="0.35">
      <c r="B46" s="89" t="s">
        <v>92</v>
      </c>
      <c r="C46" s="91"/>
      <c r="D46" s="91"/>
      <c r="E46" s="91"/>
      <c r="F46" s="91"/>
      <c r="G46" s="92"/>
    </row>
    <row r="47" spans="2:7" ht="15" thickBot="1" x14ac:dyDescent="0.4">
      <c r="B47" s="90"/>
      <c r="C47" s="93"/>
      <c r="D47" s="93"/>
      <c r="E47" s="93"/>
      <c r="F47" s="93"/>
      <c r="G47" s="94"/>
    </row>
    <row r="48" spans="2:7" ht="15" thickBot="1" x14ac:dyDescent="0.4">
      <c r="B48" s="95"/>
      <c r="C48" s="96"/>
      <c r="D48" s="96"/>
      <c r="E48" s="96"/>
      <c r="F48" s="96"/>
      <c r="G48" s="97"/>
    </row>
    <row r="49" spans="2:7" ht="15" thickBot="1" x14ac:dyDescent="0.4">
      <c r="B49" s="80" t="s">
        <v>103</v>
      </c>
      <c r="C49" s="81"/>
      <c r="D49" s="81"/>
      <c r="E49" s="82"/>
      <c r="F49" s="80" t="s">
        <v>77</v>
      </c>
      <c r="G49" s="82"/>
    </row>
    <row r="50" spans="2:7" ht="15" thickBot="1" x14ac:dyDescent="0.4">
      <c r="B50" s="20" t="s">
        <v>78</v>
      </c>
      <c r="C50" s="83"/>
      <c r="D50" s="84"/>
      <c r="E50" s="85"/>
      <c r="F50" s="20" t="s">
        <v>79</v>
      </c>
      <c r="G50" s="18"/>
    </row>
    <row r="51" spans="2:7" ht="15" thickBot="1" x14ac:dyDescent="0.4">
      <c r="B51" s="20" t="s">
        <v>81</v>
      </c>
      <c r="C51" s="86"/>
      <c r="D51" s="87"/>
      <c r="E51" s="88"/>
      <c r="F51" s="20" t="s">
        <v>82</v>
      </c>
      <c r="G51" s="18"/>
    </row>
    <row r="52" spans="2:7" ht="15" thickBot="1" x14ac:dyDescent="0.4">
      <c r="B52" s="20" t="s">
        <v>84</v>
      </c>
      <c r="C52" s="16"/>
      <c r="D52" s="19" t="s">
        <v>101</v>
      </c>
      <c r="E52" s="16"/>
      <c r="F52" s="20" t="s">
        <v>86</v>
      </c>
      <c r="G52" s="18"/>
    </row>
    <row r="53" spans="2:7" ht="15" thickBot="1" x14ac:dyDescent="0.4">
      <c r="B53" s="20" t="s">
        <v>88</v>
      </c>
      <c r="C53" s="17"/>
      <c r="D53" s="20" t="s">
        <v>89</v>
      </c>
      <c r="E53" s="15"/>
      <c r="F53" s="20" t="s">
        <v>90</v>
      </c>
      <c r="G53" s="18"/>
    </row>
    <row r="54" spans="2:7" x14ac:dyDescent="0.35">
      <c r="B54" s="89" t="s">
        <v>92</v>
      </c>
      <c r="C54" s="91"/>
      <c r="D54" s="91"/>
      <c r="E54" s="91"/>
      <c r="F54" s="91"/>
      <c r="G54" s="92"/>
    </row>
    <row r="55" spans="2:7" ht="15" thickBot="1" x14ac:dyDescent="0.4">
      <c r="B55" s="90"/>
      <c r="C55" s="93"/>
      <c r="D55" s="93"/>
      <c r="E55" s="93"/>
      <c r="F55" s="93"/>
      <c r="G55" s="94"/>
    </row>
    <row r="56" spans="2:7" ht="15" thickBot="1" x14ac:dyDescent="0.4">
      <c r="B56" s="95"/>
      <c r="C56" s="96"/>
      <c r="D56" s="96"/>
      <c r="E56" s="96"/>
      <c r="F56" s="96"/>
      <c r="G56" s="97"/>
    </row>
    <row r="57" spans="2:7" ht="15" thickBot="1" x14ac:dyDescent="0.4">
      <c r="B57" s="80" t="s">
        <v>104</v>
      </c>
      <c r="C57" s="81"/>
      <c r="D57" s="81"/>
      <c r="E57" s="82"/>
      <c r="F57" s="80" t="s">
        <v>77</v>
      </c>
      <c r="G57" s="82"/>
    </row>
    <row r="58" spans="2:7" ht="15" thickBot="1" x14ac:dyDescent="0.4">
      <c r="B58" s="20" t="s">
        <v>78</v>
      </c>
      <c r="C58" s="83"/>
      <c r="D58" s="84"/>
      <c r="E58" s="85"/>
      <c r="F58" s="20" t="s">
        <v>79</v>
      </c>
      <c r="G58" s="18"/>
    </row>
    <row r="59" spans="2:7" ht="15" thickBot="1" x14ac:dyDescent="0.4">
      <c r="B59" s="20" t="s">
        <v>81</v>
      </c>
      <c r="C59" s="86"/>
      <c r="D59" s="87"/>
      <c r="E59" s="88"/>
      <c r="F59" s="20" t="s">
        <v>82</v>
      </c>
      <c r="G59" s="18"/>
    </row>
    <row r="60" spans="2:7" ht="15" thickBot="1" x14ac:dyDescent="0.4">
      <c r="B60" s="20" t="s">
        <v>84</v>
      </c>
      <c r="C60" s="16"/>
      <c r="D60" s="19" t="s">
        <v>101</v>
      </c>
      <c r="E60" s="16"/>
      <c r="F60" s="20" t="s">
        <v>86</v>
      </c>
      <c r="G60" s="18"/>
    </row>
    <row r="61" spans="2:7" ht="15" thickBot="1" x14ac:dyDescent="0.4">
      <c r="B61" s="20" t="s">
        <v>88</v>
      </c>
      <c r="C61" s="17"/>
      <c r="D61" s="20" t="s">
        <v>89</v>
      </c>
      <c r="E61" s="15"/>
      <c r="F61" s="20" t="s">
        <v>90</v>
      </c>
      <c r="G61" s="18"/>
    </row>
    <row r="62" spans="2:7" x14ac:dyDescent="0.35">
      <c r="B62" s="89" t="s">
        <v>92</v>
      </c>
      <c r="C62" s="91"/>
      <c r="D62" s="91"/>
      <c r="E62" s="91"/>
      <c r="F62" s="91"/>
      <c r="G62" s="92"/>
    </row>
    <row r="63" spans="2:7" ht="15" thickBot="1" x14ac:dyDescent="0.4">
      <c r="B63" s="90"/>
      <c r="C63" s="93"/>
      <c r="D63" s="93"/>
      <c r="E63" s="93"/>
      <c r="F63" s="93"/>
      <c r="G63" s="94"/>
    </row>
  </sheetData>
  <mergeCells count="48">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B62:B63"/>
    <mergeCell ref="C62:G63"/>
    <mergeCell ref="B49:E49"/>
    <mergeCell ref="C50:E50"/>
    <mergeCell ref="C51:E51"/>
    <mergeCell ref="B57:E57"/>
    <mergeCell ref="C58:E58"/>
    <mergeCell ref="C59:E59"/>
    <mergeCell ref="B54:B55"/>
    <mergeCell ref="C54:G55"/>
    <mergeCell ref="B56:G56"/>
    <mergeCell ref="B41:E41"/>
    <mergeCell ref="C42:E42"/>
    <mergeCell ref="C43:E43"/>
    <mergeCell ref="B38:B39"/>
    <mergeCell ref="C38:G39"/>
  </mergeCells>
  <hyperlinks>
    <hyperlink ref="G21" r:id="rId1" xr:uid="{92BE6DD8-4330-46B4-8F06-D3DCE31AFCA3}"/>
    <hyperlink ref="G29" r:id="rId2" xr:uid="{0764B438-C878-40B9-B498-871D0902A6C5}"/>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8B3C2-164A-4373-9EAE-8A258726B6B7}">
  <dimension ref="B1:H63"/>
  <sheetViews>
    <sheetView topLeftCell="B18" workbookViewId="0">
      <selection activeCell="C22" sqref="C22:G23"/>
    </sheetView>
  </sheetViews>
  <sheetFormatPr defaultRowHeight="14.5" x14ac:dyDescent="0.35"/>
  <cols>
    <col min="1" max="1" width="4" customWidth="1"/>
    <col min="2" max="2" width="36.26953125" customWidth="1"/>
    <col min="3" max="7" width="24.54296875" customWidth="1"/>
  </cols>
  <sheetData>
    <row r="1" spans="2:8" ht="15" thickBot="1" x14ac:dyDescent="0.4"/>
    <row r="2" spans="2:8" ht="15" thickBot="1" x14ac:dyDescent="0.4">
      <c r="B2" s="104" t="s">
        <v>63</v>
      </c>
      <c r="C2" s="105"/>
      <c r="D2" s="105"/>
      <c r="E2" s="105"/>
      <c r="F2" s="105"/>
      <c r="G2" s="106"/>
    </row>
    <row r="3" spans="2:8" ht="15" thickBot="1" x14ac:dyDescent="0.4">
      <c r="B3" s="32" t="s">
        <v>64</v>
      </c>
      <c r="C3" s="110" t="str">
        <f>Resume!D4</f>
        <v>Gainwell Technologies</v>
      </c>
      <c r="D3" s="111"/>
      <c r="E3" s="23" t="s">
        <v>65</v>
      </c>
      <c r="F3" s="112" t="str">
        <f>Resume!J4</f>
        <v>Satyanarayana Gandi</v>
      </c>
      <c r="G3" s="111"/>
    </row>
    <row r="4" spans="2:8" ht="31.5" customHeight="1" thickBot="1" x14ac:dyDescent="0.4">
      <c r="B4" s="32" t="s">
        <v>105</v>
      </c>
      <c r="C4" s="98" t="s">
        <v>106</v>
      </c>
      <c r="D4" s="99"/>
      <c r="E4" s="99"/>
      <c r="F4" s="99"/>
      <c r="G4" s="100"/>
      <c r="H4" s="11"/>
    </row>
    <row r="5" spans="2:8" s="5" customFormat="1" ht="15" thickBot="1" x14ac:dyDescent="0.4">
      <c r="B5" s="6" t="s">
        <v>68</v>
      </c>
      <c r="C5" s="7" t="s">
        <v>69</v>
      </c>
      <c r="D5" s="7" t="s">
        <v>70</v>
      </c>
      <c r="E5" s="7" t="s">
        <v>71</v>
      </c>
      <c r="F5" s="7" t="s">
        <v>72</v>
      </c>
      <c r="G5" s="13" t="s">
        <v>73</v>
      </c>
    </row>
    <row r="6" spans="2:8" ht="15" thickBot="1" x14ac:dyDescent="0.4">
      <c r="B6" s="14" t="str">
        <f>IF(ISTEXT(C19),C19,"")</f>
        <v>CalWIN</v>
      </c>
      <c r="C6" s="8">
        <f>IF(ISTEXT(C19),C20,)</f>
        <v>43617</v>
      </c>
      <c r="D6" s="8">
        <f>IF(ISTEXT(C19),E20,)</f>
        <v>45474</v>
      </c>
      <c r="E6" s="9">
        <f>E21</f>
        <v>1</v>
      </c>
      <c r="F6" s="10">
        <f>IF(ISTEXT(C19),DAYS360(C6,D6)/30,)</f>
        <v>61</v>
      </c>
      <c r="G6" s="10">
        <f>E6*F6</f>
        <v>61</v>
      </c>
    </row>
    <row r="7" spans="2:8" ht="15" thickBot="1" x14ac:dyDescent="0.4">
      <c r="B7" s="14" t="str">
        <f>IF(ISTEXT(C27),C27,"")</f>
        <v/>
      </c>
      <c r="C7" s="8" t="str">
        <f>IF(ISTEXT(C27),C28,"")</f>
        <v/>
      </c>
      <c r="D7" s="8" t="str">
        <f>IF(ISTEXT(C27),E28,"")</f>
        <v/>
      </c>
      <c r="E7" s="9">
        <f>E29</f>
        <v>0</v>
      </c>
      <c r="F7" s="10">
        <f>IF(ISTEXT(C27),DAYS360(C7,D7)/30,)</f>
        <v>0</v>
      </c>
      <c r="G7" s="10">
        <f t="shared" ref="G7:G11" si="0">E7*F7</f>
        <v>0</v>
      </c>
    </row>
    <row r="8" spans="2:8" ht="15" thickBot="1" x14ac:dyDescent="0.4">
      <c r="B8" s="14" t="str">
        <f>IF(ISTEXT(C35),C35,"")</f>
        <v/>
      </c>
      <c r="C8" s="8" t="str">
        <f>IF(ISTEXT(C35),C36,"")</f>
        <v/>
      </c>
      <c r="D8" s="8" t="str">
        <f>IF(ISTEXT(C35),E36,"")</f>
        <v/>
      </c>
      <c r="E8" s="9">
        <f>E37</f>
        <v>0</v>
      </c>
      <c r="F8" s="10">
        <f>IF(ISTEXT(C35),DAYS360(C8,D8)/30,)</f>
        <v>0</v>
      </c>
      <c r="G8" s="10">
        <f t="shared" si="0"/>
        <v>0</v>
      </c>
    </row>
    <row r="9" spans="2:8" ht="15" thickBot="1" x14ac:dyDescent="0.4">
      <c r="B9" s="14" t="str">
        <f>IF(ISTEXT(C43),C43,"")</f>
        <v/>
      </c>
      <c r="C9" s="8" t="str">
        <f>IF(ISTEXT(C43),C44,"")</f>
        <v/>
      </c>
      <c r="D9" s="8" t="str">
        <f>IF(ISTEXT(C43),E44,"")</f>
        <v/>
      </c>
      <c r="E9" s="9">
        <f>E45</f>
        <v>0</v>
      </c>
      <c r="F9" s="10">
        <f>IF(ISTEXT(C43),DAYS360(C9,D9)/30,)</f>
        <v>0</v>
      </c>
      <c r="G9" s="10">
        <f t="shared" si="0"/>
        <v>0</v>
      </c>
    </row>
    <row r="10" spans="2:8" ht="15" thickBot="1" x14ac:dyDescent="0.4">
      <c r="B10" s="14" t="str">
        <f>IF(ISTEXT(C51),C51,"")</f>
        <v/>
      </c>
      <c r="C10" s="31" t="str">
        <f>IF(ISTEXT(C51),C52,"")</f>
        <v/>
      </c>
      <c r="D10" s="31" t="str">
        <f>IF(ISTEXT(C51),E52,"")</f>
        <v/>
      </c>
      <c r="E10" s="9">
        <f>E53</f>
        <v>0</v>
      </c>
      <c r="F10" s="10">
        <f>IF(ISTEXT(C51),DAYS360(C10,D10)/30,)</f>
        <v>0</v>
      </c>
      <c r="G10" s="10">
        <f t="shared" si="0"/>
        <v>0</v>
      </c>
    </row>
    <row r="11" spans="2:8" ht="15" thickBot="1" x14ac:dyDescent="0.4">
      <c r="B11" s="14" t="str">
        <f>IF(ISTEXT(C59),C59,"")</f>
        <v/>
      </c>
      <c r="C11" s="8" t="str">
        <f>IF(ISTEXT(C59),C60,"")</f>
        <v/>
      </c>
      <c r="D11" s="8" t="str">
        <f>IF(ISTEXT(C59),E60,"")</f>
        <v/>
      </c>
      <c r="E11" s="9">
        <f>E61</f>
        <v>0</v>
      </c>
      <c r="F11" s="10">
        <f>IF(ISTEXT(C59),DAYS360(C11,D11)/30,)</f>
        <v>0</v>
      </c>
      <c r="G11" s="10">
        <f t="shared" si="0"/>
        <v>0</v>
      </c>
    </row>
    <row r="12" spans="2:8" ht="15" thickBot="1" x14ac:dyDescent="0.4">
      <c r="B12" s="107" t="s">
        <v>74</v>
      </c>
      <c r="C12" s="108"/>
      <c r="D12" s="108"/>
      <c r="E12" s="109"/>
      <c r="F12" s="12">
        <f>SUM(F6:F11)</f>
        <v>61</v>
      </c>
      <c r="G12" s="12">
        <f>SUM(G6:G11)</f>
        <v>61</v>
      </c>
    </row>
    <row r="14" spans="2:8" ht="15" thickBot="1" x14ac:dyDescent="0.4"/>
    <row r="15" spans="2:8" ht="15" thickBot="1" x14ac:dyDescent="0.4">
      <c r="B15" s="104" t="s">
        <v>75</v>
      </c>
      <c r="C15" s="105"/>
      <c r="D15" s="105"/>
      <c r="E15" s="105"/>
      <c r="F15" s="105"/>
      <c r="G15" s="106"/>
    </row>
    <row r="16" spans="2:8" ht="27" customHeight="1" thickBot="1" x14ac:dyDescent="0.4">
      <c r="B16" s="4" t="str">
        <f>B4</f>
        <v>Minimum Qualification - S15</v>
      </c>
      <c r="C16" s="98" t="str">
        <f>C4</f>
        <v>A minimum of three (3) years of experience applying UCD processes and User Experience (UX) activities (such as usability reviews, studies, and testing) on IT Projects.</v>
      </c>
      <c r="D16" s="99"/>
      <c r="E16" s="99"/>
      <c r="F16" s="99"/>
      <c r="G16" s="100"/>
    </row>
    <row r="17" spans="2:7" ht="15" thickBot="1" x14ac:dyDescent="0.4">
      <c r="B17" s="80" t="s">
        <v>76</v>
      </c>
      <c r="C17" s="81"/>
      <c r="D17" s="81"/>
      <c r="E17" s="82"/>
      <c r="F17" s="80" t="s">
        <v>77</v>
      </c>
      <c r="G17" s="82"/>
    </row>
    <row r="18" spans="2:7" ht="38" thickBot="1" x14ac:dyDescent="0.4">
      <c r="B18" s="20" t="s">
        <v>78</v>
      </c>
      <c r="C18" s="101" t="s">
        <v>17</v>
      </c>
      <c r="D18" s="102"/>
      <c r="E18" s="103"/>
      <c r="F18" s="20" t="s">
        <v>79</v>
      </c>
      <c r="G18" s="35" t="s">
        <v>80</v>
      </c>
    </row>
    <row r="19" spans="2:7" ht="15" thickBot="1" x14ac:dyDescent="0.4">
      <c r="B19" s="20" t="s">
        <v>81</v>
      </c>
      <c r="C19" s="86" t="s">
        <v>60</v>
      </c>
      <c r="D19" s="87"/>
      <c r="E19" s="88"/>
      <c r="F19" s="20" t="s">
        <v>82</v>
      </c>
      <c r="G19" s="35" t="s">
        <v>83</v>
      </c>
    </row>
    <row r="20" spans="2:7" ht="15" thickBot="1" x14ac:dyDescent="0.4">
      <c r="B20" s="20" t="s">
        <v>84</v>
      </c>
      <c r="C20" s="16">
        <v>43617</v>
      </c>
      <c r="D20" s="19" t="s">
        <v>85</v>
      </c>
      <c r="E20" s="16">
        <v>45474</v>
      </c>
      <c r="F20" s="20" t="s">
        <v>86</v>
      </c>
      <c r="G20" s="35" t="s">
        <v>87</v>
      </c>
    </row>
    <row r="21" spans="2:7" ht="29.5" thickBot="1" x14ac:dyDescent="0.4">
      <c r="B21" s="20" t="s">
        <v>88</v>
      </c>
      <c r="C21" s="16" t="s">
        <v>21</v>
      </c>
      <c r="D21" s="20" t="s">
        <v>89</v>
      </c>
      <c r="E21" s="15">
        <v>1</v>
      </c>
      <c r="F21" s="20" t="s">
        <v>90</v>
      </c>
      <c r="G21" s="36" t="s">
        <v>91</v>
      </c>
    </row>
    <row r="22" spans="2:7" ht="14.65" customHeight="1" x14ac:dyDescent="0.35">
      <c r="B22" s="89" t="s">
        <v>92</v>
      </c>
      <c r="C22" s="113" t="s">
        <v>117</v>
      </c>
      <c r="D22" s="114"/>
      <c r="E22" s="114"/>
      <c r="F22" s="114"/>
      <c r="G22" s="115"/>
    </row>
    <row r="23" spans="2:7" ht="137" customHeight="1" thickBot="1" x14ac:dyDescent="0.4">
      <c r="B23" s="90"/>
      <c r="C23" s="116"/>
      <c r="D23" s="116"/>
      <c r="E23" s="116"/>
      <c r="F23" s="116"/>
      <c r="G23" s="117"/>
    </row>
    <row r="24" spans="2:7" ht="15.75" customHeight="1" thickBot="1" x14ac:dyDescent="0.4">
      <c r="B24" s="95"/>
      <c r="C24" s="96"/>
      <c r="D24" s="96"/>
      <c r="E24" s="96"/>
      <c r="F24" s="96"/>
      <c r="G24" s="97"/>
    </row>
    <row r="25" spans="2:7" ht="15" thickBot="1" x14ac:dyDescent="0.4">
      <c r="B25" s="80" t="s">
        <v>93</v>
      </c>
      <c r="C25" s="81"/>
      <c r="D25" s="81"/>
      <c r="E25" s="82"/>
      <c r="F25" s="80" t="s">
        <v>77</v>
      </c>
      <c r="G25" s="82"/>
    </row>
    <row r="26" spans="2:7" ht="15" thickBot="1" x14ac:dyDescent="0.4">
      <c r="B26" s="20" t="s">
        <v>78</v>
      </c>
      <c r="C26" s="101"/>
      <c r="D26" s="102"/>
      <c r="E26" s="103"/>
      <c r="F26" s="20" t="s">
        <v>79</v>
      </c>
      <c r="G26" s="35"/>
    </row>
    <row r="27" spans="2:7" ht="15" thickBot="1" x14ac:dyDescent="0.4">
      <c r="B27" s="20" t="s">
        <v>81</v>
      </c>
      <c r="C27" s="86"/>
      <c r="D27" s="87"/>
      <c r="E27" s="88"/>
      <c r="F27" s="20" t="s">
        <v>82</v>
      </c>
      <c r="G27" s="35"/>
    </row>
    <row r="28" spans="2:7" ht="15" thickBot="1" x14ac:dyDescent="0.4">
      <c r="B28" s="20" t="s">
        <v>97</v>
      </c>
      <c r="C28" s="16"/>
      <c r="D28" s="19"/>
      <c r="E28" s="16"/>
      <c r="F28" s="20" t="s">
        <v>86</v>
      </c>
      <c r="G28" s="35"/>
    </row>
    <row r="29" spans="2:7" ht="15" thickBot="1" x14ac:dyDescent="0.4">
      <c r="B29" s="20" t="s">
        <v>88</v>
      </c>
      <c r="C29" s="38"/>
      <c r="D29" s="20"/>
      <c r="E29" s="15"/>
      <c r="F29" s="20" t="s">
        <v>90</v>
      </c>
      <c r="G29" s="37"/>
    </row>
    <row r="30" spans="2:7" ht="14.5" customHeight="1" x14ac:dyDescent="0.35">
      <c r="B30" s="89" t="s">
        <v>92</v>
      </c>
      <c r="C30" s="113"/>
      <c r="D30" s="114"/>
      <c r="E30" s="114"/>
      <c r="F30" s="114"/>
      <c r="G30" s="115"/>
    </row>
    <row r="31" spans="2:7" ht="29" customHeight="1" thickBot="1" x14ac:dyDescent="0.4">
      <c r="B31" s="90"/>
      <c r="C31" s="116"/>
      <c r="D31" s="116"/>
      <c r="E31" s="116"/>
      <c r="F31" s="116"/>
      <c r="G31" s="117"/>
    </row>
    <row r="32" spans="2:7" ht="15" thickBot="1" x14ac:dyDescent="0.4">
      <c r="B32" s="95"/>
      <c r="C32" s="96"/>
      <c r="D32" s="96"/>
      <c r="E32" s="96"/>
      <c r="F32" s="96"/>
      <c r="G32" s="97"/>
    </row>
    <row r="33" spans="2:7" ht="15" thickBot="1" x14ac:dyDescent="0.4">
      <c r="B33" s="80" t="s">
        <v>100</v>
      </c>
      <c r="C33" s="81"/>
      <c r="D33" s="81"/>
      <c r="E33" s="82"/>
      <c r="F33" s="80" t="s">
        <v>77</v>
      </c>
      <c r="G33" s="82"/>
    </row>
    <row r="34" spans="2:7" ht="15" thickBot="1" x14ac:dyDescent="0.4">
      <c r="B34" s="20" t="s">
        <v>78</v>
      </c>
      <c r="C34" s="83"/>
      <c r="D34" s="84"/>
      <c r="E34" s="85"/>
      <c r="F34" s="20" t="s">
        <v>79</v>
      </c>
      <c r="G34" s="18"/>
    </row>
    <row r="35" spans="2:7" ht="15" thickBot="1" x14ac:dyDescent="0.4">
      <c r="B35" s="20" t="s">
        <v>81</v>
      </c>
      <c r="C35" s="86"/>
      <c r="D35" s="87"/>
      <c r="E35" s="88"/>
      <c r="F35" s="20" t="s">
        <v>82</v>
      </c>
      <c r="G35" s="18"/>
    </row>
    <row r="36" spans="2:7" ht="15" thickBot="1" x14ac:dyDescent="0.4">
      <c r="B36" s="20" t="s">
        <v>84</v>
      </c>
      <c r="C36" s="16"/>
      <c r="D36" s="19" t="s">
        <v>101</v>
      </c>
      <c r="E36" s="16"/>
      <c r="F36" s="20" t="s">
        <v>86</v>
      </c>
      <c r="G36" s="18"/>
    </row>
    <row r="37" spans="2:7" ht="15" thickBot="1" x14ac:dyDescent="0.4">
      <c r="B37" s="20" t="s">
        <v>88</v>
      </c>
      <c r="C37" s="17"/>
      <c r="D37" s="20" t="s">
        <v>89</v>
      </c>
      <c r="E37" s="15"/>
      <c r="F37" s="20" t="s">
        <v>90</v>
      </c>
      <c r="G37" s="18"/>
    </row>
    <row r="38" spans="2:7" x14ac:dyDescent="0.35">
      <c r="B38" s="89" t="s">
        <v>92</v>
      </c>
      <c r="C38" s="91"/>
      <c r="D38" s="91"/>
      <c r="E38" s="91"/>
      <c r="F38" s="91"/>
      <c r="G38" s="92"/>
    </row>
    <row r="39" spans="2:7" ht="15" thickBot="1" x14ac:dyDescent="0.4">
      <c r="B39" s="90"/>
      <c r="C39" s="93"/>
      <c r="D39" s="93"/>
      <c r="E39" s="93"/>
      <c r="F39" s="93"/>
      <c r="G39" s="94"/>
    </row>
    <row r="40" spans="2:7" ht="15" thickBot="1" x14ac:dyDescent="0.4">
      <c r="B40" s="95"/>
      <c r="C40" s="96"/>
      <c r="D40" s="96"/>
      <c r="E40" s="96"/>
      <c r="F40" s="96"/>
      <c r="G40" s="97"/>
    </row>
    <row r="41" spans="2:7" ht="15" thickBot="1" x14ac:dyDescent="0.4">
      <c r="B41" s="80" t="s">
        <v>102</v>
      </c>
      <c r="C41" s="81"/>
      <c r="D41" s="81"/>
      <c r="E41" s="82"/>
      <c r="F41" s="80" t="s">
        <v>77</v>
      </c>
      <c r="G41" s="82"/>
    </row>
    <row r="42" spans="2:7" ht="15" thickBot="1" x14ac:dyDescent="0.4">
      <c r="B42" s="20" t="s">
        <v>78</v>
      </c>
      <c r="C42" s="83"/>
      <c r="D42" s="84"/>
      <c r="E42" s="85"/>
      <c r="F42" s="20" t="s">
        <v>79</v>
      </c>
      <c r="G42" s="18"/>
    </row>
    <row r="43" spans="2:7" ht="15" thickBot="1" x14ac:dyDescent="0.4">
      <c r="B43" s="20" t="s">
        <v>81</v>
      </c>
      <c r="C43" s="86"/>
      <c r="D43" s="87"/>
      <c r="E43" s="88"/>
      <c r="F43" s="20" t="s">
        <v>82</v>
      </c>
      <c r="G43" s="18"/>
    </row>
    <row r="44" spans="2:7" ht="15" thickBot="1" x14ac:dyDescent="0.4">
      <c r="B44" s="20" t="s">
        <v>84</v>
      </c>
      <c r="C44" s="16"/>
      <c r="D44" s="19" t="s">
        <v>101</v>
      </c>
      <c r="E44" s="16"/>
      <c r="F44" s="20" t="s">
        <v>86</v>
      </c>
      <c r="G44" s="18"/>
    </row>
    <row r="45" spans="2:7" ht="15" thickBot="1" x14ac:dyDescent="0.4">
      <c r="B45" s="20" t="s">
        <v>88</v>
      </c>
      <c r="C45" s="17"/>
      <c r="D45" s="20" t="s">
        <v>89</v>
      </c>
      <c r="E45" s="15"/>
      <c r="F45" s="20" t="s">
        <v>90</v>
      </c>
      <c r="G45" s="18"/>
    </row>
    <row r="46" spans="2:7" x14ac:dyDescent="0.35">
      <c r="B46" s="89" t="s">
        <v>92</v>
      </c>
      <c r="C46" s="91"/>
      <c r="D46" s="91"/>
      <c r="E46" s="91"/>
      <c r="F46" s="91"/>
      <c r="G46" s="92"/>
    </row>
    <row r="47" spans="2:7" ht="15" thickBot="1" x14ac:dyDescent="0.4">
      <c r="B47" s="90"/>
      <c r="C47" s="93"/>
      <c r="D47" s="93"/>
      <c r="E47" s="93"/>
      <c r="F47" s="93"/>
      <c r="G47" s="94"/>
    </row>
    <row r="48" spans="2:7" ht="15" thickBot="1" x14ac:dyDescent="0.4">
      <c r="B48" s="95"/>
      <c r="C48" s="96"/>
      <c r="D48" s="96"/>
      <c r="E48" s="96"/>
      <c r="F48" s="96"/>
      <c r="G48" s="97"/>
    </row>
    <row r="49" spans="2:7" ht="15" thickBot="1" x14ac:dyDescent="0.4">
      <c r="B49" s="80" t="s">
        <v>103</v>
      </c>
      <c r="C49" s="81"/>
      <c r="D49" s="81"/>
      <c r="E49" s="82"/>
      <c r="F49" s="80" t="s">
        <v>77</v>
      </c>
      <c r="G49" s="82"/>
    </row>
    <row r="50" spans="2:7" ht="15" thickBot="1" x14ac:dyDescent="0.4">
      <c r="B50" s="20" t="s">
        <v>78</v>
      </c>
      <c r="C50" s="83"/>
      <c r="D50" s="84"/>
      <c r="E50" s="85"/>
      <c r="F50" s="20" t="s">
        <v>79</v>
      </c>
      <c r="G50" s="18"/>
    </row>
    <row r="51" spans="2:7" ht="15" thickBot="1" x14ac:dyDescent="0.4">
      <c r="B51" s="20" t="s">
        <v>81</v>
      </c>
      <c r="C51" s="86"/>
      <c r="D51" s="87"/>
      <c r="E51" s="88"/>
      <c r="F51" s="20" t="s">
        <v>82</v>
      </c>
      <c r="G51" s="18"/>
    </row>
    <row r="52" spans="2:7" ht="15" thickBot="1" x14ac:dyDescent="0.4">
      <c r="B52" s="20" t="s">
        <v>84</v>
      </c>
      <c r="C52" s="16"/>
      <c r="D52" s="19" t="s">
        <v>101</v>
      </c>
      <c r="E52" s="16"/>
      <c r="F52" s="20" t="s">
        <v>86</v>
      </c>
      <c r="G52" s="18"/>
    </row>
    <row r="53" spans="2:7" ht="15" thickBot="1" x14ac:dyDescent="0.4">
      <c r="B53" s="20" t="s">
        <v>88</v>
      </c>
      <c r="C53" s="17"/>
      <c r="D53" s="20" t="s">
        <v>89</v>
      </c>
      <c r="E53" s="15"/>
      <c r="F53" s="20" t="s">
        <v>90</v>
      </c>
      <c r="G53" s="18"/>
    </row>
    <row r="54" spans="2:7" x14ac:dyDescent="0.35">
      <c r="B54" s="89" t="s">
        <v>92</v>
      </c>
      <c r="C54" s="91"/>
      <c r="D54" s="91"/>
      <c r="E54" s="91"/>
      <c r="F54" s="91"/>
      <c r="G54" s="92"/>
    </row>
    <row r="55" spans="2:7" ht="15" thickBot="1" x14ac:dyDescent="0.4">
      <c r="B55" s="90"/>
      <c r="C55" s="93"/>
      <c r="D55" s="93"/>
      <c r="E55" s="93"/>
      <c r="F55" s="93"/>
      <c r="G55" s="94"/>
    </row>
    <row r="56" spans="2:7" ht="15" thickBot="1" x14ac:dyDescent="0.4">
      <c r="B56" s="95"/>
      <c r="C56" s="96"/>
      <c r="D56" s="96"/>
      <c r="E56" s="96"/>
      <c r="F56" s="96"/>
      <c r="G56" s="97"/>
    </row>
    <row r="57" spans="2:7" ht="15" thickBot="1" x14ac:dyDescent="0.4">
      <c r="B57" s="80" t="s">
        <v>104</v>
      </c>
      <c r="C57" s="81"/>
      <c r="D57" s="81"/>
      <c r="E57" s="82"/>
      <c r="F57" s="80" t="s">
        <v>77</v>
      </c>
      <c r="G57" s="82"/>
    </row>
    <row r="58" spans="2:7" ht="15" thickBot="1" x14ac:dyDescent="0.4">
      <c r="B58" s="20" t="s">
        <v>78</v>
      </c>
      <c r="C58" s="83"/>
      <c r="D58" s="84"/>
      <c r="E58" s="85"/>
      <c r="F58" s="20" t="s">
        <v>79</v>
      </c>
      <c r="G58" s="18"/>
    </row>
    <row r="59" spans="2:7" ht="15" thickBot="1" x14ac:dyDescent="0.4">
      <c r="B59" s="20" t="s">
        <v>81</v>
      </c>
      <c r="C59" s="86"/>
      <c r="D59" s="87"/>
      <c r="E59" s="88"/>
      <c r="F59" s="20" t="s">
        <v>82</v>
      </c>
      <c r="G59" s="18"/>
    </row>
    <row r="60" spans="2:7" ht="15" thickBot="1" x14ac:dyDescent="0.4">
      <c r="B60" s="20" t="s">
        <v>84</v>
      </c>
      <c r="C60" s="16"/>
      <c r="D60" s="19" t="s">
        <v>101</v>
      </c>
      <c r="E60" s="16"/>
      <c r="F60" s="20" t="s">
        <v>86</v>
      </c>
      <c r="G60" s="18"/>
    </row>
    <row r="61" spans="2:7" ht="15" thickBot="1" x14ac:dyDescent="0.4">
      <c r="B61" s="20" t="s">
        <v>88</v>
      </c>
      <c r="C61" s="17"/>
      <c r="D61" s="20" t="s">
        <v>89</v>
      </c>
      <c r="E61" s="15"/>
      <c r="F61" s="20" t="s">
        <v>90</v>
      </c>
      <c r="G61" s="18"/>
    </row>
    <row r="62" spans="2:7" x14ac:dyDescent="0.35">
      <c r="B62" s="89" t="s">
        <v>92</v>
      </c>
      <c r="C62" s="91"/>
      <c r="D62" s="91"/>
      <c r="E62" s="91"/>
      <c r="F62" s="91"/>
      <c r="G62" s="92"/>
    </row>
    <row r="63" spans="2:7" ht="15" thickBot="1" x14ac:dyDescent="0.4">
      <c r="B63" s="90"/>
      <c r="C63" s="93"/>
      <c r="D63" s="93"/>
      <c r="E63" s="93"/>
      <c r="F63" s="93"/>
      <c r="G63" s="94"/>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hyperlinks>
    <hyperlink ref="G21" r:id="rId1" xr:uid="{75907094-9783-4866-A4EB-BEA7F9CB5FBF}"/>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B1B59-B08F-4A3C-A539-DECB3D6838C6}">
  <dimension ref="B1:J63"/>
  <sheetViews>
    <sheetView tabSelected="1" topLeftCell="A28" workbookViewId="0">
      <selection activeCell="C30" sqref="C30:G31"/>
    </sheetView>
  </sheetViews>
  <sheetFormatPr defaultRowHeight="14.5" x14ac:dyDescent="0.35"/>
  <cols>
    <col min="1" max="1" width="4.26953125" customWidth="1"/>
    <col min="2" max="2" width="36.26953125" customWidth="1"/>
    <col min="3" max="7" width="24.54296875" customWidth="1"/>
    <col min="9" max="9" width="26.54296875" customWidth="1"/>
    <col min="10" max="10" width="30.26953125" bestFit="1" customWidth="1"/>
  </cols>
  <sheetData>
    <row r="1" spans="2:10" ht="15" thickBot="1" x14ac:dyDescent="0.4">
      <c r="I1" s="24">
        <v>41821</v>
      </c>
      <c r="J1" s="21" t="s">
        <v>62</v>
      </c>
    </row>
    <row r="2" spans="2:10" ht="15" thickBot="1" x14ac:dyDescent="0.4">
      <c r="B2" s="104" t="s">
        <v>63</v>
      </c>
      <c r="C2" s="105"/>
      <c r="D2" s="105"/>
      <c r="E2" s="105"/>
      <c r="F2" s="105"/>
      <c r="G2" s="106"/>
    </row>
    <row r="3" spans="2:10" ht="15" thickBot="1" x14ac:dyDescent="0.4">
      <c r="B3" s="32" t="s">
        <v>64</v>
      </c>
      <c r="C3" s="110" t="str">
        <f>Resume!D4</f>
        <v>Gainwell Technologies</v>
      </c>
      <c r="D3" s="111"/>
      <c r="E3" s="23" t="s">
        <v>65</v>
      </c>
      <c r="F3" s="112" t="str">
        <f>Resume!J4</f>
        <v>Satyanarayana Gandi</v>
      </c>
      <c r="G3" s="111"/>
    </row>
    <row r="4" spans="2:10" ht="34.5" customHeight="1" thickBot="1" x14ac:dyDescent="0.4">
      <c r="B4" s="32" t="s">
        <v>107</v>
      </c>
      <c r="C4" s="98" t="s">
        <v>108</v>
      </c>
      <c r="D4" s="99"/>
      <c r="E4" s="99"/>
      <c r="F4" s="99"/>
      <c r="G4" s="100"/>
      <c r="H4" s="11"/>
    </row>
    <row r="5" spans="2:10" s="5" customFormat="1" ht="15" thickBot="1" x14ac:dyDescent="0.4">
      <c r="B5" s="6" t="s">
        <v>68</v>
      </c>
      <c r="C5" s="7" t="s">
        <v>69</v>
      </c>
      <c r="D5" s="7" t="s">
        <v>70</v>
      </c>
      <c r="E5" s="7" t="s">
        <v>71</v>
      </c>
      <c r="F5" s="7" t="s">
        <v>72</v>
      </c>
      <c r="G5" s="13" t="s">
        <v>73</v>
      </c>
    </row>
    <row r="6" spans="2:10" ht="15" thickBot="1" x14ac:dyDescent="0.4">
      <c r="B6" s="14" t="str">
        <f>IF(ISTEXT(C19),C19,"")</f>
        <v>CalWIN</v>
      </c>
      <c r="C6" s="8">
        <f>IF(ISTEXT(C19),C20,)</f>
        <v>43617</v>
      </c>
      <c r="D6" s="8">
        <f>IF(ISTEXT(C19),E20,)</f>
        <v>45474</v>
      </c>
      <c r="E6" s="9">
        <f>E21</f>
        <v>1</v>
      </c>
      <c r="F6" s="10">
        <f>IF(ISTEXT(C19),DAYS360(C6,D6)/30,)</f>
        <v>61</v>
      </c>
      <c r="G6" s="10">
        <f>E6*F6</f>
        <v>61</v>
      </c>
      <c r="I6" s="22" t="str">
        <f>IF(C6&lt;$I$1,  "Start Date is beyond 10 years", "")</f>
        <v/>
      </c>
      <c r="J6" s="22" t="str">
        <f>IF(D6&lt;$I$1,  "End Date is beyond 10 years", "")</f>
        <v/>
      </c>
    </row>
    <row r="7" spans="2:10" ht="15" thickBot="1" x14ac:dyDescent="0.4">
      <c r="B7" s="14" t="str">
        <f>IF(ISTEXT(C27),C27,"")</f>
        <v>CMIPS II</v>
      </c>
      <c r="C7" s="8">
        <f>IF(ISTEXT(C27),C28,"")</f>
        <v>39661</v>
      </c>
      <c r="D7" s="8">
        <f>IF(ISTEXT(C27),E28,"")</f>
        <v>43616</v>
      </c>
      <c r="E7" s="9">
        <f>E29</f>
        <v>1</v>
      </c>
      <c r="F7" s="10">
        <f>IF(ISTEXT(C27),DAYS360(C7,D7)/30,)</f>
        <v>130</v>
      </c>
      <c r="G7" s="10">
        <f t="shared" ref="G7:G11" si="0">E7*F7</f>
        <v>130</v>
      </c>
      <c r="I7" s="22" t="str">
        <f>IF(C7&lt;$I$1,  "Start Date is beyond 10 years", "")</f>
        <v>Start Date is beyond 10 years</v>
      </c>
      <c r="J7" s="22" t="str">
        <f t="shared" ref="J7:J11" si="1">IF(D7&lt;$I$1,  "End Date is beyond 10 years", "")</f>
        <v/>
      </c>
    </row>
    <row r="8" spans="2:10" ht="15" thickBot="1" x14ac:dyDescent="0.4">
      <c r="B8" s="14" t="str">
        <f>IF(ISTEXT(C35),C35,"")</f>
        <v/>
      </c>
      <c r="C8" s="8" t="str">
        <f>IF(ISTEXT(C35),C36,"")</f>
        <v/>
      </c>
      <c r="D8" s="8" t="str">
        <f>IF(ISTEXT(C35),E36,"")</f>
        <v/>
      </c>
      <c r="E8" s="9">
        <f>E37</f>
        <v>0</v>
      </c>
      <c r="F8" s="10">
        <f>IF(ISTEXT(C35),DAYS360(C8,D8)/30,)</f>
        <v>0</v>
      </c>
      <c r="G8" s="10">
        <f t="shared" si="0"/>
        <v>0</v>
      </c>
      <c r="I8" s="22" t="str">
        <f>IF(C8&lt;$I$1,  "Start Date is beyond 10 years", "")</f>
        <v/>
      </c>
      <c r="J8" s="22" t="str">
        <f t="shared" si="1"/>
        <v/>
      </c>
    </row>
    <row r="9" spans="2:10" ht="15" thickBot="1" x14ac:dyDescent="0.4">
      <c r="B9" s="14" t="str">
        <f>IF(ISTEXT(C43),C43,"")</f>
        <v/>
      </c>
      <c r="C9" s="8" t="str">
        <f>IF(ISTEXT(C43),C44,"")</f>
        <v/>
      </c>
      <c r="D9" s="8" t="str">
        <f>IF(ISTEXT(C43),E44,"")</f>
        <v/>
      </c>
      <c r="E9" s="9">
        <f>E45</f>
        <v>0</v>
      </c>
      <c r="F9" s="10">
        <f>IF(ISTEXT(C43),DAYS360(C9,D9)/30,)</f>
        <v>0</v>
      </c>
      <c r="G9" s="10">
        <f t="shared" si="0"/>
        <v>0</v>
      </c>
      <c r="I9" s="22" t="str">
        <f t="shared" ref="I9:I11" si="2">IF(C9&lt;$I$1,  "Start Date is beyond 10 years", "")</f>
        <v/>
      </c>
      <c r="J9" s="22" t="str">
        <f t="shared" si="1"/>
        <v/>
      </c>
    </row>
    <row r="10" spans="2:10" ht="15" thickBot="1" x14ac:dyDescent="0.4">
      <c r="B10" s="14" t="str">
        <f>IF(ISTEXT(C51),C51,"")</f>
        <v/>
      </c>
      <c r="C10" s="31" t="str">
        <f>IF(ISTEXT(C51),C52,"")</f>
        <v/>
      </c>
      <c r="D10" s="31" t="str">
        <f>IF(ISTEXT(C51),E52,"")</f>
        <v/>
      </c>
      <c r="E10" s="9">
        <f>E53</f>
        <v>0</v>
      </c>
      <c r="F10" s="10">
        <f>IF(ISTEXT(C51),DAYS360(C10,D10)/30,)</f>
        <v>0</v>
      </c>
      <c r="G10" s="10">
        <f t="shared" si="0"/>
        <v>0</v>
      </c>
      <c r="I10" s="22" t="str">
        <f t="shared" si="2"/>
        <v/>
      </c>
      <c r="J10" s="22" t="str">
        <f t="shared" si="1"/>
        <v/>
      </c>
    </row>
    <row r="11" spans="2:10" ht="15" thickBot="1" x14ac:dyDescent="0.4">
      <c r="B11" s="14" t="str">
        <f>IF(ISTEXT(C59),C59,"")</f>
        <v/>
      </c>
      <c r="C11" s="8" t="str">
        <f>IF(ISTEXT(C59),C60,"")</f>
        <v/>
      </c>
      <c r="D11" s="8" t="str">
        <f>IF(ISTEXT(C59),E60,"")</f>
        <v/>
      </c>
      <c r="E11" s="9">
        <f>E61</f>
        <v>0</v>
      </c>
      <c r="F11" s="10">
        <f>IF(ISTEXT(C59),DAYS360(C11,D11)/30,)</f>
        <v>0</v>
      </c>
      <c r="G11" s="10">
        <f t="shared" si="0"/>
        <v>0</v>
      </c>
      <c r="I11" s="22" t="str">
        <f t="shared" si="2"/>
        <v/>
      </c>
      <c r="J11" s="22" t="str">
        <f t="shared" si="1"/>
        <v/>
      </c>
    </row>
    <row r="12" spans="2:10" ht="15" thickBot="1" x14ac:dyDescent="0.4">
      <c r="B12" s="107" t="s">
        <v>74</v>
      </c>
      <c r="C12" s="108"/>
      <c r="D12" s="108"/>
      <c r="E12" s="109"/>
      <c r="F12" s="12">
        <f>SUM(F6:F11)</f>
        <v>191</v>
      </c>
      <c r="G12" s="12">
        <f>SUM(G6:G11)</f>
        <v>191</v>
      </c>
    </row>
    <row r="14" spans="2:10" ht="15" thickBot="1" x14ac:dyDescent="0.4"/>
    <row r="15" spans="2:10" ht="15" thickBot="1" x14ac:dyDescent="0.4">
      <c r="B15" s="104" t="s">
        <v>75</v>
      </c>
      <c r="C15" s="105"/>
      <c r="D15" s="105"/>
      <c r="E15" s="105"/>
      <c r="F15" s="105"/>
      <c r="G15" s="106"/>
    </row>
    <row r="16" spans="2:10" ht="30" customHeight="1" thickBot="1" x14ac:dyDescent="0.4">
      <c r="B16" s="4" t="str">
        <f>B4</f>
        <v>Minimum Qualification - S14</v>
      </c>
      <c r="C16" s="98" t="str">
        <f>C4</f>
        <v>A minimum of five (5) years of experience within the past ten (10) years, managing a SDLC, including business and system requirement specification, design, development, testing, and implementation, on Projects involving complex IT systems.</v>
      </c>
      <c r="D16" s="99"/>
      <c r="E16" s="99"/>
      <c r="F16" s="99"/>
      <c r="G16" s="100"/>
    </row>
    <row r="17" spans="2:7" ht="15" thickBot="1" x14ac:dyDescent="0.4">
      <c r="B17" s="80" t="s">
        <v>76</v>
      </c>
      <c r="C17" s="81"/>
      <c r="D17" s="81"/>
      <c r="E17" s="82"/>
      <c r="F17" s="80" t="s">
        <v>77</v>
      </c>
      <c r="G17" s="82"/>
    </row>
    <row r="18" spans="2:7" ht="38" thickBot="1" x14ac:dyDescent="0.4">
      <c r="B18" s="20" t="s">
        <v>78</v>
      </c>
      <c r="C18" s="101" t="s">
        <v>17</v>
      </c>
      <c r="D18" s="102"/>
      <c r="E18" s="103"/>
      <c r="F18" s="20" t="s">
        <v>79</v>
      </c>
      <c r="G18" s="35" t="s">
        <v>80</v>
      </c>
    </row>
    <row r="19" spans="2:7" ht="15" thickBot="1" x14ac:dyDescent="0.4">
      <c r="B19" s="20" t="s">
        <v>81</v>
      </c>
      <c r="C19" s="86" t="s">
        <v>60</v>
      </c>
      <c r="D19" s="87"/>
      <c r="E19" s="88"/>
      <c r="F19" s="20" t="s">
        <v>82</v>
      </c>
      <c r="G19" s="35" t="s">
        <v>83</v>
      </c>
    </row>
    <row r="20" spans="2:7" ht="15" thickBot="1" x14ac:dyDescent="0.4">
      <c r="B20" s="20" t="s">
        <v>84</v>
      </c>
      <c r="C20" s="16">
        <v>43617</v>
      </c>
      <c r="D20" s="19" t="s">
        <v>85</v>
      </c>
      <c r="E20" s="16">
        <v>45474</v>
      </c>
      <c r="F20" s="20" t="s">
        <v>86</v>
      </c>
      <c r="G20" s="35" t="s">
        <v>87</v>
      </c>
    </row>
    <row r="21" spans="2:7" ht="29.5" thickBot="1" x14ac:dyDescent="0.4">
      <c r="B21" s="20" t="s">
        <v>88</v>
      </c>
      <c r="C21" s="16" t="s">
        <v>21</v>
      </c>
      <c r="D21" s="20" t="s">
        <v>89</v>
      </c>
      <c r="E21" s="15">
        <v>1</v>
      </c>
      <c r="F21" s="20" t="s">
        <v>90</v>
      </c>
      <c r="G21" s="36" t="s">
        <v>91</v>
      </c>
    </row>
    <row r="22" spans="2:7" ht="14.5" customHeight="1" x14ac:dyDescent="0.35">
      <c r="B22" s="89" t="s">
        <v>92</v>
      </c>
      <c r="C22" s="113" t="s">
        <v>116</v>
      </c>
      <c r="D22" s="114"/>
      <c r="E22" s="114"/>
      <c r="F22" s="114"/>
      <c r="G22" s="115"/>
    </row>
    <row r="23" spans="2:7" ht="99.5" customHeight="1" thickBot="1" x14ac:dyDescent="0.4">
      <c r="B23" s="90"/>
      <c r="C23" s="116"/>
      <c r="D23" s="116"/>
      <c r="E23" s="116"/>
      <c r="F23" s="116"/>
      <c r="G23" s="117"/>
    </row>
    <row r="24" spans="2:7" ht="15.75" customHeight="1" thickBot="1" x14ac:dyDescent="0.4">
      <c r="B24" s="95"/>
      <c r="C24" s="96"/>
      <c r="D24" s="96"/>
      <c r="E24" s="96"/>
      <c r="F24" s="96"/>
      <c r="G24" s="97"/>
    </row>
    <row r="25" spans="2:7" ht="15" thickBot="1" x14ac:dyDescent="0.4">
      <c r="B25" s="80" t="s">
        <v>93</v>
      </c>
      <c r="C25" s="81"/>
      <c r="D25" s="81"/>
      <c r="E25" s="82"/>
      <c r="F25" s="80" t="s">
        <v>77</v>
      </c>
      <c r="G25" s="82"/>
    </row>
    <row r="26" spans="2:7" ht="25.5" thickBot="1" x14ac:dyDescent="0.4">
      <c r="B26" s="20" t="s">
        <v>78</v>
      </c>
      <c r="C26" s="101" t="s">
        <v>94</v>
      </c>
      <c r="D26" s="102"/>
      <c r="E26" s="103"/>
      <c r="F26" s="20" t="s">
        <v>79</v>
      </c>
      <c r="G26" s="35" t="s">
        <v>109</v>
      </c>
    </row>
    <row r="27" spans="2:7" ht="25.5" thickBot="1" x14ac:dyDescent="0.4">
      <c r="B27" s="20" t="s">
        <v>81</v>
      </c>
      <c r="C27" s="86" t="s">
        <v>52</v>
      </c>
      <c r="D27" s="87"/>
      <c r="E27" s="88"/>
      <c r="F27" s="20" t="s">
        <v>82</v>
      </c>
      <c r="G27" s="35" t="s">
        <v>96</v>
      </c>
    </row>
    <row r="28" spans="2:7" ht="15" thickBot="1" x14ac:dyDescent="0.4">
      <c r="B28" s="20" t="s">
        <v>97</v>
      </c>
      <c r="C28" s="16">
        <v>39661</v>
      </c>
      <c r="D28" s="19"/>
      <c r="E28" s="16">
        <v>43616</v>
      </c>
      <c r="F28" s="20" t="s">
        <v>86</v>
      </c>
      <c r="G28" s="35"/>
    </row>
    <row r="29" spans="2:7" ht="38.5" thickBot="1" x14ac:dyDescent="0.4">
      <c r="B29" s="20" t="s">
        <v>88</v>
      </c>
      <c r="C29" s="38" t="s">
        <v>98</v>
      </c>
      <c r="D29" s="20"/>
      <c r="E29" s="15">
        <v>1</v>
      </c>
      <c r="F29" s="20" t="s">
        <v>90</v>
      </c>
      <c r="G29" s="37" t="s">
        <v>99</v>
      </c>
    </row>
    <row r="30" spans="2:7" ht="14.5" customHeight="1" x14ac:dyDescent="0.35">
      <c r="B30" s="89" t="s">
        <v>92</v>
      </c>
      <c r="C30" s="113" t="s">
        <v>118</v>
      </c>
      <c r="D30" s="114"/>
      <c r="E30" s="114"/>
      <c r="F30" s="114"/>
      <c r="G30" s="115"/>
    </row>
    <row r="31" spans="2:7" ht="199.15" customHeight="1" thickBot="1" x14ac:dyDescent="0.4">
      <c r="B31" s="90"/>
      <c r="C31" s="116"/>
      <c r="D31" s="116"/>
      <c r="E31" s="116"/>
      <c r="F31" s="116"/>
      <c r="G31" s="117"/>
    </row>
    <row r="32" spans="2:7" ht="15" thickBot="1" x14ac:dyDescent="0.4">
      <c r="B32" s="95"/>
      <c r="C32" s="96"/>
      <c r="D32" s="96"/>
      <c r="E32" s="96"/>
      <c r="F32" s="96"/>
      <c r="G32" s="97"/>
    </row>
    <row r="33" spans="2:7" ht="15" thickBot="1" x14ac:dyDescent="0.4">
      <c r="B33" s="80" t="s">
        <v>100</v>
      </c>
      <c r="C33" s="81"/>
      <c r="D33" s="81"/>
      <c r="E33" s="82"/>
      <c r="F33" s="80" t="s">
        <v>77</v>
      </c>
      <c r="G33" s="82"/>
    </row>
    <row r="34" spans="2:7" ht="15" thickBot="1" x14ac:dyDescent="0.4">
      <c r="B34" s="20" t="s">
        <v>78</v>
      </c>
      <c r="C34" s="83"/>
      <c r="D34" s="84"/>
      <c r="E34" s="85"/>
      <c r="F34" s="20" t="s">
        <v>79</v>
      </c>
      <c r="G34" s="18"/>
    </row>
    <row r="35" spans="2:7" ht="15" thickBot="1" x14ac:dyDescent="0.4">
      <c r="B35" s="20" t="s">
        <v>81</v>
      </c>
      <c r="C35" s="86"/>
      <c r="D35" s="87"/>
      <c r="E35" s="88"/>
      <c r="F35" s="20" t="s">
        <v>82</v>
      </c>
      <c r="G35" s="18"/>
    </row>
    <row r="36" spans="2:7" ht="15" thickBot="1" x14ac:dyDescent="0.4">
      <c r="B36" s="20" t="s">
        <v>84</v>
      </c>
      <c r="C36" s="16"/>
      <c r="D36" s="19" t="s">
        <v>101</v>
      </c>
      <c r="E36" s="16"/>
      <c r="F36" s="20" t="s">
        <v>86</v>
      </c>
      <c r="G36" s="18"/>
    </row>
    <row r="37" spans="2:7" ht="15" thickBot="1" x14ac:dyDescent="0.4">
      <c r="B37" s="20" t="s">
        <v>88</v>
      </c>
      <c r="C37" s="17"/>
      <c r="D37" s="20" t="s">
        <v>89</v>
      </c>
      <c r="E37" s="15"/>
      <c r="F37" s="20" t="s">
        <v>90</v>
      </c>
      <c r="G37" s="18"/>
    </row>
    <row r="38" spans="2:7" x14ac:dyDescent="0.35">
      <c r="B38" s="89" t="s">
        <v>92</v>
      </c>
      <c r="C38" s="91"/>
      <c r="D38" s="91"/>
      <c r="E38" s="91"/>
      <c r="F38" s="91"/>
      <c r="G38" s="92"/>
    </row>
    <row r="39" spans="2:7" ht="15" thickBot="1" x14ac:dyDescent="0.4">
      <c r="B39" s="90"/>
      <c r="C39" s="93"/>
      <c r="D39" s="93"/>
      <c r="E39" s="93"/>
      <c r="F39" s="93"/>
      <c r="G39" s="94"/>
    </row>
    <row r="40" spans="2:7" ht="15" thickBot="1" x14ac:dyDescent="0.4">
      <c r="B40" s="95"/>
      <c r="C40" s="96"/>
      <c r="D40" s="96"/>
      <c r="E40" s="96"/>
      <c r="F40" s="96"/>
      <c r="G40" s="97"/>
    </row>
    <row r="41" spans="2:7" ht="15" thickBot="1" x14ac:dyDescent="0.4">
      <c r="B41" s="80" t="s">
        <v>102</v>
      </c>
      <c r="C41" s="81"/>
      <c r="D41" s="81"/>
      <c r="E41" s="82"/>
      <c r="F41" s="80" t="s">
        <v>77</v>
      </c>
      <c r="G41" s="82"/>
    </row>
    <row r="42" spans="2:7" ht="15" thickBot="1" x14ac:dyDescent="0.4">
      <c r="B42" s="20" t="s">
        <v>78</v>
      </c>
      <c r="C42" s="83"/>
      <c r="D42" s="84"/>
      <c r="E42" s="85"/>
      <c r="F42" s="20" t="s">
        <v>79</v>
      </c>
      <c r="G42" s="18"/>
    </row>
    <row r="43" spans="2:7" ht="15" thickBot="1" x14ac:dyDescent="0.4">
      <c r="B43" s="20" t="s">
        <v>81</v>
      </c>
      <c r="C43" s="86"/>
      <c r="D43" s="87"/>
      <c r="E43" s="88"/>
      <c r="F43" s="20" t="s">
        <v>82</v>
      </c>
      <c r="G43" s="18"/>
    </row>
    <row r="44" spans="2:7" ht="15" thickBot="1" x14ac:dyDescent="0.4">
      <c r="B44" s="20" t="s">
        <v>84</v>
      </c>
      <c r="C44" s="16"/>
      <c r="D44" s="19" t="s">
        <v>101</v>
      </c>
      <c r="E44" s="16"/>
      <c r="F44" s="20" t="s">
        <v>86</v>
      </c>
      <c r="G44" s="18"/>
    </row>
    <row r="45" spans="2:7" ht="15" thickBot="1" x14ac:dyDescent="0.4">
      <c r="B45" s="20" t="s">
        <v>88</v>
      </c>
      <c r="C45" s="17"/>
      <c r="D45" s="20" t="s">
        <v>89</v>
      </c>
      <c r="E45" s="15"/>
      <c r="F45" s="20" t="s">
        <v>90</v>
      </c>
      <c r="G45" s="18"/>
    </row>
    <row r="46" spans="2:7" x14ac:dyDescent="0.35">
      <c r="B46" s="89" t="s">
        <v>92</v>
      </c>
      <c r="C46" s="91"/>
      <c r="D46" s="91"/>
      <c r="E46" s="91"/>
      <c r="F46" s="91"/>
      <c r="G46" s="92"/>
    </row>
    <row r="47" spans="2:7" ht="15" thickBot="1" x14ac:dyDescent="0.4">
      <c r="B47" s="90"/>
      <c r="C47" s="93"/>
      <c r="D47" s="93"/>
      <c r="E47" s="93"/>
      <c r="F47" s="93"/>
      <c r="G47" s="94"/>
    </row>
    <row r="48" spans="2:7" ht="15" thickBot="1" x14ac:dyDescent="0.4">
      <c r="B48" s="95"/>
      <c r="C48" s="96"/>
      <c r="D48" s="96"/>
      <c r="E48" s="96"/>
      <c r="F48" s="96"/>
      <c r="G48" s="97"/>
    </row>
    <row r="49" spans="2:7" ht="15" thickBot="1" x14ac:dyDescent="0.4">
      <c r="B49" s="80" t="s">
        <v>103</v>
      </c>
      <c r="C49" s="81"/>
      <c r="D49" s="81"/>
      <c r="E49" s="82"/>
      <c r="F49" s="80" t="s">
        <v>77</v>
      </c>
      <c r="G49" s="82"/>
    </row>
    <row r="50" spans="2:7" ht="15" thickBot="1" x14ac:dyDescent="0.4">
      <c r="B50" s="20" t="s">
        <v>78</v>
      </c>
      <c r="C50" s="83"/>
      <c r="D50" s="84"/>
      <c r="E50" s="85"/>
      <c r="F50" s="20" t="s">
        <v>79</v>
      </c>
      <c r="G50" s="18"/>
    </row>
    <row r="51" spans="2:7" ht="15" thickBot="1" x14ac:dyDescent="0.4">
      <c r="B51" s="20" t="s">
        <v>81</v>
      </c>
      <c r="C51" s="86"/>
      <c r="D51" s="87"/>
      <c r="E51" s="88"/>
      <c r="F51" s="20" t="s">
        <v>82</v>
      </c>
      <c r="G51" s="18"/>
    </row>
    <row r="52" spans="2:7" ht="15" thickBot="1" x14ac:dyDescent="0.4">
      <c r="B52" s="20" t="s">
        <v>84</v>
      </c>
      <c r="C52" s="16"/>
      <c r="D52" s="19" t="s">
        <v>101</v>
      </c>
      <c r="E52" s="16"/>
      <c r="F52" s="20" t="s">
        <v>86</v>
      </c>
      <c r="G52" s="18"/>
    </row>
    <row r="53" spans="2:7" ht="15" thickBot="1" x14ac:dyDescent="0.4">
      <c r="B53" s="20" t="s">
        <v>88</v>
      </c>
      <c r="C53" s="17"/>
      <c r="D53" s="20" t="s">
        <v>89</v>
      </c>
      <c r="E53" s="15"/>
      <c r="F53" s="20" t="s">
        <v>90</v>
      </c>
      <c r="G53" s="18"/>
    </row>
    <row r="54" spans="2:7" x14ac:dyDescent="0.35">
      <c r="B54" s="89" t="s">
        <v>92</v>
      </c>
      <c r="C54" s="91"/>
      <c r="D54" s="91"/>
      <c r="E54" s="91"/>
      <c r="F54" s="91"/>
      <c r="G54" s="92"/>
    </row>
    <row r="55" spans="2:7" ht="15" thickBot="1" x14ac:dyDescent="0.4">
      <c r="B55" s="90"/>
      <c r="C55" s="93"/>
      <c r="D55" s="93"/>
      <c r="E55" s="93"/>
      <c r="F55" s="93"/>
      <c r="G55" s="94"/>
    </row>
    <row r="56" spans="2:7" ht="15" thickBot="1" x14ac:dyDescent="0.4">
      <c r="B56" s="95"/>
      <c r="C56" s="96"/>
      <c r="D56" s="96"/>
      <c r="E56" s="96"/>
      <c r="F56" s="96"/>
      <c r="G56" s="97"/>
    </row>
    <row r="57" spans="2:7" ht="15" thickBot="1" x14ac:dyDescent="0.4">
      <c r="B57" s="80" t="s">
        <v>104</v>
      </c>
      <c r="C57" s="81"/>
      <c r="D57" s="81"/>
      <c r="E57" s="82"/>
      <c r="F57" s="80" t="s">
        <v>77</v>
      </c>
      <c r="G57" s="82"/>
    </row>
    <row r="58" spans="2:7" ht="15" thickBot="1" x14ac:dyDescent="0.4">
      <c r="B58" s="20" t="s">
        <v>78</v>
      </c>
      <c r="C58" s="83"/>
      <c r="D58" s="84"/>
      <c r="E58" s="85"/>
      <c r="F58" s="20" t="s">
        <v>79</v>
      </c>
      <c r="G58" s="18"/>
    </row>
    <row r="59" spans="2:7" ht="15" thickBot="1" x14ac:dyDescent="0.4">
      <c r="B59" s="20" t="s">
        <v>81</v>
      </c>
      <c r="C59" s="86"/>
      <c r="D59" s="87"/>
      <c r="E59" s="88"/>
      <c r="F59" s="20" t="s">
        <v>82</v>
      </c>
      <c r="G59" s="18"/>
    </row>
    <row r="60" spans="2:7" ht="15" thickBot="1" x14ac:dyDescent="0.4">
      <c r="B60" s="20" t="s">
        <v>84</v>
      </c>
      <c r="C60" s="16"/>
      <c r="D60" s="19" t="s">
        <v>101</v>
      </c>
      <c r="E60" s="16"/>
      <c r="F60" s="20" t="s">
        <v>86</v>
      </c>
      <c r="G60" s="18"/>
    </row>
    <row r="61" spans="2:7" ht="15" thickBot="1" x14ac:dyDescent="0.4">
      <c r="B61" s="20" t="s">
        <v>88</v>
      </c>
      <c r="C61" s="17"/>
      <c r="D61" s="20" t="s">
        <v>89</v>
      </c>
      <c r="E61" s="15"/>
      <c r="F61" s="20" t="s">
        <v>90</v>
      </c>
      <c r="G61" s="18"/>
    </row>
    <row r="62" spans="2:7" x14ac:dyDescent="0.35">
      <c r="B62" s="89" t="s">
        <v>92</v>
      </c>
      <c r="C62" s="91"/>
      <c r="D62" s="91"/>
      <c r="E62" s="91"/>
      <c r="F62" s="91"/>
      <c r="G62" s="92"/>
    </row>
    <row r="63" spans="2:7" ht="15" thickBot="1" x14ac:dyDescent="0.4">
      <c r="B63" s="90"/>
      <c r="C63" s="93"/>
      <c r="D63" s="93"/>
      <c r="E63" s="93"/>
      <c r="F63" s="93"/>
      <c r="G63" s="94"/>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hyperlinks>
    <hyperlink ref="G21" r:id="rId1" xr:uid="{E339B039-4401-43F9-9E11-15F2DC215933}"/>
    <hyperlink ref="G29" r:id="rId2" xr:uid="{FBB3B72D-42A6-4A05-ADA5-0688C6DAF77C}"/>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PROCURE-1445957526-88</_dlc_DocId>
    <_dlc_DocIdUrl xmlns="500343c0-af67-4d55-b6f3-a7838e163d14">
      <Url>https://osicagov.sharepoint.com/sites/Procurement/CalSAWS/_layouts/15/DocIdRedir.aspx?ID=PROCURE-1445957526-88</Url>
      <Description>PROCURE-1445957526-88</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716D7091948D5459F2D5E5332BC9526" ma:contentTypeVersion="4" ma:contentTypeDescription="Create a new document." ma:contentTypeScope="" ma:versionID="7f3c6dfe69a65ec865c0375544423d47">
  <xsd:schema xmlns:xsd="http://www.w3.org/2001/XMLSchema" xmlns:xs="http://www.w3.org/2001/XMLSchema" xmlns:p="http://schemas.microsoft.com/office/2006/metadata/properties" xmlns:ns2="500343c0-af67-4d55-b6f3-a7838e163d14" xmlns:ns3="d0550642-d931-4c3e-b55f-9323dceecc58" targetNamespace="http://schemas.microsoft.com/office/2006/metadata/properties" ma:root="true" ma:fieldsID="cb9a6dd603ab947c16993c4bfe9c4f4a" ns2:_="" ns3:_="">
    <xsd:import namespace="500343c0-af67-4d55-b6f3-a7838e163d14"/>
    <xsd:import namespace="d0550642-d931-4c3e-b55f-9323dceecc58"/>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0550642-d931-4c3e-b55f-9323dceecc5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5bce90d6-5a2c-47e0-8337-aac7acda0e97" ContentTypeId="0x0101" PreviousValue="false" LastSyncTimeStamp="2017-02-08T00:21:31.923Z"/>
</file>

<file path=customXml/itemProps1.xml><?xml version="1.0" encoding="utf-8"?>
<ds:datastoreItem xmlns:ds="http://schemas.openxmlformats.org/officeDocument/2006/customXml" ds:itemID="{B67D5483-613A-402D-9243-2D0C4BD23844}">
  <ds:schemaRefs>
    <ds:schemaRef ds:uri="http://schemas.microsoft.com/office/2006/metadata/properties"/>
    <ds:schemaRef ds:uri="http://schemas.microsoft.com/office/infopath/2007/PartnerControls"/>
    <ds:schemaRef ds:uri="2aee61e6-86cc-40b7-a95d-8a3fe4e64fa9"/>
    <ds:schemaRef ds:uri="ea4026c8-3390-414a-b854-51b266cbd192"/>
  </ds:schemaRefs>
</ds:datastoreItem>
</file>

<file path=customXml/itemProps2.xml><?xml version="1.0" encoding="utf-8"?>
<ds:datastoreItem xmlns:ds="http://schemas.openxmlformats.org/officeDocument/2006/customXml" ds:itemID="{06E035B4-D699-4345-98FE-C9B2C1584B5B}">
  <ds:schemaRefs>
    <ds:schemaRef ds:uri="http://schemas.microsoft.com/sharepoint/v3/contenttype/forms"/>
  </ds:schemaRefs>
</ds:datastoreItem>
</file>

<file path=customXml/itemProps3.xml><?xml version="1.0" encoding="utf-8"?>
<ds:datastoreItem xmlns:ds="http://schemas.openxmlformats.org/officeDocument/2006/customXml" ds:itemID="{341A583A-04C9-495F-84B1-7286DB5FD4B4}"/>
</file>

<file path=customXml/itemProps4.xml><?xml version="1.0" encoding="utf-8"?>
<ds:datastoreItem xmlns:ds="http://schemas.openxmlformats.org/officeDocument/2006/customXml" ds:itemID="{75FCE056-9203-47ED-B3BE-43C113675F70}"/>
</file>

<file path=customXml/itemProps5.xml><?xml version="1.0" encoding="utf-8"?>
<ds:datastoreItem xmlns:ds="http://schemas.openxmlformats.org/officeDocument/2006/customXml" ds:itemID="{5D2ABFD0-1901-45CE-8802-E92DD6A753DC}"/>
</file>

<file path=docMetadata/LabelInfo.xml><?xml version="1.0" encoding="utf-8"?>
<clbl:labelList xmlns:clbl="http://schemas.microsoft.com/office/2020/mipLabelMetadata">
  <clbl:label id="{c663f89c-ef9b-418f-bd3d-41e46c0ce068}" enabled="0" method="" siteId="{c663f89c-ef9b-418f-bd3d-41e46c0ce068}"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 Instructions</vt:lpstr>
      <vt:lpstr>Resume</vt:lpstr>
      <vt:lpstr>S13</vt:lpstr>
      <vt:lpstr>S15</vt:lpstr>
      <vt:lpstr>S14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Wilder, Dawn</cp:lastModifiedBy>
  <cp:revision/>
  <dcterms:created xsi:type="dcterms:W3CDTF">2024-04-09T13:18:20Z</dcterms:created>
  <dcterms:modified xsi:type="dcterms:W3CDTF">2024-08-13T08:08:40Z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0x010100A716D7091948D5459F2D5E5332BC9526</vt:lpwstr>
  </property>
  <property fmtid="{D5CDD505-2E9C-101B-9397-08002B2CF9AE}" pid="3" name="_dlc_DocIdItemGuid">
    <vt:lpwstr>2fedc6aa-8988-4b28-9351-43b641265618</vt:lpwstr>
  </property>
  <property fmtid="{D5CDD505-2E9C-101B-9397-08002B2CF9AE}" pid="4" name="MediaServiceImageTags">
    <vt:lpwstr/>
  </property>
</Properties>
</file>