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mygainwell-my.sharepoint.com/personal/dawn_wilder_gainwelltechnologies_com/Documents/Gainwell Info/BenefitsCal M&amp;O/Submitted Files/Cure Period Version/"/>
    </mc:Choice>
  </mc:AlternateContent>
  <xr:revisionPtr revIDLastSave="188" documentId="8_{154BBB98-C62A-4DE6-BA8C-25B01EC09CC3}" xr6:coauthVersionLast="47" xr6:coauthVersionMax="47" xr10:uidLastSave="{43F79D07-48CC-43A3-8C4F-05EFA2B4283E}"/>
  <bookViews>
    <workbookView xWindow="-110" yWindow="-110" windowWidth="19420" windowHeight="10420" activeTab="4" xr2:uid="{1373EE99-EBE6-4D31-9913-EE1392883D64}"/>
  </bookViews>
  <sheets>
    <sheet name="Form Instructions" sheetId="6" r:id="rId1"/>
    <sheet name="Resume" sheetId="1" r:id="rId2"/>
    <sheet name="S28" sheetId="2" r:id="rId3"/>
    <sheet name="S29" sheetId="8" r:id="rId4"/>
    <sheet name="S30" sheetId="9"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2" l="1"/>
  <c r="E7" i="2"/>
  <c r="E6" i="2"/>
  <c r="D8" i="2"/>
  <c r="C8" i="2"/>
  <c r="D7" i="2"/>
  <c r="C7" i="2"/>
  <c r="D6" i="2"/>
  <c r="C6" i="2"/>
  <c r="F6" i="2" s="1"/>
  <c r="C6" i="9"/>
  <c r="F6" i="9" s="1"/>
  <c r="C7" i="9"/>
  <c r="D6" i="9"/>
  <c r="F8" i="2"/>
  <c r="F7" i="2"/>
  <c r="F9" i="2"/>
  <c r="L45" i="1"/>
  <c r="L40" i="1"/>
  <c r="L35" i="1"/>
  <c r="D10" i="9"/>
  <c r="C10" i="9"/>
  <c r="D10" i="8"/>
  <c r="C10" i="8"/>
  <c r="C10" i="2"/>
  <c r="L30" i="1"/>
  <c r="L25" i="1"/>
  <c r="C16" i="9"/>
  <c r="B16" i="9"/>
  <c r="E11" i="9"/>
  <c r="D11" i="9"/>
  <c r="C11" i="9"/>
  <c r="B11" i="9"/>
  <c r="F10" i="9"/>
  <c r="E10" i="9"/>
  <c r="G10" i="9" s="1"/>
  <c r="B10" i="9"/>
  <c r="E9" i="9"/>
  <c r="D9" i="9"/>
  <c r="C9" i="9"/>
  <c r="B9" i="9"/>
  <c r="E8" i="9"/>
  <c r="D8" i="9"/>
  <c r="C8" i="9"/>
  <c r="F8" i="9" s="1"/>
  <c r="B8" i="9"/>
  <c r="E7" i="9"/>
  <c r="D7" i="9"/>
  <c r="B7" i="9"/>
  <c r="E6" i="9"/>
  <c r="B6" i="9"/>
  <c r="F3" i="9"/>
  <c r="C3" i="9"/>
  <c r="C16" i="8"/>
  <c r="B16" i="8"/>
  <c r="E11" i="8"/>
  <c r="D11" i="8"/>
  <c r="C11" i="8"/>
  <c r="F11" i="8" s="1"/>
  <c r="B11" i="8"/>
  <c r="F10" i="8"/>
  <c r="E10" i="8"/>
  <c r="B10" i="8"/>
  <c r="E9" i="8"/>
  <c r="D9" i="8"/>
  <c r="C9" i="8"/>
  <c r="B9" i="8"/>
  <c r="E8" i="8"/>
  <c r="D8" i="8"/>
  <c r="C8" i="8"/>
  <c r="F8" i="8" s="1"/>
  <c r="B8" i="8"/>
  <c r="E7" i="8"/>
  <c r="D7" i="8"/>
  <c r="C7" i="8"/>
  <c r="B7" i="8"/>
  <c r="E6" i="8"/>
  <c r="D6" i="8"/>
  <c r="C6" i="8"/>
  <c r="B6" i="8"/>
  <c r="F3" i="8"/>
  <c r="C3" i="8"/>
  <c r="B16" i="2"/>
  <c r="D10" i="2"/>
  <c r="F10" i="2" s="1"/>
  <c r="D11" i="2"/>
  <c r="C11" i="2"/>
  <c r="D9" i="2"/>
  <c r="C9" i="2"/>
  <c r="B10" i="2"/>
  <c r="B11" i="2"/>
  <c r="B9" i="2"/>
  <c r="C16" i="2"/>
  <c r="F3" i="2"/>
  <c r="C3" i="2"/>
  <c r="E11" i="2"/>
  <c r="E10" i="2"/>
  <c r="E9" i="2"/>
  <c r="G8" i="9" l="1"/>
  <c r="G8" i="8"/>
  <c r="G6" i="9"/>
  <c r="F6" i="8"/>
  <c r="G6" i="8" s="1"/>
  <c r="F9" i="8"/>
  <c r="F9" i="9"/>
  <c r="G9" i="9"/>
  <c r="F7" i="9"/>
  <c r="G7" i="9" s="1"/>
  <c r="F11" i="9"/>
  <c r="G11" i="9" s="1"/>
  <c r="G10" i="8"/>
  <c r="G11" i="8"/>
  <c r="G9" i="8"/>
  <c r="F7" i="8"/>
  <c r="G7" i="8" s="1"/>
  <c r="F11" i="2"/>
  <c r="G9" i="2"/>
  <c r="G8" i="2"/>
  <c r="G11" i="2"/>
  <c r="G7" i="2"/>
  <c r="G10" i="2"/>
  <c r="G6" i="2"/>
  <c r="G12" i="8" l="1"/>
  <c r="G12" i="9"/>
  <c r="F12" i="9"/>
  <c r="F12" i="8"/>
  <c r="G12" i="2"/>
  <c r="F12" i="2"/>
</calcChain>
</file>

<file path=xl/sharedStrings.xml><?xml version="1.0" encoding="utf-8"?>
<sst xmlns="http://schemas.openxmlformats.org/spreadsheetml/2006/main" count="449" uniqueCount="133">
  <si>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</si>
  <si>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</si>
  <si>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</si>
  <si>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</si>
  <si>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</si>
  <si>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</si>
  <si>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rgb="FF000000"/>
        <rFont val="Century Gothic"/>
        <family val="2"/>
      </rPr>
      <t xml:space="preserve">Relevant Experience: </t>
    </r>
    <r>
      <rPr>
        <sz val="11"/>
        <color rgb="FF000000"/>
        <rFont val="Century Gothic"/>
        <family val="2"/>
      </rPr>
      <t xml:space="preserve"> 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</si>
  <si>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(S28 - S30)</t>
  </si>
  <si>
    <t xml:space="preserve">Instructions: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</si>
  <si>
    <r>
      <rPr>
        <sz val="11"/>
        <color rgb="FF000000"/>
        <rFont val="Century Gothic"/>
        <family val="2"/>
      </rPr>
      <t xml:space="preserve">For each Project, identify the name of the Project, Project/Project Role details, Description of the relevant Project Experience, and Project Contact information. 
</t>
    </r>
    <r>
      <rPr>
        <b/>
        <sz val="11"/>
        <color rgb="FF000000"/>
        <rFont val="Century Gothic"/>
        <family val="2"/>
      </rPr>
      <t>Project/Project Role details:</t>
    </r>
    <r>
      <rPr>
        <sz val="11"/>
        <color rgb="FF000000"/>
        <rFont val="Century Gothic"/>
        <family val="2"/>
      </rPr>
      <t xml:space="preserve"> Provide the Contractor name, Project start and end dates, percentage of time on the Project (100%, 50%, etc.), and name of Role on the Project. 
</t>
    </r>
    <r>
      <rPr>
        <b/>
        <sz val="11"/>
        <color rgb="FF000000"/>
        <rFont val="Century Gothic"/>
        <family val="2"/>
      </rPr>
      <t>Description of Relevant Experience:</t>
    </r>
    <r>
      <rPr>
        <sz val="11"/>
        <color rgb="FF000000"/>
        <rFont val="Century Gothic"/>
        <family val="2"/>
      </rPr>
      <t xml:space="preserve"> Provde a description that includes sufficient detail to verify that the Key Staff role/experience on the Project is relevant the MQ definition.
</t>
    </r>
    <r>
      <rPr>
        <b/>
        <sz val="11"/>
        <color rgb="FF000000"/>
        <rFont val="Century Gothic"/>
        <family val="2"/>
      </rPr>
      <t>Contact Information:</t>
    </r>
    <r>
      <rPr>
        <sz val="11"/>
        <color rgb="FF000000"/>
        <rFont val="Century Gothic"/>
        <family val="2"/>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</si>
  <si>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</si>
  <si>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</si>
  <si>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</si>
  <si>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</si>
  <si>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PUBLIC COMMUNICATIONS LEAD</t>
  </si>
  <si>
    <t xml:space="preserve">PART 1 – RESUME </t>
  </si>
  <si>
    <t>Contractor</t>
  </si>
  <si>
    <t>Gainwell Technologies LLC</t>
  </si>
  <si>
    <t>Candidate Name</t>
  </si>
  <si>
    <t>Karen Shields</t>
  </si>
  <si>
    <t>Position in the Company</t>
  </si>
  <si>
    <t>Chief Client Engagement Officer</t>
  </si>
  <si>
    <t>Length of Time in Position</t>
  </si>
  <si>
    <t>2.2 years</t>
  </si>
  <si>
    <t>Project Position &amp; Responsibilities</t>
  </si>
  <si>
    <t>C-suite executive working across the Medicaid ecosystem in 30 states and all U.S. territories with responsibility for building thought leadership and maturing client relationships between Gainwell and the national leaders in healthcare.</t>
  </si>
  <si>
    <t>Skills &amp; Qualifications for Project Position</t>
  </si>
  <si>
    <t xml:space="preserve">• Drives customer experience (CX) strategy based on client insights and desired outcomes. 
• Engages in one-on-one conversations with healthcare program leaders across 30 states to elicit candid feedback and drive continuous improvement. 
• Aligns client needs with Gainwell’s innovation strategy, identifying opportunities for collective growth.
• Serves as the communication channel between client and Gainwell leadership. 
• Creates, fosters, and enhances collaboration among Gainwell’s C-suite, staff, and clients.
• Supports new business development efforts with impactful, insight-driven messaging that conveys a profound understanding of program needs that positions Gainwell as a capable and forward-looking partner. </t>
  </si>
  <si>
    <t>Education (add rows as needed)</t>
  </si>
  <si>
    <t xml:space="preserve">Start </t>
  </si>
  <si>
    <t xml:space="preserve">End </t>
  </si>
  <si>
    <t>Degree / Course of Study</t>
  </si>
  <si>
    <t>School</t>
  </si>
  <si>
    <t>1987</t>
  </si>
  <si>
    <t>Towson (Maryland) State University</t>
  </si>
  <si>
    <t>University of Maryland University College</t>
  </si>
  <si>
    <t>Professional Certifications or Designations (add rows as needed)</t>
  </si>
  <si>
    <t>Certification or Designation</t>
  </si>
  <si>
    <t>Organization</t>
  </si>
  <si>
    <t>Dates</t>
  </si>
  <si>
    <t>ITIL Service Manager and Practitioner</t>
  </si>
  <si>
    <t>Lean Six Sigma Black Belt</t>
  </si>
  <si>
    <t>Microsoft Certified Systems Engineer</t>
  </si>
  <si>
    <t>Cisco Certified Network Administrator</t>
  </si>
  <si>
    <t>Microsoft Certified Trainer</t>
  </si>
  <si>
    <t>Additional Relevant Experience (Add additional tables as needed)</t>
  </si>
  <si>
    <t>Project Title #1</t>
  </si>
  <si>
    <t>Position Title</t>
  </si>
  <si>
    <t xml:space="preserve">Begin Date </t>
  </si>
  <si>
    <t xml:space="preserve">End Date </t>
  </si>
  <si>
    <t># of Months</t>
  </si>
  <si>
    <t>Scope and Description of Responsibility</t>
  </si>
  <si>
    <r>
      <rPr>
        <b/>
        <sz val="10"/>
        <color theme="1"/>
        <rFont val="Century Gothic"/>
        <family val="2"/>
      </rPr>
      <t>• Communications and Client Experience Professional.</t>
    </r>
    <r>
      <rPr>
        <sz val="10"/>
        <color theme="1"/>
        <rFont val="Century Gothic"/>
        <family val="2"/>
      </rPr>
      <t xml:space="preserve"> Intuitive talent and experience leading large teams responsible for delivering excellence in digital client experience for a public-facing consumer market. Customer Experience professional working with Media relations team responsible for executive relationships, media and news responses, and public speaking engagements for Gainwell. 
•</t>
    </r>
    <r>
      <rPr>
        <b/>
        <sz val="10"/>
        <color theme="1"/>
        <rFont val="Century Gothic"/>
        <family val="2"/>
      </rPr>
      <t xml:space="preserve"> Strategy and Collaboration.</t>
    </r>
    <r>
      <rPr>
        <sz val="10"/>
        <color theme="1"/>
        <rFont val="Century Gothic"/>
        <family val="2"/>
      </rPr>
      <t xml:space="preserve"> Ability to have a clear vision for an “end in mind” and drive teams collaboratively to a higher-level outcome and delivery model; sleeves-rolled-up leader with experience to lead implementations and organizational culture change.
</t>
    </r>
    <r>
      <rPr>
        <b/>
        <sz val="10"/>
        <color theme="1"/>
        <rFont val="Century Gothic"/>
        <family val="2"/>
      </rPr>
      <t>• Level 5 Leadership.</t>
    </r>
    <r>
      <rPr>
        <sz val="10"/>
        <color theme="1"/>
        <rFont val="Century Gothic"/>
        <family val="2"/>
      </rPr>
      <t xml:space="preserve"> More than 30 years of experience in succession planning, mentoring, coaching, and developing future leaders who currently run the largest programs in healthcare IT in the nation.</t>
    </r>
  </si>
  <si>
    <t>Skills Utilized and Experience Attained</t>
  </si>
  <si>
    <r>
      <t xml:space="preserve">Energetic visionary exceptionally skilled in transformational leadership of people, process, culture, and technology with intuitive talent for engaging and motivating teams, recruiting top talent, and developing a culture of servant-based leadership and people development.
• </t>
    </r>
    <r>
      <rPr>
        <b/>
        <sz val="10"/>
        <color theme="1"/>
        <rFont val="Century Gothic"/>
        <family val="2"/>
      </rPr>
      <t>Communications and Client Experience Professional.</t>
    </r>
    <r>
      <rPr>
        <sz val="10"/>
        <color theme="1"/>
        <rFont val="Century Gothic"/>
        <family val="2"/>
      </rPr>
      <t xml:space="preserve"> Intuitive talent and experience leading large teams responsible for delivering excellence in digital client experience for a public-facing consumer market.
• </t>
    </r>
    <r>
      <rPr>
        <b/>
        <sz val="10"/>
        <color theme="1"/>
        <rFont val="Century Gothic"/>
        <family val="2"/>
      </rPr>
      <t>Strategy and Collaboration.</t>
    </r>
    <r>
      <rPr>
        <sz val="10"/>
        <color theme="1"/>
        <rFont val="Century Gothic"/>
        <family val="2"/>
      </rPr>
      <t xml:space="preserve"> Ability to have a clear vision for an “end in mind” and drive teams collaboratively to a higher-level outcome and delivery model; sleeves-rolled-up leader with experience to lead implementations and organizational culture change.
• </t>
    </r>
    <r>
      <rPr>
        <b/>
        <sz val="10"/>
        <color theme="1"/>
        <rFont val="Century Gothic"/>
        <family val="2"/>
      </rPr>
      <t>Authoritative expert</t>
    </r>
    <r>
      <rPr>
        <sz val="10"/>
        <color theme="1"/>
        <rFont val="Century Gothic"/>
        <family val="2"/>
      </rPr>
      <t xml:space="preserve"> in problem identification, solution identification, and implementation. Subject matter expertise in mission-critical business operations for enterprise-wide systems within highly complex business and operational environments.
• </t>
    </r>
    <r>
      <rPr>
        <b/>
        <sz val="10"/>
        <color theme="1"/>
        <rFont val="Century Gothic"/>
        <family val="2"/>
      </rPr>
      <t>Stellar reputation and extensive experience</t>
    </r>
    <r>
      <rPr>
        <sz val="10"/>
        <color theme="1"/>
        <rFont val="Century Gothic"/>
        <family val="2"/>
      </rPr>
      <t xml:space="preserve"> in both the private and public sectors with policy and systems leaders within the State and federal corridor in healthcare (HHS), Finance (Treasury), Defense (DOD), and Social Security (SSA).
• </t>
    </r>
    <r>
      <rPr>
        <b/>
        <sz val="10"/>
        <color theme="1"/>
        <rFont val="Century Gothic"/>
        <family val="2"/>
      </rPr>
      <t>Cross-Departmental and Agency consensus building and collaboration</t>
    </r>
    <r>
      <rPr>
        <sz val="10"/>
        <color theme="1"/>
        <rFont val="Century Gothic"/>
        <family val="2"/>
      </rPr>
      <t xml:space="preserve">. Responsible for Systems and Technology Interface and relationship management through the Distributed Services hub with 10 federal agencies including SSA/IRS/DHS and VA.
• </t>
    </r>
    <r>
      <rPr>
        <b/>
        <sz val="10"/>
        <color theme="1"/>
        <rFont val="Century Gothic"/>
        <family val="2"/>
      </rPr>
      <t>Financial Management.</t>
    </r>
    <r>
      <rPr>
        <sz val="10"/>
        <color theme="1"/>
        <rFont val="Century Gothic"/>
        <family val="2"/>
      </rPr>
      <t xml:space="preserve"> Experience in oversight and optimized distribution of more than $700 billion in Medicaid payments to 50 states and 10 territories and more than $3 billion in federal contract services in support of healthcare reforms via the Affordable Care Act.
• </t>
    </r>
    <r>
      <rPr>
        <b/>
        <sz val="10"/>
        <color theme="1"/>
        <rFont val="Century Gothic"/>
        <family val="2"/>
      </rPr>
      <t>Level 5 Leadership.</t>
    </r>
    <r>
      <rPr>
        <sz val="10"/>
        <color theme="1"/>
        <rFont val="Century Gothic"/>
        <family val="2"/>
      </rPr>
      <t xml:space="preserve"> More than 30 years of experience in succession planning, mentoring, coaching, and developing future leaders who currently run the largest programs in healthcare IT in the nation. </t>
    </r>
  </si>
  <si>
    <t>Project Title #2</t>
  </si>
  <si>
    <t>CMS Medicaid and CHIP</t>
  </si>
  <si>
    <t xml:space="preserve">Deputy Director </t>
  </si>
  <si>
    <t>Senior Executive Service leadership role responsible for the oversight, financial operations, and service delivery for the federal Medicaid program supporting health insurance entitlement legislation and operations for more than 84 million individuals nationally.</t>
  </si>
  <si>
    <t>• Director in charge of public media and media responses, Medicaid Web site development, and state relationships with Medicaid Directors. Executive responsible for all operational services and relationships, as well as communications provided to Medicaid agencies in 50 states and 10 territories.
• Led staff of 700 federal employees and 800 contractors.
• Oversight of disbursement for more than 700B dollars in Medicaid grants.
• Oversight of 1.2B federal dollars in operating funds.
   - Led team through administration transition in and onboarding of new political leadership.
   - Led agency initiatives to revamp federal staffing allocations as chair of investment committee.
   - Led agency in operational support for all 50 states and territories for COVID-19 response.
   - Led agency to design federal operational response solution for Post-Health emergency unwinding effort.
   - Personally designed, led, and participated in Senior Executive Development course for SES and executive team supporting Medicaid and CHIP.
   - Redesigned 5- year CMCS Program Integrity Management Plan.
   - Created CMCS/National Association of Medicaid Directors Program Integrity Work group – included OIG and GAO offices.</t>
  </si>
  <si>
    <t>Project Title #3</t>
  </si>
  <si>
    <t>Serco Group, North America Division, Health Services</t>
  </si>
  <si>
    <t>Vice President</t>
  </si>
  <si>
    <t>P&amp;L oversight for 1.2 billion dollar portfolio that includes federal contract supporting HHS/CMS within the Affordable Care Act Program for Health Insurance Exchanges on healthcare.gov.</t>
  </si>
  <si>
    <t>• 300% increase in profit margins from January to July
• 100% increase in profit dollars from January to July</t>
  </si>
  <si>
    <t>Project Title #4</t>
  </si>
  <si>
    <t>CMS Healthcare.gov</t>
  </si>
  <si>
    <t>Chief Operations Officer</t>
  </si>
  <si>
    <t>Lead executive responsible for Operations including internal and external communications, participating in the drafting and design of all status communications related to the operations and launch of the federal portal. Partnered with Marketing team to incorporate user feedback, Consumer Advocate priorities, and policy needs into systems design and priority releases. Executive in charge of all communications to plans; advocated, edited, and reviewed media responses related to site operations and availability. Worked with legislative liaisons on responses from the hill related to healthcare.gov operations and availability. Led Consumer Support and Engagement Group  and External relations team responsible for Faith-Based engagement, Depart of Insurance Relationships, Health Plan engagement and issue remediation and communications, town halls, and relationship management with the National Association of Medicaid Directors. Executive leader responsible for operational, financial, and contractual implementation of the Affordable Care Act health reforms under the Department of Health and Human Services within the Centers for Medicare and Medicaid Services.
Oversight and management of four of eight Agency Groups consisting of 450 employees. Budget oversight for more than 2.5 billion federal dollars and 27,000 contract resources. Provided technical assistance and operational analysis on a regular basis directly to Secretary for Health and Human Services (HHS).
White House level engagement Deputy Chief of Staff and Director for Domestic Policy.</t>
  </si>
  <si>
    <t>• Led highly successful and mission critical implementation of multiyear, multibillion dollar Policy Based Payment systems that disburse more than 23 billion dollars in federal payments each year to over 800 Insurance plans.
• Led multiple successful open enrollment periods supporting 24x7 operations of web site supporting 20 million users annually.
• Led highly successful implementation of first ACA Risk Adjustment Implementation. Responsible for facilitating and developing healthy working relationships and ensured collaboration with the National Association of Medicaid Directors (NAMD), Association of Health Insurance Provider (AHIP), State Departments of Insurance (DOI), Office of Management and Budget (OMB), and the President’s Domestic Policy Council (DPC).</t>
  </si>
  <si>
    <t>Project Title #5</t>
  </si>
  <si>
    <t>CMS Customer Liaison</t>
  </si>
  <si>
    <t>Director</t>
  </si>
  <si>
    <t xml:space="preserve">Lead executive responsible for internal and external communications plans to systems users, and employees of the Centers for Medicare and Medicaid Services. Created communications plans for systems and end user changes; customized and delivered communications on behalf of the Chief Operations Office and Administrator. Designed, created, and personally hosted and presented at town halls and conducted training sessions for all systems changes related to technology or software implementations or refreshes. </t>
  </si>
  <si>
    <t xml:space="preserve">
• Transformational leadership of people, process, culture, and technology with intuitive talent for engaging and motivating teams, recruiting top talent, and developing a culture of servant-based leadership and people development.
•Large team leadership experience responsible for delivering excellence in communications.
• Communication plan development, communications delivery including training.</t>
  </si>
  <si>
    <t xml:space="preserve">PART 2 – PUBLIC COMMUNICATIONS LEAD MINIMUM QUALIFICATIONS SUMMARY TABLE </t>
  </si>
  <si>
    <t xml:space="preserve">Contractor - </t>
  </si>
  <si>
    <t xml:space="preserve">Candidate Name - </t>
  </si>
  <si>
    <t>Minimum Qualification - S28</t>
  </si>
  <si>
    <t xml:space="preserve">A minimum of five (5) years of experience developing, administering, and evaluating a comprehensive marketing or public relations program, involving the development of public awareness of a major program(s). </t>
  </si>
  <si>
    <t xml:space="preserve"> Project Name</t>
  </si>
  <si>
    <t>Start Date</t>
  </si>
  <si>
    <t>End Date</t>
  </si>
  <si>
    <t>Percentage of Time</t>
  </si>
  <si>
    <t>Duration in Months</t>
  </si>
  <si>
    <t>Project Value</t>
  </si>
  <si>
    <t>Totals</t>
  </si>
  <si>
    <t xml:space="preserve">PART 2 – PUBLIC COMMUNICATIONS LEAD MINIMUM QUALIFICATIONS PROJECT DETAILS </t>
  </si>
  <si>
    <t>Project #1</t>
  </si>
  <si>
    <t xml:space="preserve">Contact </t>
  </si>
  <si>
    <t xml:space="preserve">Company Name: </t>
  </si>
  <si>
    <t>Centers for Medicare and Medicaid Services</t>
  </si>
  <si>
    <t xml:space="preserve">Contact Name &amp; Role: </t>
  </si>
  <si>
    <t>Kirk Grothe/Director</t>
  </si>
  <si>
    <t xml:space="preserve">Project Name: </t>
  </si>
  <si>
    <t xml:space="preserve">CMS Healthcare.gov </t>
  </si>
  <si>
    <t>Company/Org Name:</t>
  </si>
  <si>
    <t>Centers for Medicaid and Medicare Services</t>
  </si>
  <si>
    <t>Start Date (MM/DD/YYYY):</t>
  </si>
  <si>
    <t>End Date (MM/DD/YYYY):</t>
  </si>
  <si>
    <t>Phone Number:</t>
  </si>
  <si>
    <t>443-617-2711</t>
  </si>
  <si>
    <t>Staff Role:</t>
  </si>
  <si>
    <t>Percentage of Time:</t>
  </si>
  <si>
    <t>Email:</t>
  </si>
  <si>
    <t>kirk@kirkgrothe.com</t>
  </si>
  <si>
    <t>Description of relevant experience:</t>
  </si>
  <si>
    <t>Project #2</t>
  </si>
  <si>
    <t>Start Date:</t>
  </si>
  <si>
    <t>End Date:</t>
  </si>
  <si>
    <t>Deputy Director of Medicaid Centers for Medicaid and Chip</t>
  </si>
  <si>
    <r>
      <rPr>
        <b/>
        <i/>
        <sz val="10"/>
        <color rgb="FF000000"/>
        <rFont val="Century Gothic"/>
        <family val="2"/>
      </rPr>
      <t>Led Marketing and communications team responsible for design, drafting and press releases</t>
    </r>
    <r>
      <rPr>
        <i/>
        <sz val="10"/>
        <color rgb="FF000000"/>
        <rFont val="Century Gothic"/>
        <family val="2"/>
      </rPr>
      <t xml:space="preserve"> of federal guidance for over 145 publicly noticed documents. Communications model includes weekly public town halls clarifying federal guidance. Led team that designed the launch of the Medicaid.gov web site and Medicaid Score Card public facing web sites. Led monthly design session with Medicaid directors and user support groups to incorporate feedback into design. Worked with contractors and user centered design teams to ensure outcomes reflected input of ultimate users of the site.</t>
    </r>
  </si>
  <si>
    <t>Project #3</t>
  </si>
  <si>
    <t>Keith Conner</t>
  </si>
  <si>
    <t>Leidos</t>
  </si>
  <si>
    <t>301-523-9638</t>
  </si>
  <si>
    <t>Director Customer Liaison and Support Services</t>
  </si>
  <si>
    <t>Kconner001@verizon.net</t>
  </si>
  <si>
    <t>Project #4</t>
  </si>
  <si>
    <t>Project #5</t>
  </si>
  <si>
    <t>Project #6</t>
  </si>
  <si>
    <t>Minimum Qualification - S29</t>
  </si>
  <si>
    <t>A minimum of two (2) years of experience developing and/or leading the development of visual/graphical arts material. Experience must be print or web-related marketing material.</t>
  </si>
  <si>
    <t>Deputy Director Ops</t>
  </si>
  <si>
    <t>Minimum Qualification - S30</t>
  </si>
  <si>
    <t xml:space="preserve">A minimum of two (2) years of experience developing and managing media relationships including editorial opportunities and print/TV media. </t>
  </si>
  <si>
    <t xml:space="preserve">Lead executive responsible for internal/external communications plans to systems users and employees of the Centers for Medicare and Medicaid Services. Created communications plans for systems and end user changes; customized and delivered communications on behalf of the Chief Operations Office and Administrator including media releases. Designed, created, and personally hosted and presented at town halls; conducted training sessions for all systems changes related to technology or software implementations or refreshes. </t>
  </si>
  <si>
    <r>
      <t xml:space="preserve">Lead executive responsible for Operations including internal/external communications, participating in drafting, and designing status communications related to the operations and launch of the federal portal. Partnered with Marketing team to develop public awareness of healthcare.gov, to incorporate user feedback, </t>
    </r>
    <r>
      <rPr>
        <b/>
        <i/>
        <sz val="10"/>
        <color rgb="FF000000"/>
        <rFont val="Century Gothic"/>
        <family val="2"/>
      </rPr>
      <t>Consumer Advocate priorities</t>
    </r>
    <r>
      <rPr>
        <i/>
        <sz val="10"/>
        <color rgb="FF000000"/>
        <rFont val="Century Gothic"/>
        <family val="2"/>
      </rPr>
      <t xml:space="preserve">, and policy needs into systems design and priority releases. </t>
    </r>
    <r>
      <rPr>
        <b/>
        <i/>
        <sz val="10"/>
        <color rgb="FF000000"/>
        <rFont val="Century Gothic"/>
        <family val="2"/>
      </rPr>
      <t>Executive in charge of communications to plans, advocates, and edited and reviewed media responses related to site operations and availability.</t>
    </r>
    <r>
      <rPr>
        <i/>
        <sz val="10"/>
        <color rgb="FF000000"/>
        <rFont val="Century Gothic"/>
        <family val="2"/>
      </rPr>
      <t xml:space="preserve"> Worked with legislative liaisons on responses from the hill related to healthcare.gov operations and availability. Led Consumer Support and Engagement Group  and External relations team responsible for </t>
    </r>
    <r>
      <rPr>
        <b/>
        <i/>
        <sz val="10"/>
        <color rgb="FF000000"/>
        <rFont val="Century Gothic"/>
        <family val="2"/>
      </rPr>
      <t>Faith-Based engagement,</t>
    </r>
    <r>
      <rPr>
        <i/>
        <sz val="10"/>
        <color rgb="FF000000"/>
        <rFont val="Century Gothic"/>
        <family val="2"/>
      </rPr>
      <t xml:space="preserve"> Department of Insurance Relationships, </t>
    </r>
    <r>
      <rPr>
        <b/>
        <i/>
        <sz val="10"/>
        <color rgb="FF000000"/>
        <rFont val="Century Gothic"/>
        <family val="2"/>
      </rPr>
      <t>Health Plan engagement</t>
    </r>
    <r>
      <rPr>
        <i/>
        <sz val="10"/>
        <color rgb="FF000000"/>
        <rFont val="Century Gothic"/>
        <family val="2"/>
      </rPr>
      <t xml:space="preserve"> and issue remediation and communications, town halls, and relationship management with the </t>
    </r>
    <r>
      <rPr>
        <b/>
        <i/>
        <sz val="10"/>
        <color rgb="FF000000"/>
        <rFont val="Century Gothic"/>
        <family val="2"/>
      </rPr>
      <t>National Association of Medicaid Directors</t>
    </r>
    <r>
      <rPr>
        <i/>
        <sz val="10"/>
        <color rgb="FF000000"/>
        <rFont val="Century Gothic"/>
        <family val="2"/>
      </rPr>
      <t xml:space="preserve">. </t>
    </r>
  </si>
  <si>
    <r>
      <t xml:space="preserve">Lead executive responsible for Operations including interna/external communications including leading the development of print related visual/graphical arts material, participating in drafting and design of all status communications related to the operations and launch of the federal portal. Partnered with Marketing team to incorporate user feedback, </t>
    </r>
    <r>
      <rPr>
        <b/>
        <i/>
        <sz val="10"/>
        <color rgb="FF000000"/>
        <rFont val="Century Gothic"/>
        <family val="2"/>
      </rPr>
      <t>Consumer Advocate priorities</t>
    </r>
    <r>
      <rPr>
        <i/>
        <sz val="10"/>
        <color rgb="FF000000"/>
        <rFont val="Century Gothic"/>
        <family val="2"/>
      </rPr>
      <t xml:space="preserve">, and policy needs into systems design and priority releases. </t>
    </r>
    <r>
      <rPr>
        <b/>
        <i/>
        <sz val="10"/>
        <color rgb="FF000000"/>
        <rFont val="Century Gothic"/>
        <family val="2"/>
      </rPr>
      <t>Executive in charge of communications including visual/graphical arts materials to healthcare plans, advocates, and edited and reviewed media responses related to site operations and availability.</t>
    </r>
    <r>
      <rPr>
        <i/>
        <sz val="10"/>
        <color rgb="FF000000"/>
        <rFont val="Century Gothic"/>
        <family val="2"/>
      </rPr>
      <t xml:space="preserve"> Worked with legislative liaisons on responses from the hill related to healthcare.gov operations and availability. Led Consumer Support and Engagement Group  and External relations team responsible for </t>
    </r>
    <r>
      <rPr>
        <b/>
        <i/>
        <sz val="10"/>
        <color rgb="FF000000"/>
        <rFont val="Century Gothic"/>
        <family val="2"/>
      </rPr>
      <t>Faith-Based engagement,</t>
    </r>
    <r>
      <rPr>
        <i/>
        <sz val="10"/>
        <color rgb="FF000000"/>
        <rFont val="Century Gothic"/>
        <family val="2"/>
      </rPr>
      <t xml:space="preserve"> Department of Insurance Relationships, </t>
    </r>
    <r>
      <rPr>
        <b/>
        <i/>
        <sz val="10"/>
        <color rgb="FF000000"/>
        <rFont val="Century Gothic"/>
        <family val="2"/>
      </rPr>
      <t>Health Plan engagement</t>
    </r>
    <r>
      <rPr>
        <i/>
        <sz val="10"/>
        <color rgb="FF000000"/>
        <rFont val="Century Gothic"/>
        <family val="2"/>
      </rPr>
      <t xml:space="preserve"> and issue remediation and communications, town halls, and relationship management with the </t>
    </r>
    <r>
      <rPr>
        <b/>
        <i/>
        <sz val="10"/>
        <color rgb="FF000000"/>
        <rFont val="Century Gothic"/>
        <family val="2"/>
      </rPr>
      <t>National Association of Medicaid Directors</t>
    </r>
    <r>
      <rPr>
        <i/>
        <sz val="10"/>
        <color rgb="FF000000"/>
        <rFont val="Century Gothic"/>
        <family val="2"/>
      </rPr>
      <t xml:space="preserve">. </t>
    </r>
  </si>
  <si>
    <r>
      <rPr>
        <b/>
        <i/>
        <sz val="10"/>
        <color rgb="FF000000"/>
        <rFont val="Century Gothic"/>
        <family val="2"/>
      </rPr>
      <t>Led Marketing and communications team responsible for the design and drafting of visual/graphics arts print and web-based materials and press releases</t>
    </r>
    <r>
      <rPr>
        <i/>
        <sz val="10"/>
        <color rgb="FF000000"/>
        <rFont val="Century Gothic"/>
        <family val="2"/>
      </rPr>
      <t xml:space="preserve"> of federal guidance for over 145 publicly noticed documents. Communications model includes weekly public town halls clarifying federal guidance. Led team that designed the launch and marketing of the Medicaid.gov Web site and Medicaid Score Card both public facing web sites. Led monthly design session with Medicaid directors and user support groups to incorporate feedback into design. Worked with contractors and user centered design teams to ensure outcomes reflected input of ultimate users of the site.</t>
    </r>
  </si>
  <si>
    <t xml:space="preserve">Lead executive responsible for internal and external communications plans to systems users, and employees of the Centers for Medicare and Medicaid Services. Created communications plans for systems and end user changes; customized and delivered communications including visual/graphical arts printed material on behalf of the Chief Operations Office and Administrator. Designed, created, and personally hosted and presented at town halls and conducted training sessions for all systems changes related to technology or software implementations or refreshes. </t>
  </si>
  <si>
    <r>
      <t xml:space="preserve">Lead executive responsible for Operations including internal/external communications, participating in the drafting and design of all status communications related to the operations and launch of the federal portal. Partnered with Marketing team to incorporate user feedback, </t>
    </r>
    <r>
      <rPr>
        <b/>
        <i/>
        <sz val="10"/>
        <color rgb="FF000000"/>
        <rFont val="Century Gothic"/>
        <family val="2"/>
      </rPr>
      <t>Consumer Advocate priorities</t>
    </r>
    <r>
      <rPr>
        <i/>
        <sz val="10"/>
        <color rgb="FF000000"/>
        <rFont val="Century Gothic"/>
        <family val="2"/>
      </rPr>
      <t xml:space="preserve">, and policy needs into systems design and priority releases. </t>
    </r>
    <r>
      <rPr>
        <b/>
        <i/>
        <sz val="10"/>
        <color rgb="FF000000"/>
        <rFont val="Century Gothic"/>
        <family val="2"/>
      </rPr>
      <t>Executive in charge of communications to healthcare plans, advocates, and edited and reviewed media responses including editorial opportunities and print/TV media related to site operations and availability.</t>
    </r>
    <r>
      <rPr>
        <i/>
        <sz val="10"/>
        <color rgb="FF000000"/>
        <rFont val="Century Gothic"/>
        <family val="2"/>
      </rPr>
      <t xml:space="preserve"> Worked with legislative liaisons on responses from the hill related to healthcare.gov operations and availability. Led Consumer Support and Engagement Group  and External relations team responsible for </t>
    </r>
    <r>
      <rPr>
        <b/>
        <i/>
        <sz val="10"/>
        <color rgb="FF000000"/>
        <rFont val="Century Gothic"/>
        <family val="2"/>
      </rPr>
      <t>Faith-Based engagement,</t>
    </r>
    <r>
      <rPr>
        <i/>
        <sz val="10"/>
        <color rgb="FF000000"/>
        <rFont val="Century Gothic"/>
        <family val="2"/>
      </rPr>
      <t xml:space="preserve"> Department of Insurance Relationships, </t>
    </r>
    <r>
      <rPr>
        <b/>
        <i/>
        <sz val="10"/>
        <color rgb="FF000000"/>
        <rFont val="Century Gothic"/>
        <family val="2"/>
      </rPr>
      <t>Health Plan engagement</t>
    </r>
    <r>
      <rPr>
        <i/>
        <sz val="10"/>
        <color rgb="FF000000"/>
        <rFont val="Century Gothic"/>
        <family val="2"/>
      </rPr>
      <t xml:space="preserve"> and issue remediation and communications, town halls, and relationship management with the </t>
    </r>
    <r>
      <rPr>
        <b/>
        <i/>
        <sz val="10"/>
        <color rgb="FF000000"/>
        <rFont val="Century Gothic"/>
        <family val="2"/>
      </rPr>
      <t>National Association of Medicaid Directors</t>
    </r>
    <r>
      <rPr>
        <i/>
        <sz val="10"/>
        <color rgb="FF000000"/>
        <rFont val="Century Gothic"/>
        <family val="2"/>
      </rPr>
      <t xml:space="preserve">. </t>
    </r>
  </si>
  <si>
    <r>
      <rPr>
        <b/>
        <i/>
        <sz val="10"/>
        <color rgb="FF000000"/>
        <rFont val="Century Gothic"/>
        <family val="2"/>
      </rPr>
      <t>Led Marketing and communications team responsible for the design, drafting and press releases</t>
    </r>
    <r>
      <rPr>
        <i/>
        <sz val="10"/>
        <color rgb="FF000000"/>
        <rFont val="Century Gothic"/>
        <family val="2"/>
      </rPr>
      <t xml:space="preserve"> of federal guidance for over 145 publicly noticed documents. Communications model includes weekly public town halls clarifying federal guidance and handling media inquiries. Led team that designed the launch of the Medicaid.gov Web site and Medicaid Score Card both public facing web sites. Led monthly design session with Medicaid directors and user support groups to incorporate feedback into design.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</si>
</sst>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amily val="2"/>
    </font>
    <font>
      <sz val="11"/>
      <color rgb="FF000000"/>
      <name val="Century Gothic"/>
      <family val="2"/>
    </font>
    <font>
      <u/>
      <sz val="11"/>
      <color theme="10"/>
      <name val="Calibri"/>
      <family val="2"/>
      <scheme val="minor"/>
    </font>
  </fonts>
  <fills count="9">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s>
  <cellStyleXfs count="3">
    <xf numFmtId="0" fontId="0" fillId="0" borderId="0"/>
    <xf numFmtId="9" fontId="1" fillId="0" borderId="0" applyFont="0" applyFill="0" applyBorder="0" applyAlignment="0" applyProtection="0"/>
    <xf numFmtId="0" fontId="18" fillId="0" borderId="0" applyNumberFormat="0" applyFill="0" applyBorder="0" applyAlignment="0" applyProtection="0"/>
  </cellStyleXfs>
  <cellXfs count="128">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vertical="center" wrapText="1"/>
    </xf>
    <xf numFmtId="14" fontId="6" fillId="0" borderId="5" xfId="0" applyNumberFormat="1" applyFont="1" applyBorder="1" applyAlignment="1">
      <alignment horizontal="center" vertical="center" wrapText="1"/>
    </xf>
    <xf numFmtId="0" fontId="9" fillId="2" borderId="1" xfId="0" applyFont="1" applyFill="1" applyBorder="1" applyAlignment="1">
      <alignment vertical="center" wrapText="1"/>
    </xf>
    <xf numFmtId="0" fontId="2" fillId="0" borderId="0" xfId="0" applyFont="1"/>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wrapText="1"/>
    </xf>
    <xf numFmtId="14" fontId="6" fillId="7" borderId="8" xfId="0" applyNumberFormat="1" applyFont="1" applyFill="1" applyBorder="1" applyAlignment="1">
      <alignment vertical="center" wrapText="1"/>
    </xf>
    <xf numFmtId="9" fontId="6" fillId="7" borderId="8" xfId="1" applyFont="1" applyFill="1" applyBorder="1" applyAlignment="1">
      <alignment vertical="center" wrapText="1"/>
    </xf>
    <xf numFmtId="164" fontId="6" fillId="7" borderId="8" xfId="0" applyNumberFormat="1" applyFont="1" applyFill="1" applyBorder="1" applyAlignment="1">
      <alignment vertical="center" wrapText="1"/>
    </xf>
    <xf numFmtId="0" fontId="8" fillId="0" borderId="9" xfId="0" applyFont="1" applyBorder="1" applyAlignment="1">
      <alignment vertical="center" wrapText="1"/>
    </xf>
    <xf numFmtId="164" fontId="12" fillId="7" borderId="8" xfId="0" applyNumberFormat="1" applyFont="1" applyFill="1" applyBorder="1" applyAlignment="1">
      <alignment vertical="center" wrapText="1"/>
    </xf>
    <xf numFmtId="0" fontId="7" fillId="6" borderId="8"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4" fillId="2" borderId="1" xfId="0" applyFont="1" applyFill="1" applyBorder="1" applyAlignment="1">
      <alignment horizontal="right" vertical="center"/>
    </xf>
    <xf numFmtId="0" fontId="8" fillId="0" borderId="0" xfId="0" applyFont="1" applyAlignment="1">
      <alignment vertical="center" wrapText="1"/>
    </xf>
    <xf numFmtId="0" fontId="8" fillId="0" borderId="0" xfId="0" applyFont="1"/>
    <xf numFmtId="0" fontId="14" fillId="0" borderId="0" xfId="0" applyFont="1" applyAlignment="1">
      <alignment vertical="center" wrapText="1"/>
    </xf>
    <xf numFmtId="0" fontId="15"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0" fontId="4" fillId="2" borderId="2" xfId="0" applyFont="1" applyFill="1" applyBorder="1" applyAlignment="1">
      <alignment vertical="center"/>
    </xf>
    <xf numFmtId="14" fontId="12" fillId="7" borderId="5" xfId="0" applyNumberFormat="1" applyFont="1" applyFill="1" applyBorder="1" applyAlignment="1">
      <alignment vertical="center"/>
    </xf>
    <xf numFmtId="0" fontId="17" fillId="0" borderId="0" xfId="0" applyFont="1" applyAlignment="1">
      <alignment horizontal="left" vertical="center" wrapText="1"/>
    </xf>
    <xf numFmtId="0" fontId="17" fillId="0" borderId="0" xfId="0" applyFont="1" applyAlignment="1">
      <alignment vertical="center" wrapText="1"/>
    </xf>
    <xf numFmtId="49" fontId="10" fillId="0" borderId="3" xfId="1" applyNumberFormat="1" applyFont="1" applyBorder="1" applyAlignment="1">
      <alignment vertical="center"/>
    </xf>
    <xf numFmtId="0" fontId="10" fillId="0" borderId="1" xfId="0" applyFont="1" applyBorder="1" applyAlignment="1">
      <alignment vertical="center"/>
    </xf>
    <xf numFmtId="0" fontId="18" fillId="0" borderId="8" xfId="2" applyBorder="1" applyAlignment="1">
      <alignment vertical="center"/>
    </xf>
    <xf numFmtId="49" fontId="10" fillId="0" borderId="3" xfId="1" applyNumberFormat="1" applyFont="1" applyBorder="1" applyAlignment="1">
      <alignment horizontal="left" vertical="center"/>
    </xf>
    <xf numFmtId="0" fontId="18" fillId="0" borderId="1" xfId="2" applyBorder="1" applyAlignment="1">
      <alignment horizontal="lef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49" fontId="6" fillId="0" borderId="5" xfId="0" applyNumberFormat="1" applyFont="1" applyBorder="1" applyAlignment="1">
      <alignment vertical="center" wrapText="1"/>
    </xf>
    <xf numFmtId="0" fontId="6" fillId="0" borderId="2" xfId="0" applyFont="1" applyBorder="1" applyAlignment="1">
      <alignment vertical="center"/>
    </xf>
    <xf numFmtId="0" fontId="10" fillId="0" borderId="1" xfId="0" applyFont="1" applyBorder="1" applyAlignment="1">
      <alignment vertical="center" wrapText="1"/>
    </xf>
    <xf numFmtId="49" fontId="10" fillId="0" borderId="3" xfId="1" applyNumberFormat="1" applyFont="1" applyBorder="1" applyAlignment="1">
      <alignment horizontal="left"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0" fontId="7" fillId="3" borderId="6" xfId="0" applyFont="1" applyFill="1" applyBorder="1" applyAlignment="1">
      <alignment vertical="center" wrapText="1"/>
    </xf>
    <xf numFmtId="0" fontId="7" fillId="3" borderId="8"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0" fontId="7" fillId="3" borderId="2" xfId="0" applyFont="1" applyFill="1" applyBorder="1" applyAlignment="1">
      <alignment horizontal="left" vertical="center" wrapText="1"/>
    </xf>
    <xf numFmtId="0" fontId="7" fillId="3" borderId="4" xfId="0" applyFont="1" applyFill="1" applyBorder="1" applyAlignment="1">
      <alignment horizontal="left" vertical="center" wrapText="1"/>
    </xf>
    <xf numFmtId="14" fontId="5" fillId="4" borderId="2" xfId="0" applyNumberFormat="1" applyFont="1" applyFill="1" applyBorder="1" applyAlignment="1">
      <alignment horizontal="center" vertical="center" wrapText="1"/>
    </xf>
    <xf numFmtId="164" fontId="6" fillId="4" borderId="2" xfId="0" applyNumberFormat="1"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7" fillId="3" borderId="3" xfId="0" applyFont="1" applyFill="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0" fontId="7" fillId="3" borderId="14" xfId="0" applyFont="1" applyFill="1" applyBorder="1" applyAlignment="1">
      <alignment vertical="center" wrapText="1"/>
    </xf>
    <xf numFmtId="0" fontId="7" fillId="3" borderId="15" xfId="0" applyFont="1" applyFill="1" applyBorder="1" applyAlignment="1">
      <alignment vertical="center" wrapText="1"/>
    </xf>
    <xf numFmtId="0" fontId="6" fillId="0" borderId="14" xfId="0" applyFont="1" applyBorder="1" applyAlignment="1">
      <alignment vertical="center" wrapText="1"/>
    </xf>
    <xf numFmtId="0" fontId="6" fillId="0" borderId="16" xfId="0" applyFont="1" applyBorder="1" applyAlignment="1">
      <alignment vertical="center" wrapText="1"/>
    </xf>
    <xf numFmtId="0" fontId="6" fillId="0" borderId="15" xfId="0" applyFont="1" applyBorder="1" applyAlignment="1">
      <alignment vertical="center" wrapText="1"/>
    </xf>
    <xf numFmtId="0" fontId="6" fillId="4" borderId="14" xfId="0" applyFont="1" applyFill="1" applyBorder="1" applyAlignment="1">
      <alignment vertical="center" wrapText="1"/>
    </xf>
    <xf numFmtId="0" fontId="6" fillId="4" borderId="16" xfId="0" applyFont="1" applyFill="1" applyBorder="1" applyAlignment="1">
      <alignment vertical="center" wrapText="1"/>
    </xf>
    <xf numFmtId="0" fontId="6" fillId="4" borderId="15"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0" fillId="0" borderId="12" xfId="0" applyFont="1" applyBorder="1" applyAlignment="1">
      <alignment horizontal="left" vertical="center"/>
    </xf>
    <xf numFmtId="0" fontId="11" fillId="6" borderId="13" xfId="0" applyFont="1" applyFill="1" applyBorder="1" applyAlignment="1">
      <alignment horizontal="left" vertical="center"/>
    </xf>
    <xf numFmtId="0" fontId="11" fillId="6" borderId="5" xfId="0" applyFont="1" applyFill="1" applyBorder="1" applyAlignment="1">
      <alignment horizontal="left" vertical="center"/>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10" xfId="0" applyFont="1" applyBorder="1" applyAlignment="1">
      <alignment horizontal="left" vertical="center" indent="1"/>
    </xf>
    <xf numFmtId="0" fontId="10" fillId="0" borderId="11" xfId="0" applyFont="1" applyBorder="1" applyAlignment="1">
      <alignment horizontal="left" vertical="center" indent="1"/>
    </xf>
    <xf numFmtId="0" fontId="10" fillId="0" borderId="7" xfId="0" applyFont="1" applyBorder="1" applyAlignment="1">
      <alignment horizontal="left" vertical="center" indent="1"/>
    </xf>
    <xf numFmtId="0" fontId="10" fillId="0" borderId="8" xfId="0" applyFont="1" applyBorder="1" applyAlignment="1">
      <alignment horizontal="left" vertical="center" indent="1"/>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3" xfId="0" applyFont="1" applyFill="1" applyBorder="1" applyAlignment="1">
      <alignment horizontal="left" vertic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mailto:kirk@kirkgrothe.com" TargetMode="External"/><Relationship Id="rId2" Type="http://schemas.openxmlformats.org/officeDocument/2006/relationships/hyperlink" Target="mailto:Kconner001@verizon.net" TargetMode="External"/><Relationship Id="rId1" Type="http://schemas.openxmlformats.org/officeDocument/2006/relationships/hyperlink" Target="mailto:kirk@kirkgrothe.com" TargetMode="Externa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mailto:kirk@kirkgrothe.com" TargetMode="External"/><Relationship Id="rId2" Type="http://schemas.openxmlformats.org/officeDocument/2006/relationships/hyperlink" Target="mailto:Kconner001@verizon.net" TargetMode="External"/><Relationship Id="rId1" Type="http://schemas.openxmlformats.org/officeDocument/2006/relationships/hyperlink" Target="mailto:kirk@kirkgrothe.com"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mailto:kirk@kirkgrothe.com" TargetMode="External"/><Relationship Id="rId2" Type="http://schemas.openxmlformats.org/officeDocument/2006/relationships/hyperlink" Target="mailto:Kconner001@verizon.net" TargetMode="External"/><Relationship Id="rId1" Type="http://schemas.openxmlformats.org/officeDocument/2006/relationships/hyperlink" Target="mailto:kirk@kirkgrothe.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workbookViewId="0">
      <selection activeCell="A12" sqref="A12"/>
    </sheetView>
  </sheetViews>
  <sheetFormatPr defaultColWidth="9.26953125" defaultRowHeight="13.5" x14ac:dyDescent="0.25"/>
  <cols>
    <col min="1" max="1" width="174" style="27" customWidth="1"/>
    <col min="2" max="16384" width="9.26953125" style="23"/>
  </cols>
  <sheetData>
    <row r="1" spans="1:1" x14ac:dyDescent="0.25">
      <c r="A1" s="22" t="s">
        <v>0</v>
      </c>
    </row>
    <row r="2" spans="1:1" x14ac:dyDescent="0.25">
      <c r="A2" s="22"/>
    </row>
    <row r="3" spans="1:1" ht="17.5" x14ac:dyDescent="0.25">
      <c r="A3" s="24" t="s">
        <v>1</v>
      </c>
    </row>
    <row r="4" spans="1:1" ht="27.5" x14ac:dyDescent="0.25">
      <c r="A4" s="25" t="s">
        <v>2</v>
      </c>
    </row>
    <row r="5" spans="1:1" ht="27.5" x14ac:dyDescent="0.25">
      <c r="A5" s="26" t="s">
        <v>3</v>
      </c>
    </row>
    <row r="6" spans="1:1" ht="14" x14ac:dyDescent="0.25">
      <c r="A6" s="26" t="s">
        <v>4</v>
      </c>
    </row>
    <row r="7" spans="1:1" ht="14" x14ac:dyDescent="0.25">
      <c r="A7" s="26" t="s">
        <v>5</v>
      </c>
    </row>
    <row r="8" spans="1:1" ht="27.5" x14ac:dyDescent="0.25">
      <c r="A8" s="30" t="s">
        <v>6</v>
      </c>
    </row>
    <row r="9" spans="1:1" x14ac:dyDescent="0.25">
      <c r="A9" s="26"/>
    </row>
    <row r="10" spans="1:1" ht="17.5" x14ac:dyDescent="0.25">
      <c r="A10" s="24" t="s">
        <v>7</v>
      </c>
    </row>
    <row r="11" spans="1:1" ht="27" x14ac:dyDescent="0.25">
      <c r="A11" s="22" t="s">
        <v>8</v>
      </c>
    </row>
    <row r="12" spans="1:1" ht="69" x14ac:dyDescent="0.25">
      <c r="A12" s="31" t="s">
        <v>9</v>
      </c>
    </row>
    <row r="13" spans="1:1" ht="27" x14ac:dyDescent="0.25">
      <c r="A13" s="22" t="s">
        <v>10</v>
      </c>
    </row>
    <row r="14" spans="1:1" x14ac:dyDescent="0.25">
      <c r="A14" s="22"/>
    </row>
    <row r="15" spans="1:1" x14ac:dyDescent="0.25">
      <c r="A15" s="22" t="s">
        <v>11</v>
      </c>
    </row>
    <row r="16" spans="1:1" x14ac:dyDescent="0.25">
      <c r="A16" s="27" t="s">
        <v>12</v>
      </c>
    </row>
    <row r="18" spans="1:1" ht="40.5" x14ac:dyDescent="0.25">
      <c r="A18" s="27"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47"/>
  <sheetViews>
    <sheetView topLeftCell="A31" zoomScale="81" zoomScaleNormal="81" workbookViewId="0">
      <selection activeCell="D7" sqref="D7:M7"/>
    </sheetView>
  </sheetViews>
  <sheetFormatPr defaultRowHeight="14.5" x14ac:dyDescent="0.35"/>
  <cols>
    <col min="1" max="1" width="4.26953125" customWidth="1"/>
    <col min="2" max="13" width="14.26953125" customWidth="1"/>
  </cols>
  <sheetData>
    <row r="1" spans="2:13" ht="15" thickBot="1" x14ac:dyDescent="0.4"/>
    <row r="2" spans="2:13" ht="15.5" thickBot="1" x14ac:dyDescent="0.4">
      <c r="B2" s="74" t="s">
        <v>14</v>
      </c>
      <c r="C2" s="75"/>
      <c r="D2" s="75"/>
      <c r="E2" s="75"/>
      <c r="F2" s="75"/>
      <c r="G2" s="75"/>
      <c r="H2" s="75"/>
      <c r="I2" s="75"/>
      <c r="J2" s="75"/>
      <c r="K2" s="75"/>
      <c r="L2" s="75"/>
      <c r="M2" s="76"/>
    </row>
    <row r="3" spans="2:13" x14ac:dyDescent="0.35">
      <c r="B3" s="77" t="s">
        <v>15</v>
      </c>
      <c r="C3" s="78"/>
      <c r="D3" s="78"/>
      <c r="E3" s="78"/>
      <c r="F3" s="78"/>
      <c r="G3" s="78"/>
      <c r="H3" s="78"/>
      <c r="I3" s="78"/>
      <c r="J3" s="78"/>
      <c r="K3" s="78"/>
      <c r="L3" s="78"/>
      <c r="M3" s="79"/>
    </row>
    <row r="4" spans="2:13" x14ac:dyDescent="0.35">
      <c r="B4" s="47" t="s">
        <v>16</v>
      </c>
      <c r="C4" s="48"/>
      <c r="D4" s="71" t="s">
        <v>17</v>
      </c>
      <c r="E4" s="72"/>
      <c r="F4" s="72"/>
      <c r="G4" s="73"/>
      <c r="H4" s="47" t="s">
        <v>18</v>
      </c>
      <c r="I4" s="48"/>
      <c r="J4" s="71" t="s">
        <v>19</v>
      </c>
      <c r="K4" s="72"/>
      <c r="L4" s="72"/>
      <c r="M4" s="73"/>
    </row>
    <row r="5" spans="2:13" x14ac:dyDescent="0.35">
      <c r="B5" s="47" t="s">
        <v>20</v>
      </c>
      <c r="C5" s="48"/>
      <c r="D5" s="80" t="s">
        <v>21</v>
      </c>
      <c r="E5" s="81"/>
      <c r="F5" s="81"/>
      <c r="G5" s="82"/>
      <c r="H5" s="59" t="s">
        <v>22</v>
      </c>
      <c r="I5" s="60"/>
      <c r="J5" s="71" t="s">
        <v>23</v>
      </c>
      <c r="K5" s="72"/>
      <c r="L5" s="72"/>
      <c r="M5" s="73"/>
    </row>
    <row r="6" spans="2:13" ht="27" customHeight="1" x14ac:dyDescent="0.35">
      <c r="B6" s="47" t="s">
        <v>24</v>
      </c>
      <c r="C6" s="48"/>
      <c r="D6" s="64" t="s">
        <v>25</v>
      </c>
      <c r="E6" s="65"/>
      <c r="F6" s="65"/>
      <c r="G6" s="65"/>
      <c r="H6" s="65"/>
      <c r="I6" s="65"/>
      <c r="J6" s="65"/>
      <c r="K6" s="65"/>
      <c r="L6" s="65"/>
      <c r="M6" s="66"/>
    </row>
    <row r="7" spans="2:13" ht="101.5" customHeight="1" thickBot="1" x14ac:dyDescent="0.4">
      <c r="B7" s="47" t="s">
        <v>26</v>
      </c>
      <c r="C7" s="48"/>
      <c r="D7" s="71" t="s">
        <v>27</v>
      </c>
      <c r="E7" s="72"/>
      <c r="F7" s="72"/>
      <c r="G7" s="72"/>
      <c r="H7" s="72"/>
      <c r="I7" s="72"/>
      <c r="J7" s="72"/>
      <c r="K7" s="72"/>
      <c r="L7" s="72"/>
      <c r="M7" s="73"/>
    </row>
    <row r="8" spans="2:13" ht="15" thickBot="1" x14ac:dyDescent="0.4">
      <c r="B8" s="67" t="s">
        <v>28</v>
      </c>
      <c r="C8" s="68"/>
      <c r="D8" s="68"/>
      <c r="E8" s="68"/>
      <c r="F8" s="68"/>
      <c r="G8" s="68"/>
      <c r="H8" s="68"/>
      <c r="I8" s="68"/>
      <c r="J8" s="68"/>
      <c r="K8" s="68"/>
      <c r="L8" s="68"/>
      <c r="M8" s="69"/>
    </row>
    <row r="9" spans="2:13" ht="15.75" customHeight="1" thickBot="1" x14ac:dyDescent="0.4">
      <c r="B9" s="1" t="s">
        <v>29</v>
      </c>
      <c r="C9" s="1" t="s">
        <v>30</v>
      </c>
      <c r="D9" s="59" t="s">
        <v>31</v>
      </c>
      <c r="E9" s="70"/>
      <c r="F9" s="60"/>
      <c r="G9" s="70" t="s">
        <v>32</v>
      </c>
      <c r="H9" s="70"/>
      <c r="I9" s="70"/>
      <c r="J9" s="70"/>
      <c r="K9" s="70"/>
      <c r="L9" s="70"/>
      <c r="M9" s="60"/>
    </row>
    <row r="10" spans="2:13" ht="15" thickBot="1" x14ac:dyDescent="0.4">
      <c r="B10" s="43">
        <v>1983</v>
      </c>
      <c r="C10" s="43" t="s">
        <v>33</v>
      </c>
      <c r="D10" s="64"/>
      <c r="E10" s="65"/>
      <c r="F10" s="66"/>
      <c r="G10" s="65" t="s">
        <v>34</v>
      </c>
      <c r="H10" s="65"/>
      <c r="I10" s="65"/>
      <c r="J10" s="65"/>
      <c r="K10" s="65"/>
      <c r="L10" s="65"/>
      <c r="M10" s="66"/>
    </row>
    <row r="11" spans="2:13" ht="15" thickBot="1" x14ac:dyDescent="0.4">
      <c r="B11" s="2"/>
      <c r="C11" s="43">
        <v>2010</v>
      </c>
      <c r="D11" s="64"/>
      <c r="E11" s="65"/>
      <c r="F11" s="66"/>
      <c r="G11" s="65" t="s">
        <v>35</v>
      </c>
      <c r="H11" s="65"/>
      <c r="I11" s="65"/>
      <c r="J11" s="65"/>
      <c r="K11" s="65"/>
      <c r="L11" s="65"/>
      <c r="M11" s="66"/>
    </row>
    <row r="12" spans="2:13" ht="15" thickBot="1" x14ac:dyDescent="0.4">
      <c r="B12" s="3"/>
      <c r="C12" s="3"/>
      <c r="D12" s="64"/>
      <c r="E12" s="65"/>
      <c r="F12" s="66"/>
      <c r="G12" s="65"/>
      <c r="H12" s="65"/>
      <c r="I12" s="65"/>
      <c r="J12" s="65"/>
      <c r="K12" s="65"/>
      <c r="L12" s="65"/>
      <c r="M12" s="66"/>
    </row>
    <row r="13" spans="2:13" ht="15" thickBot="1" x14ac:dyDescent="0.4">
      <c r="B13" s="67" t="s">
        <v>36</v>
      </c>
      <c r="C13" s="68"/>
      <c r="D13" s="68"/>
      <c r="E13" s="68"/>
      <c r="F13" s="68"/>
      <c r="G13" s="68"/>
      <c r="H13" s="68"/>
      <c r="I13" s="68"/>
      <c r="J13" s="68"/>
      <c r="K13" s="68"/>
      <c r="L13" s="68"/>
      <c r="M13" s="69"/>
    </row>
    <row r="14" spans="2:13" ht="15" thickBot="1" x14ac:dyDescent="0.4">
      <c r="B14" s="59" t="s">
        <v>37</v>
      </c>
      <c r="C14" s="70"/>
      <c r="D14" s="60"/>
      <c r="E14" s="59" t="s">
        <v>38</v>
      </c>
      <c r="F14" s="60"/>
      <c r="G14" s="59" t="s">
        <v>39</v>
      </c>
      <c r="H14" s="70"/>
      <c r="I14" s="70"/>
      <c r="J14" s="70"/>
      <c r="K14" s="70"/>
      <c r="L14" s="70"/>
      <c r="M14" s="60"/>
    </row>
    <row r="15" spans="2:13" ht="15" thickBot="1" x14ac:dyDescent="0.4">
      <c r="B15" s="64" t="s">
        <v>40</v>
      </c>
      <c r="C15" s="65"/>
      <c r="D15" s="66"/>
      <c r="E15" s="64"/>
      <c r="F15" s="66"/>
      <c r="G15" s="71">
        <v>2008</v>
      </c>
      <c r="H15" s="72"/>
      <c r="I15" s="72"/>
      <c r="J15" s="72"/>
      <c r="K15" s="72"/>
      <c r="L15" s="72"/>
      <c r="M15" s="73"/>
    </row>
    <row r="16" spans="2:13" ht="15" thickBot="1" x14ac:dyDescent="0.4">
      <c r="B16" s="44" t="s">
        <v>41</v>
      </c>
      <c r="C16" s="38"/>
      <c r="D16" s="39"/>
      <c r="E16" s="37"/>
      <c r="F16" s="39"/>
      <c r="G16" s="40">
        <v>2007</v>
      </c>
      <c r="H16" s="41"/>
      <c r="I16" s="41"/>
      <c r="J16" s="41"/>
      <c r="K16" s="41"/>
      <c r="L16" s="41"/>
      <c r="M16" s="42"/>
    </row>
    <row r="17" spans="2:13" ht="15" thickBot="1" x14ac:dyDescent="0.4">
      <c r="B17" s="44" t="s">
        <v>42</v>
      </c>
      <c r="C17" s="38"/>
      <c r="D17" s="39"/>
      <c r="E17" s="37"/>
      <c r="F17" s="39"/>
      <c r="G17" s="40">
        <v>2004</v>
      </c>
      <c r="H17" s="41"/>
      <c r="I17" s="41"/>
      <c r="J17" s="41"/>
      <c r="K17" s="41"/>
      <c r="L17" s="41"/>
      <c r="M17" s="42"/>
    </row>
    <row r="18" spans="2:13" ht="15" thickBot="1" x14ac:dyDescent="0.4">
      <c r="B18" s="44" t="s">
        <v>43</v>
      </c>
      <c r="C18" s="38"/>
      <c r="D18" s="39"/>
      <c r="E18" s="37"/>
      <c r="F18" s="39"/>
      <c r="G18" s="40">
        <v>2003</v>
      </c>
      <c r="H18" s="41"/>
      <c r="I18" s="41"/>
      <c r="J18" s="41"/>
      <c r="K18" s="41"/>
      <c r="L18" s="41"/>
      <c r="M18" s="42"/>
    </row>
    <row r="19" spans="2:13" ht="15" thickBot="1" x14ac:dyDescent="0.4">
      <c r="B19" s="64" t="s">
        <v>44</v>
      </c>
      <c r="C19" s="65"/>
      <c r="D19" s="66"/>
      <c r="E19" s="64"/>
      <c r="F19" s="66"/>
      <c r="G19" s="71">
        <v>2002</v>
      </c>
      <c r="H19" s="72"/>
      <c r="I19" s="72"/>
      <c r="J19" s="72"/>
      <c r="K19" s="72"/>
      <c r="L19" s="72"/>
      <c r="M19" s="73"/>
    </row>
    <row r="21" spans="2:13" ht="15" thickBot="1" x14ac:dyDescent="0.4"/>
    <row r="22" spans="2:13" ht="15" thickBot="1" x14ac:dyDescent="0.4">
      <c r="B22" s="67" t="s">
        <v>45</v>
      </c>
      <c r="C22" s="68"/>
      <c r="D22" s="68"/>
      <c r="E22" s="68"/>
      <c r="F22" s="68"/>
      <c r="G22" s="68"/>
      <c r="H22" s="68"/>
      <c r="I22" s="68"/>
      <c r="J22" s="68"/>
      <c r="K22" s="68"/>
      <c r="L22" s="68"/>
      <c r="M22" s="69"/>
    </row>
    <row r="23" spans="2:13" ht="15" thickBot="1" x14ac:dyDescent="0.4">
      <c r="B23" s="47" t="s">
        <v>46</v>
      </c>
      <c r="C23" s="48"/>
      <c r="D23" s="49" t="s">
        <v>17</v>
      </c>
      <c r="E23" s="50"/>
      <c r="F23" s="50"/>
      <c r="G23" s="50"/>
      <c r="H23" s="50"/>
      <c r="I23" s="50"/>
      <c r="J23" s="50"/>
      <c r="K23" s="50"/>
      <c r="L23" s="50"/>
      <c r="M23" s="51"/>
    </row>
    <row r="24" spans="2:13" ht="15" thickBot="1" x14ac:dyDescent="0.4">
      <c r="B24" s="47" t="s">
        <v>47</v>
      </c>
      <c r="C24" s="48"/>
      <c r="D24" s="49" t="s">
        <v>21</v>
      </c>
      <c r="E24" s="50"/>
      <c r="F24" s="50"/>
      <c r="G24" s="50"/>
      <c r="H24" s="50"/>
      <c r="I24" s="50"/>
      <c r="J24" s="50"/>
      <c r="K24" s="50"/>
      <c r="L24" s="50"/>
      <c r="M24" s="51"/>
    </row>
    <row r="25" spans="2:13" x14ac:dyDescent="0.35">
      <c r="B25" s="47" t="s">
        <v>48</v>
      </c>
      <c r="C25" s="48"/>
      <c r="D25" s="57">
        <v>44682</v>
      </c>
      <c r="E25" s="58"/>
      <c r="F25" s="59" t="s">
        <v>49</v>
      </c>
      <c r="G25" s="60"/>
      <c r="H25" s="61">
        <v>45504</v>
      </c>
      <c r="I25" s="58"/>
      <c r="J25" s="59" t="s">
        <v>50</v>
      </c>
      <c r="K25" s="60"/>
      <c r="L25" s="62">
        <f>DAYS360(D25,H25)/30</f>
        <v>27</v>
      </c>
      <c r="M25" s="63"/>
    </row>
    <row r="26" spans="2:13" ht="94.5" customHeight="1" thickBot="1" x14ac:dyDescent="0.4">
      <c r="B26" s="47" t="s">
        <v>51</v>
      </c>
      <c r="C26" s="48"/>
      <c r="D26" s="64" t="s">
        <v>52</v>
      </c>
      <c r="E26" s="65"/>
      <c r="F26" s="65"/>
      <c r="G26" s="65"/>
      <c r="H26" s="65"/>
      <c r="I26" s="65"/>
      <c r="J26" s="65"/>
      <c r="K26" s="65"/>
      <c r="L26" s="65"/>
      <c r="M26" s="66"/>
    </row>
    <row r="27" spans="2:13" ht="224.5" customHeight="1" thickBot="1" x14ac:dyDescent="0.4">
      <c r="B27" s="83" t="s">
        <v>53</v>
      </c>
      <c r="C27" s="84"/>
      <c r="D27" s="85" t="s">
        <v>54</v>
      </c>
      <c r="E27" s="86"/>
      <c r="F27" s="86"/>
      <c r="G27" s="86"/>
      <c r="H27" s="86"/>
      <c r="I27" s="86"/>
      <c r="J27" s="86"/>
      <c r="K27" s="86"/>
      <c r="L27" s="86"/>
      <c r="M27" s="87"/>
    </row>
    <row r="28" spans="2:13" ht="15.5" thickTop="1" thickBot="1" x14ac:dyDescent="0.4">
      <c r="B28" s="52" t="s">
        <v>55</v>
      </c>
      <c r="C28" s="53"/>
      <c r="D28" s="54" t="s">
        <v>56</v>
      </c>
      <c r="E28" s="55"/>
      <c r="F28" s="55"/>
      <c r="G28" s="55"/>
      <c r="H28" s="55"/>
      <c r="I28" s="55"/>
      <c r="J28" s="55"/>
      <c r="K28" s="55"/>
      <c r="L28" s="55"/>
      <c r="M28" s="56"/>
    </row>
    <row r="29" spans="2:13" ht="15" thickBot="1" x14ac:dyDescent="0.4">
      <c r="B29" s="47" t="s">
        <v>47</v>
      </c>
      <c r="C29" s="48"/>
      <c r="D29" s="49" t="s">
        <v>57</v>
      </c>
      <c r="E29" s="50"/>
      <c r="F29" s="50"/>
      <c r="G29" s="50"/>
      <c r="H29" s="50"/>
      <c r="I29" s="50"/>
      <c r="J29" s="50"/>
      <c r="K29" s="50"/>
      <c r="L29" s="50"/>
      <c r="M29" s="51"/>
    </row>
    <row r="30" spans="2:13" x14ac:dyDescent="0.35">
      <c r="B30" s="47" t="s">
        <v>48</v>
      </c>
      <c r="C30" s="48"/>
      <c r="D30" s="57">
        <v>43556</v>
      </c>
      <c r="E30" s="58"/>
      <c r="F30" s="59" t="s">
        <v>49</v>
      </c>
      <c r="G30" s="60"/>
      <c r="H30" s="61">
        <v>44681</v>
      </c>
      <c r="I30" s="58"/>
      <c r="J30" s="59" t="s">
        <v>50</v>
      </c>
      <c r="K30" s="60"/>
      <c r="L30" s="62">
        <f>DAYS360(D30,H30)/30</f>
        <v>36.966666666666669</v>
      </c>
      <c r="M30" s="63"/>
    </row>
    <row r="31" spans="2:13" ht="27.65" customHeight="1" thickBot="1" x14ac:dyDescent="0.4">
      <c r="B31" s="47" t="s">
        <v>51</v>
      </c>
      <c r="C31" s="48"/>
      <c r="D31" s="49" t="s">
        <v>58</v>
      </c>
      <c r="E31" s="50"/>
      <c r="F31" s="50"/>
      <c r="G31" s="50"/>
      <c r="H31" s="50"/>
      <c r="I31" s="50"/>
      <c r="J31" s="50"/>
      <c r="K31" s="50"/>
      <c r="L31" s="50"/>
      <c r="M31" s="51"/>
    </row>
    <row r="32" spans="2:13" ht="169.15" customHeight="1" thickBot="1" x14ac:dyDescent="0.4">
      <c r="B32" s="83" t="s">
        <v>53</v>
      </c>
      <c r="C32" s="84"/>
      <c r="D32" s="88" t="s">
        <v>59</v>
      </c>
      <c r="E32" s="89"/>
      <c r="F32" s="89"/>
      <c r="G32" s="89"/>
      <c r="H32" s="89"/>
      <c r="I32" s="89"/>
      <c r="J32" s="89"/>
      <c r="K32" s="89"/>
      <c r="L32" s="89"/>
      <c r="M32" s="90"/>
    </row>
    <row r="33" spans="2:13" ht="15.5" thickTop="1" thickBot="1" x14ac:dyDescent="0.4">
      <c r="B33" s="52" t="s">
        <v>60</v>
      </c>
      <c r="C33" s="53"/>
      <c r="D33" s="54" t="s">
        <v>61</v>
      </c>
      <c r="E33" s="55"/>
      <c r="F33" s="55"/>
      <c r="G33" s="55"/>
      <c r="H33" s="55"/>
      <c r="I33" s="55"/>
      <c r="J33" s="55"/>
      <c r="K33" s="55"/>
      <c r="L33" s="55"/>
      <c r="M33" s="56"/>
    </row>
    <row r="34" spans="2:13" ht="15" thickBot="1" x14ac:dyDescent="0.4">
      <c r="B34" s="47" t="s">
        <v>47</v>
      </c>
      <c r="C34" s="48"/>
      <c r="D34" s="49" t="s">
        <v>62</v>
      </c>
      <c r="E34" s="50"/>
      <c r="F34" s="50"/>
      <c r="G34" s="50"/>
      <c r="H34" s="50"/>
      <c r="I34" s="50"/>
      <c r="J34" s="50"/>
      <c r="K34" s="50"/>
      <c r="L34" s="50"/>
      <c r="M34" s="51"/>
    </row>
    <row r="35" spans="2:13" x14ac:dyDescent="0.35">
      <c r="B35" s="47" t="s">
        <v>48</v>
      </c>
      <c r="C35" s="48"/>
      <c r="D35" s="57">
        <v>43009</v>
      </c>
      <c r="E35" s="58"/>
      <c r="F35" s="59" t="s">
        <v>49</v>
      </c>
      <c r="G35" s="60"/>
      <c r="H35" s="61">
        <v>43555</v>
      </c>
      <c r="I35" s="58"/>
      <c r="J35" s="59" t="s">
        <v>50</v>
      </c>
      <c r="K35" s="60"/>
      <c r="L35" s="62">
        <f>DAYS360(D35,H35)/30</f>
        <v>18</v>
      </c>
      <c r="M35" s="63"/>
    </row>
    <row r="36" spans="2:13" ht="27.65" customHeight="1" thickBot="1" x14ac:dyDescent="0.4">
      <c r="B36" s="47" t="s">
        <v>51</v>
      </c>
      <c r="C36" s="48"/>
      <c r="D36" s="49" t="s">
        <v>63</v>
      </c>
      <c r="E36" s="50"/>
      <c r="F36" s="50"/>
      <c r="G36" s="50"/>
      <c r="H36" s="50"/>
      <c r="I36" s="50"/>
      <c r="J36" s="50"/>
      <c r="K36" s="50"/>
      <c r="L36" s="50"/>
      <c r="M36" s="51"/>
    </row>
    <row r="37" spans="2:13" ht="29.5" customHeight="1" thickBot="1" x14ac:dyDescent="0.4">
      <c r="B37" s="83" t="s">
        <v>53</v>
      </c>
      <c r="C37" s="84"/>
      <c r="D37" s="49" t="s">
        <v>64</v>
      </c>
      <c r="E37" s="50"/>
      <c r="F37" s="50"/>
      <c r="G37" s="50"/>
      <c r="H37" s="50"/>
      <c r="I37" s="50"/>
      <c r="J37" s="50"/>
      <c r="K37" s="50"/>
      <c r="L37" s="50"/>
      <c r="M37" s="51"/>
    </row>
    <row r="38" spans="2:13" ht="19.5" customHeight="1" thickTop="1" thickBot="1" x14ac:dyDescent="0.4">
      <c r="B38" s="52" t="s">
        <v>65</v>
      </c>
      <c r="C38" s="53"/>
      <c r="D38" s="54" t="s">
        <v>66</v>
      </c>
      <c r="E38" s="55"/>
      <c r="F38" s="55"/>
      <c r="G38" s="55"/>
      <c r="H38" s="55"/>
      <c r="I38" s="55"/>
      <c r="J38" s="55"/>
      <c r="K38" s="55"/>
      <c r="L38" s="55"/>
      <c r="M38" s="56"/>
    </row>
    <row r="39" spans="2:13" ht="15" thickBot="1" x14ac:dyDescent="0.4">
      <c r="B39" s="47" t="s">
        <v>47</v>
      </c>
      <c r="C39" s="48"/>
      <c r="D39" s="49" t="s">
        <v>67</v>
      </c>
      <c r="E39" s="50"/>
      <c r="F39" s="50"/>
      <c r="G39" s="50"/>
      <c r="H39" s="50"/>
      <c r="I39" s="50"/>
      <c r="J39" s="50"/>
      <c r="K39" s="50"/>
      <c r="L39" s="50"/>
      <c r="M39" s="51"/>
    </row>
    <row r="40" spans="2:13" x14ac:dyDescent="0.35">
      <c r="B40" s="47" t="s">
        <v>48</v>
      </c>
      <c r="C40" s="48"/>
      <c r="D40" s="57">
        <v>42064</v>
      </c>
      <c r="E40" s="58"/>
      <c r="F40" s="59" t="s">
        <v>49</v>
      </c>
      <c r="G40" s="60"/>
      <c r="H40" s="61">
        <v>43008</v>
      </c>
      <c r="I40" s="58"/>
      <c r="J40" s="59" t="s">
        <v>50</v>
      </c>
      <c r="K40" s="60"/>
      <c r="L40" s="62">
        <f>DAYS360(D40,H40)/30</f>
        <v>30.966666666666665</v>
      </c>
      <c r="M40" s="63"/>
    </row>
    <row r="41" spans="2:13" ht="169.5" customHeight="1" thickBot="1" x14ac:dyDescent="0.4">
      <c r="B41" s="47" t="s">
        <v>51</v>
      </c>
      <c r="C41" s="48"/>
      <c r="D41" s="49" t="s">
        <v>68</v>
      </c>
      <c r="E41" s="50"/>
      <c r="F41" s="50"/>
      <c r="G41" s="50"/>
      <c r="H41" s="50"/>
      <c r="I41" s="50"/>
      <c r="J41" s="50"/>
      <c r="K41" s="50"/>
      <c r="L41" s="50"/>
      <c r="M41" s="51"/>
    </row>
    <row r="42" spans="2:13" ht="100.5" customHeight="1" x14ac:dyDescent="0.35">
      <c r="B42" s="47" t="s">
        <v>53</v>
      </c>
      <c r="C42" s="48"/>
      <c r="D42" s="49" t="s">
        <v>69</v>
      </c>
      <c r="E42" s="50"/>
      <c r="F42" s="50"/>
      <c r="G42" s="50"/>
      <c r="H42" s="50"/>
      <c r="I42" s="50"/>
      <c r="J42" s="50"/>
      <c r="K42" s="50"/>
      <c r="L42" s="50"/>
      <c r="M42" s="51"/>
    </row>
    <row r="43" spans="2:13" ht="17.5" customHeight="1" x14ac:dyDescent="0.35">
      <c r="B43" s="52" t="s">
        <v>70</v>
      </c>
      <c r="C43" s="53"/>
      <c r="D43" s="54" t="s">
        <v>71</v>
      </c>
      <c r="E43" s="55"/>
      <c r="F43" s="55"/>
      <c r="G43" s="55"/>
      <c r="H43" s="55"/>
      <c r="I43" s="55"/>
      <c r="J43" s="55"/>
      <c r="K43" s="55"/>
      <c r="L43" s="55"/>
      <c r="M43" s="56"/>
    </row>
    <row r="44" spans="2:13" ht="15" customHeight="1" x14ac:dyDescent="0.35">
      <c r="B44" s="47" t="s">
        <v>47</v>
      </c>
      <c r="C44" s="48"/>
      <c r="D44" s="49" t="s">
        <v>72</v>
      </c>
      <c r="E44" s="50"/>
      <c r="F44" s="50"/>
      <c r="G44" s="50"/>
      <c r="H44" s="50"/>
      <c r="I44" s="50"/>
      <c r="J44" s="50"/>
      <c r="K44" s="50"/>
      <c r="L44" s="50"/>
      <c r="M44" s="51"/>
    </row>
    <row r="45" spans="2:13" x14ac:dyDescent="0.35">
      <c r="B45" s="47" t="s">
        <v>48</v>
      </c>
      <c r="C45" s="48"/>
      <c r="D45" s="57">
        <v>40057</v>
      </c>
      <c r="E45" s="58"/>
      <c r="F45" s="59" t="s">
        <v>49</v>
      </c>
      <c r="G45" s="60"/>
      <c r="H45" s="61">
        <v>41639</v>
      </c>
      <c r="I45" s="58"/>
      <c r="J45" s="59" t="s">
        <v>50</v>
      </c>
      <c r="K45" s="60"/>
      <c r="L45" s="62">
        <f>DAYS360(D45,H45)/30</f>
        <v>52</v>
      </c>
      <c r="M45" s="63"/>
    </row>
    <row r="46" spans="2:13" ht="73" customHeight="1" x14ac:dyDescent="0.35">
      <c r="B46" s="47" t="s">
        <v>51</v>
      </c>
      <c r="C46" s="48"/>
      <c r="D46" s="49" t="s">
        <v>73</v>
      </c>
      <c r="E46" s="50"/>
      <c r="F46" s="50"/>
      <c r="G46" s="50"/>
      <c r="H46" s="50"/>
      <c r="I46" s="50"/>
      <c r="J46" s="50"/>
      <c r="K46" s="50"/>
      <c r="L46" s="50"/>
      <c r="M46" s="51"/>
    </row>
    <row r="47" spans="2:13" ht="88" customHeight="1" thickBot="1" x14ac:dyDescent="0.4">
      <c r="B47" s="47" t="s">
        <v>53</v>
      </c>
      <c r="C47" s="48"/>
      <c r="D47" s="49" t="s">
        <v>74</v>
      </c>
      <c r="E47" s="50"/>
      <c r="F47" s="50"/>
      <c r="G47" s="50"/>
      <c r="H47" s="50"/>
      <c r="I47" s="50"/>
      <c r="J47" s="50"/>
      <c r="K47" s="50"/>
      <c r="L47" s="50"/>
      <c r="M47" s="51"/>
    </row>
  </sheetData>
  <mergeCells count="104">
    <mergeCell ref="B41:C41"/>
    <mergeCell ref="D41:M41"/>
    <mergeCell ref="B42:C42"/>
    <mergeCell ref="D42:M42"/>
    <mergeCell ref="B38:C38"/>
    <mergeCell ref="D38:M38"/>
    <mergeCell ref="B39:C39"/>
    <mergeCell ref="D39:M39"/>
    <mergeCell ref="B40:C40"/>
    <mergeCell ref="D40:E40"/>
    <mergeCell ref="F40:G40"/>
    <mergeCell ref="H40:I40"/>
    <mergeCell ref="J40:K40"/>
    <mergeCell ref="L40:M40"/>
    <mergeCell ref="L35:M35"/>
    <mergeCell ref="B36:C36"/>
    <mergeCell ref="D36:M36"/>
    <mergeCell ref="B37:C37"/>
    <mergeCell ref="D37:M37"/>
    <mergeCell ref="B35:C35"/>
    <mergeCell ref="D35:E35"/>
    <mergeCell ref="F35:G35"/>
    <mergeCell ref="H35:I35"/>
    <mergeCell ref="J35:K35"/>
    <mergeCell ref="H30:I30"/>
    <mergeCell ref="J30:K30"/>
    <mergeCell ref="L30:M30"/>
    <mergeCell ref="B27:C27"/>
    <mergeCell ref="D27:M27"/>
    <mergeCell ref="D7:M7"/>
    <mergeCell ref="B33:C33"/>
    <mergeCell ref="D33:M33"/>
    <mergeCell ref="B34:C34"/>
    <mergeCell ref="D34:M34"/>
    <mergeCell ref="B31:C31"/>
    <mergeCell ref="D31:M31"/>
    <mergeCell ref="B32:C32"/>
    <mergeCell ref="D32:M32"/>
    <mergeCell ref="B28:C28"/>
    <mergeCell ref="D28:M28"/>
    <mergeCell ref="B29:C29"/>
    <mergeCell ref="D29:M29"/>
    <mergeCell ref="B30:C30"/>
    <mergeCell ref="D30:E30"/>
    <mergeCell ref="F30:G30"/>
    <mergeCell ref="L25:M25"/>
    <mergeCell ref="B26:C26"/>
    <mergeCell ref="B24:C24"/>
    <mergeCell ref="B25:C25"/>
    <mergeCell ref="D25:E25"/>
    <mergeCell ref="F25:G25"/>
    <mergeCell ref="H25:I25"/>
    <mergeCell ref="J25:K25"/>
    <mergeCell ref="B5:C5"/>
    <mergeCell ref="B6:C6"/>
    <mergeCell ref="D6:M6"/>
    <mergeCell ref="H5:I5"/>
    <mergeCell ref="B2:M2"/>
    <mergeCell ref="B3:M3"/>
    <mergeCell ref="B4:C4"/>
    <mergeCell ref="H4:I4"/>
    <mergeCell ref="J4:M4"/>
    <mergeCell ref="J5:M5"/>
    <mergeCell ref="D4:G4"/>
    <mergeCell ref="D5:G5"/>
    <mergeCell ref="B7:C7"/>
    <mergeCell ref="D26:M26"/>
    <mergeCell ref="B8:M8"/>
    <mergeCell ref="B22:M22"/>
    <mergeCell ref="B23:C23"/>
    <mergeCell ref="D23:M23"/>
    <mergeCell ref="D9:F9"/>
    <mergeCell ref="G9:M9"/>
    <mergeCell ref="D10:F10"/>
    <mergeCell ref="G10:M10"/>
    <mergeCell ref="D11:F11"/>
    <mergeCell ref="G11:M11"/>
    <mergeCell ref="D12:F12"/>
    <mergeCell ref="G12:M12"/>
    <mergeCell ref="B13:M13"/>
    <mergeCell ref="B14:D14"/>
    <mergeCell ref="E14:F14"/>
    <mergeCell ref="G14:M14"/>
    <mergeCell ref="B15:D15"/>
    <mergeCell ref="E15:F15"/>
    <mergeCell ref="G15:M15"/>
    <mergeCell ref="B19:D19"/>
    <mergeCell ref="E19:F19"/>
    <mergeCell ref="G19:M19"/>
    <mergeCell ref="D24:M24"/>
    <mergeCell ref="B46:C46"/>
    <mergeCell ref="D46:M46"/>
    <mergeCell ref="B47:C47"/>
    <mergeCell ref="D47:M47"/>
    <mergeCell ref="B43:C43"/>
    <mergeCell ref="D43:M43"/>
    <mergeCell ref="B44:C44"/>
    <mergeCell ref="D44:M44"/>
    <mergeCell ref="B45:C45"/>
    <mergeCell ref="D45:E45"/>
    <mergeCell ref="F45:G45"/>
    <mergeCell ref="H45:I45"/>
    <mergeCell ref="J45:K45"/>
    <mergeCell ref="L45:M45"/>
  </mergeCells>
  <pageMargins left="0.7" right="0.7" top="0.75" bottom="0.75" header="0.3" footer="0.3"/>
  <pageSetup orientation="portrait" horizontalDpi="1200" verticalDpi="1200" r:id="rId1"/>
  <ignoredErrors>
    <ignoredError sqref="C1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H63"/>
  <sheetViews>
    <sheetView topLeftCell="A29" zoomScale="80" zoomScaleNormal="80" workbookViewId="0">
      <selection activeCell="C22" sqref="C22:G23"/>
    </sheetView>
  </sheetViews>
  <sheetFormatPr defaultRowHeight="14.5" x14ac:dyDescent="0.35"/>
  <cols>
    <col min="1" max="1" width="3.7265625" customWidth="1"/>
    <col min="2" max="2" width="36.26953125" customWidth="1"/>
    <col min="3" max="7" width="24.54296875" customWidth="1"/>
  </cols>
  <sheetData>
    <row r="1" spans="2:8" ht="15" thickBot="1" x14ac:dyDescent="0.4"/>
    <row r="2" spans="2:8" ht="15" thickBot="1" x14ac:dyDescent="0.4">
      <c r="B2" s="119" t="s">
        <v>75</v>
      </c>
      <c r="C2" s="120"/>
      <c r="D2" s="120"/>
      <c r="E2" s="120"/>
      <c r="F2" s="120"/>
      <c r="G2" s="121"/>
    </row>
    <row r="3" spans="2:8" ht="15" thickBot="1" x14ac:dyDescent="0.4">
      <c r="B3" s="28" t="s">
        <v>76</v>
      </c>
      <c r="C3" s="125" t="str">
        <f>Resume!D4</f>
        <v>Gainwell Technologies LLC</v>
      </c>
      <c r="D3" s="126"/>
      <c r="E3" s="21" t="s">
        <v>77</v>
      </c>
      <c r="F3" s="127" t="str">
        <f>Resume!J4</f>
        <v>Karen Shields</v>
      </c>
      <c r="G3" s="126"/>
    </row>
    <row r="4" spans="2:8" ht="31.5" customHeight="1" thickBot="1" x14ac:dyDescent="0.4">
      <c r="B4" s="28" t="s">
        <v>78</v>
      </c>
      <c r="C4" s="113" t="s">
        <v>79</v>
      </c>
      <c r="D4" s="114"/>
      <c r="E4" s="114"/>
      <c r="F4" s="114"/>
      <c r="G4" s="115"/>
      <c r="H4" s="11"/>
    </row>
    <row r="5" spans="2:8" s="5" customFormat="1" ht="15" thickBot="1" x14ac:dyDescent="0.4">
      <c r="B5" s="6" t="s">
        <v>80</v>
      </c>
      <c r="C5" s="7" t="s">
        <v>81</v>
      </c>
      <c r="D5" s="7" t="s">
        <v>82</v>
      </c>
      <c r="E5" s="7" t="s">
        <v>83</v>
      </c>
      <c r="F5" s="7" t="s">
        <v>84</v>
      </c>
      <c r="G5" s="13" t="s">
        <v>85</v>
      </c>
    </row>
    <row r="6" spans="2:8" ht="15" thickBot="1" x14ac:dyDescent="0.4">
      <c r="B6" s="14" t="s">
        <v>66</v>
      </c>
      <c r="C6" s="8">
        <f>IF(ISTEXT(C19),C20,"")</f>
        <v>42064</v>
      </c>
      <c r="D6" s="8">
        <f>IF(ISTEXT(C19),E20,)</f>
        <v>43008</v>
      </c>
      <c r="E6" s="9">
        <f>E21</f>
        <v>1</v>
      </c>
      <c r="F6" s="10">
        <f>IF(ISTEXT(C19),DAYS360(C6,D6)/30,)</f>
        <v>30.966666666666665</v>
      </c>
      <c r="G6" s="10">
        <f>E6*F6</f>
        <v>30.966666666666665</v>
      </c>
    </row>
    <row r="7" spans="2:8" ht="15" thickBot="1" x14ac:dyDescent="0.4">
      <c r="B7" s="14" t="s">
        <v>56</v>
      </c>
      <c r="C7" s="8">
        <f>IF(ISTEXT(C27),C28,"")</f>
        <v>43556</v>
      </c>
      <c r="D7" s="8">
        <f>IF(ISTEXT(C27),E28,"")</f>
        <v>44681</v>
      </c>
      <c r="E7" s="9">
        <f>E29</f>
        <v>1</v>
      </c>
      <c r="F7" s="10">
        <f>IF(ISTEXT(C27),DAYS360(C7,D7)/30,)</f>
        <v>36.966666666666669</v>
      </c>
      <c r="G7" s="10">
        <f t="shared" ref="G7:G11" si="0">E7*F7</f>
        <v>36.966666666666669</v>
      </c>
    </row>
    <row r="8" spans="2:8" ht="15" thickBot="1" x14ac:dyDescent="0.4">
      <c r="B8" s="14" t="s">
        <v>71</v>
      </c>
      <c r="C8" s="8">
        <f>IF(ISTEXT(C35),C36,"")</f>
        <v>40057</v>
      </c>
      <c r="D8" s="8">
        <f>IF(ISTEXT(C35),E36,"")</f>
        <v>41639</v>
      </c>
      <c r="E8" s="9">
        <f>E37</f>
        <v>1</v>
      </c>
      <c r="F8" s="10">
        <f>IF(ISTEXT(C35),DAYS360(C8,D8)/30,)</f>
        <v>52</v>
      </c>
      <c r="G8" s="10">
        <f t="shared" si="0"/>
        <v>52</v>
      </c>
    </row>
    <row r="9" spans="2:8" ht="15" thickBot="1" x14ac:dyDescent="0.4">
      <c r="B9" s="14" t="str">
        <f>IF(ISTEXT(C43),C43,"")</f>
        <v/>
      </c>
      <c r="C9" s="8" t="str">
        <f>IF(ISTEXT(C43),C44,"")</f>
        <v/>
      </c>
      <c r="D9" s="8" t="str">
        <f>IF(ISTEXT(C43),E44,"")</f>
        <v/>
      </c>
      <c r="E9" s="9">
        <f>E45</f>
        <v>0</v>
      </c>
      <c r="F9" s="10">
        <f>IF(ISTEXT(C50),DAYS360(C9,D9)/30,)</f>
        <v>0</v>
      </c>
      <c r="G9" s="10">
        <f t="shared" si="0"/>
        <v>0</v>
      </c>
    </row>
    <row r="10" spans="2:8" ht="15" thickBot="1" x14ac:dyDescent="0.4">
      <c r="B10" s="14" t="str">
        <f>IF(ISTEXT(C51),C51,"")</f>
        <v/>
      </c>
      <c r="C10" s="29" t="str">
        <f>IF(ISTEXT(C51),C52,"")</f>
        <v/>
      </c>
      <c r="D10" s="29" t="str">
        <f>IF(ISTEXT(C51),E52,"")</f>
        <v/>
      </c>
      <c r="E10" s="9">
        <f>E53</f>
        <v>0</v>
      </c>
      <c r="F10" s="10">
        <f>IF(ISTEXT(C51),DAYS360(C10,D10)/30,)</f>
        <v>0</v>
      </c>
      <c r="G10" s="10">
        <f t="shared" si="0"/>
        <v>0</v>
      </c>
    </row>
    <row r="11" spans="2:8" ht="15" thickBot="1" x14ac:dyDescent="0.4">
      <c r="B11" s="14" t="str">
        <f>IF(ISTEXT(C59),C59,"")</f>
        <v/>
      </c>
      <c r="C11" s="8" t="str">
        <f>IF(ISTEXT(C59),C60,"")</f>
        <v/>
      </c>
      <c r="D11" s="8" t="str">
        <f>IF(ISTEXT(C59),E60,"")</f>
        <v/>
      </c>
      <c r="E11" s="9">
        <f>E61</f>
        <v>0</v>
      </c>
      <c r="F11" s="10">
        <f>IF(ISTEXT(C59),DAYS360(C11,D11)/30,)</f>
        <v>0</v>
      </c>
      <c r="G11" s="10">
        <f t="shared" si="0"/>
        <v>0</v>
      </c>
    </row>
    <row r="12" spans="2:8" ht="15" thickBot="1" x14ac:dyDescent="0.4">
      <c r="B12" s="122" t="s">
        <v>86</v>
      </c>
      <c r="C12" s="123"/>
      <c r="D12" s="123"/>
      <c r="E12" s="124"/>
      <c r="F12" s="12">
        <f>SUM(F6:F11)</f>
        <v>119.93333333333334</v>
      </c>
      <c r="G12" s="12">
        <f>SUM(G6:G11)</f>
        <v>119.93333333333334</v>
      </c>
    </row>
    <row r="14" spans="2:8" ht="15" thickBot="1" x14ac:dyDescent="0.4"/>
    <row r="15" spans="2:8" ht="15" thickBot="1" x14ac:dyDescent="0.4">
      <c r="B15" s="119" t="s">
        <v>87</v>
      </c>
      <c r="C15" s="120"/>
      <c r="D15" s="120"/>
      <c r="E15" s="120"/>
      <c r="F15" s="120"/>
      <c r="G15" s="121"/>
    </row>
    <row r="16" spans="2:8" ht="27" customHeight="1" thickBot="1" x14ac:dyDescent="0.4">
      <c r="B16" s="4" t="str">
        <f>B4</f>
        <v>Minimum Qualification - S28</v>
      </c>
      <c r="C16" s="113" t="str">
        <f>C4</f>
        <v xml:space="preserve">A minimum of five (5) years of experience developing, administering, and evaluating a comprehensive marketing or public relations program, involving the development of public awareness of a major program(s). </v>
      </c>
      <c r="D16" s="114"/>
      <c r="E16" s="114"/>
      <c r="F16" s="114"/>
      <c r="G16" s="115"/>
    </row>
    <row r="17" spans="2:7" ht="15" thickBot="1" x14ac:dyDescent="0.4">
      <c r="B17" s="91" t="s">
        <v>88</v>
      </c>
      <c r="C17" s="92"/>
      <c r="D17" s="92"/>
      <c r="E17" s="93"/>
      <c r="F17" s="91" t="s">
        <v>89</v>
      </c>
      <c r="G17" s="93"/>
    </row>
    <row r="18" spans="2:7" ht="15" thickBot="1" x14ac:dyDescent="0.4">
      <c r="B18" s="20" t="s">
        <v>90</v>
      </c>
      <c r="C18" s="116" t="s">
        <v>91</v>
      </c>
      <c r="D18" s="117"/>
      <c r="E18" s="118"/>
      <c r="F18" s="20" t="s">
        <v>92</v>
      </c>
      <c r="G18" s="33" t="s">
        <v>93</v>
      </c>
    </row>
    <row r="19" spans="2:7" ht="28.9" customHeight="1" thickBot="1" x14ac:dyDescent="0.4">
      <c r="B19" s="20" t="s">
        <v>94</v>
      </c>
      <c r="C19" s="97" t="s">
        <v>95</v>
      </c>
      <c r="D19" s="98"/>
      <c r="E19" s="99"/>
      <c r="F19" s="20" t="s">
        <v>96</v>
      </c>
      <c r="G19" s="45" t="s">
        <v>97</v>
      </c>
    </row>
    <row r="20" spans="2:7" ht="15" thickBot="1" x14ac:dyDescent="0.4">
      <c r="B20" s="20" t="s">
        <v>98</v>
      </c>
      <c r="C20" s="16">
        <v>42064</v>
      </c>
      <c r="D20" s="19" t="s">
        <v>99</v>
      </c>
      <c r="E20" s="16">
        <v>43008</v>
      </c>
      <c r="F20" s="20" t="s">
        <v>100</v>
      </c>
      <c r="G20" s="33" t="s">
        <v>101</v>
      </c>
    </row>
    <row r="21" spans="2:7" ht="15" thickBot="1" x14ac:dyDescent="0.4">
      <c r="B21" s="20" t="s">
        <v>102</v>
      </c>
      <c r="C21" s="32" t="s">
        <v>67</v>
      </c>
      <c r="D21" s="20" t="s">
        <v>103</v>
      </c>
      <c r="E21" s="15">
        <v>1</v>
      </c>
      <c r="F21" s="20" t="s">
        <v>104</v>
      </c>
      <c r="G21" s="34" t="s">
        <v>105</v>
      </c>
    </row>
    <row r="22" spans="2:7" x14ac:dyDescent="0.35">
      <c r="B22" s="100" t="s">
        <v>106</v>
      </c>
      <c r="C22" s="102" t="s">
        <v>127</v>
      </c>
      <c r="D22" s="102"/>
      <c r="E22" s="102"/>
      <c r="F22" s="102"/>
      <c r="G22" s="103"/>
    </row>
    <row r="23" spans="2:7" ht="96.65" customHeight="1" thickBot="1" x14ac:dyDescent="0.4">
      <c r="B23" s="101"/>
      <c r="C23" s="104"/>
      <c r="D23" s="104"/>
      <c r="E23" s="104"/>
      <c r="F23" s="104"/>
      <c r="G23" s="105"/>
    </row>
    <row r="24" spans="2:7" ht="15.75" customHeight="1" thickBot="1" x14ac:dyDescent="0.4">
      <c r="B24" s="110"/>
      <c r="C24" s="111"/>
      <c r="D24" s="111"/>
      <c r="E24" s="111"/>
      <c r="F24" s="111"/>
      <c r="G24" s="112"/>
    </row>
    <row r="25" spans="2:7" ht="15" thickBot="1" x14ac:dyDescent="0.4">
      <c r="B25" s="91" t="s">
        <v>107</v>
      </c>
      <c r="C25" s="92"/>
      <c r="D25" s="92"/>
      <c r="E25" s="93"/>
      <c r="F25" s="91" t="s">
        <v>89</v>
      </c>
      <c r="G25" s="93"/>
    </row>
    <row r="26" spans="2:7" ht="15" thickBot="1" x14ac:dyDescent="0.4">
      <c r="B26" s="20" t="s">
        <v>90</v>
      </c>
      <c r="C26" s="116" t="s">
        <v>91</v>
      </c>
      <c r="D26" s="117"/>
      <c r="E26" s="118"/>
      <c r="F26" s="20" t="s">
        <v>92</v>
      </c>
      <c r="G26" s="33" t="s">
        <v>93</v>
      </c>
    </row>
    <row r="27" spans="2:7" ht="25.5" thickBot="1" x14ac:dyDescent="0.4">
      <c r="B27" s="20" t="s">
        <v>94</v>
      </c>
      <c r="C27" s="97" t="s">
        <v>56</v>
      </c>
      <c r="D27" s="98"/>
      <c r="E27" s="99"/>
      <c r="F27" s="20" t="s">
        <v>96</v>
      </c>
      <c r="G27" s="45" t="s">
        <v>97</v>
      </c>
    </row>
    <row r="28" spans="2:7" ht="15" thickBot="1" x14ac:dyDescent="0.4">
      <c r="B28" s="20" t="s">
        <v>108</v>
      </c>
      <c r="C28" s="16">
        <v>43556</v>
      </c>
      <c r="D28" s="19" t="s">
        <v>109</v>
      </c>
      <c r="E28" s="16">
        <v>44681</v>
      </c>
      <c r="F28" s="20" t="s">
        <v>100</v>
      </c>
      <c r="G28" s="33" t="s">
        <v>101</v>
      </c>
    </row>
    <row r="29" spans="2:7" ht="38" thickBot="1" x14ac:dyDescent="0.4">
      <c r="B29" s="20" t="s">
        <v>102</v>
      </c>
      <c r="C29" s="46" t="s">
        <v>110</v>
      </c>
      <c r="D29" s="20" t="s">
        <v>103</v>
      </c>
      <c r="E29" s="15">
        <v>1</v>
      </c>
      <c r="F29" s="20" t="s">
        <v>104</v>
      </c>
      <c r="G29" s="34" t="s">
        <v>105</v>
      </c>
    </row>
    <row r="30" spans="2:7" x14ac:dyDescent="0.35">
      <c r="B30" s="100" t="s">
        <v>106</v>
      </c>
      <c r="C30" s="102" t="s">
        <v>111</v>
      </c>
      <c r="D30" s="102"/>
      <c r="E30" s="102"/>
      <c r="F30" s="102"/>
      <c r="G30" s="103"/>
    </row>
    <row r="31" spans="2:7" ht="60.65" customHeight="1" thickBot="1" x14ac:dyDescent="0.4">
      <c r="B31" s="101"/>
      <c r="C31" s="104"/>
      <c r="D31" s="104"/>
      <c r="E31" s="104"/>
      <c r="F31" s="104"/>
      <c r="G31" s="105"/>
    </row>
    <row r="32" spans="2:7" ht="15" thickBot="1" x14ac:dyDescent="0.4">
      <c r="B32" s="110"/>
      <c r="C32" s="111"/>
      <c r="D32" s="111"/>
      <c r="E32" s="111"/>
      <c r="F32" s="111"/>
      <c r="G32" s="112"/>
    </row>
    <row r="33" spans="2:7" ht="15" thickBot="1" x14ac:dyDescent="0.4">
      <c r="B33" s="91" t="s">
        <v>112</v>
      </c>
      <c r="C33" s="92"/>
      <c r="D33" s="92"/>
      <c r="E33" s="93"/>
      <c r="F33" s="91" t="s">
        <v>89</v>
      </c>
      <c r="G33" s="93"/>
    </row>
    <row r="34" spans="2:7" ht="15" thickBot="1" x14ac:dyDescent="0.4">
      <c r="B34" s="20" t="s">
        <v>90</v>
      </c>
      <c r="C34" s="94" t="s">
        <v>91</v>
      </c>
      <c r="D34" s="95"/>
      <c r="E34" s="96"/>
      <c r="F34" s="20" t="s">
        <v>92</v>
      </c>
      <c r="G34" s="18" t="s">
        <v>113</v>
      </c>
    </row>
    <row r="35" spans="2:7" ht="15" thickBot="1" x14ac:dyDescent="0.4">
      <c r="B35" s="20" t="s">
        <v>94</v>
      </c>
      <c r="C35" s="97" t="s">
        <v>71</v>
      </c>
      <c r="D35" s="98"/>
      <c r="E35" s="99"/>
      <c r="F35" s="20" t="s">
        <v>96</v>
      </c>
      <c r="G35" s="18" t="s">
        <v>114</v>
      </c>
    </row>
    <row r="36" spans="2:7" ht="15" thickBot="1" x14ac:dyDescent="0.4">
      <c r="B36" s="20" t="s">
        <v>98</v>
      </c>
      <c r="C36" s="16">
        <v>40057</v>
      </c>
      <c r="D36" s="19" t="s">
        <v>109</v>
      </c>
      <c r="E36" s="16">
        <v>41639</v>
      </c>
      <c r="F36" s="20" t="s">
        <v>100</v>
      </c>
      <c r="G36" s="18" t="s">
        <v>115</v>
      </c>
    </row>
    <row r="37" spans="2:7" ht="15" thickBot="1" x14ac:dyDescent="0.4">
      <c r="B37" s="20" t="s">
        <v>102</v>
      </c>
      <c r="C37" s="35" t="s">
        <v>116</v>
      </c>
      <c r="D37" s="20" t="s">
        <v>103</v>
      </c>
      <c r="E37" s="15">
        <v>1</v>
      </c>
      <c r="F37" s="20" t="s">
        <v>104</v>
      </c>
      <c r="G37" s="36" t="s">
        <v>117</v>
      </c>
    </row>
    <row r="38" spans="2:7" x14ac:dyDescent="0.35">
      <c r="B38" s="100" t="s">
        <v>106</v>
      </c>
      <c r="C38" s="102" t="s">
        <v>73</v>
      </c>
      <c r="D38" s="102"/>
      <c r="E38" s="102"/>
      <c r="F38" s="102"/>
      <c r="G38" s="103"/>
    </row>
    <row r="39" spans="2:7" ht="51.75" customHeight="1" thickBot="1" x14ac:dyDescent="0.4">
      <c r="B39" s="101"/>
      <c r="C39" s="104"/>
      <c r="D39" s="104"/>
      <c r="E39" s="104"/>
      <c r="F39" s="104"/>
      <c r="G39" s="105"/>
    </row>
    <row r="40" spans="2:7" ht="15" customHeight="1" thickBot="1" x14ac:dyDescent="0.4">
      <c r="B40" s="110"/>
      <c r="C40" s="111"/>
      <c r="D40" s="111"/>
      <c r="E40" s="111"/>
      <c r="F40" s="111"/>
      <c r="G40" s="112"/>
    </row>
    <row r="41" spans="2:7" ht="15" thickBot="1" x14ac:dyDescent="0.4">
      <c r="B41" s="91" t="s">
        <v>118</v>
      </c>
      <c r="C41" s="92"/>
      <c r="D41" s="92"/>
      <c r="E41" s="93"/>
      <c r="F41" s="91" t="s">
        <v>89</v>
      </c>
      <c r="G41" s="93"/>
    </row>
    <row r="42" spans="2:7" ht="15" thickBot="1" x14ac:dyDescent="0.4">
      <c r="B42" s="20" t="s">
        <v>90</v>
      </c>
      <c r="C42" s="94"/>
      <c r="D42" s="95"/>
      <c r="E42" s="96"/>
      <c r="F42" s="20" t="s">
        <v>92</v>
      </c>
      <c r="G42" s="18"/>
    </row>
    <row r="43" spans="2:7" ht="15" thickBot="1" x14ac:dyDescent="0.4">
      <c r="B43" s="20" t="s">
        <v>94</v>
      </c>
      <c r="C43" s="97"/>
      <c r="D43" s="98"/>
      <c r="E43" s="99"/>
      <c r="F43" s="20" t="s">
        <v>96</v>
      </c>
      <c r="G43" s="18"/>
    </row>
    <row r="44" spans="2:7" ht="15" thickBot="1" x14ac:dyDescent="0.4">
      <c r="B44" s="20" t="s">
        <v>98</v>
      </c>
      <c r="C44" s="16"/>
      <c r="D44" s="19" t="s">
        <v>109</v>
      </c>
      <c r="E44" s="16"/>
      <c r="F44" s="20" t="s">
        <v>100</v>
      </c>
      <c r="G44" s="18"/>
    </row>
    <row r="45" spans="2:7" ht="15" thickBot="1" x14ac:dyDescent="0.4">
      <c r="B45" s="20" t="s">
        <v>102</v>
      </c>
      <c r="C45" s="17"/>
      <c r="D45" s="20" t="s">
        <v>103</v>
      </c>
      <c r="E45" s="15"/>
      <c r="F45" s="20" t="s">
        <v>104</v>
      </c>
      <c r="G45" s="18"/>
    </row>
    <row r="46" spans="2:7" x14ac:dyDescent="0.35">
      <c r="B46" s="100" t="s">
        <v>106</v>
      </c>
      <c r="C46" s="106"/>
      <c r="D46" s="106"/>
      <c r="E46" s="106"/>
      <c r="F46" s="106"/>
      <c r="G46" s="107"/>
    </row>
    <row r="47" spans="2:7" ht="51.75" customHeight="1" thickBot="1" x14ac:dyDescent="0.4">
      <c r="B47" s="101"/>
      <c r="C47" s="108"/>
      <c r="D47" s="108"/>
      <c r="E47" s="108"/>
      <c r="F47" s="108"/>
      <c r="G47" s="109"/>
    </row>
    <row r="48" spans="2:7" ht="15" thickBot="1" x14ac:dyDescent="0.4">
      <c r="B48" s="110"/>
      <c r="C48" s="111"/>
      <c r="D48" s="111"/>
      <c r="E48" s="111"/>
      <c r="F48" s="111"/>
      <c r="G48" s="112"/>
    </row>
    <row r="49" spans="2:7" ht="15" thickBot="1" x14ac:dyDescent="0.4">
      <c r="B49" s="91" t="s">
        <v>119</v>
      </c>
      <c r="C49" s="92"/>
      <c r="D49" s="92"/>
      <c r="E49" s="93"/>
      <c r="F49" s="91" t="s">
        <v>89</v>
      </c>
      <c r="G49" s="93"/>
    </row>
    <row r="50" spans="2:7" ht="15" thickBot="1" x14ac:dyDescent="0.4">
      <c r="B50" s="20" t="s">
        <v>90</v>
      </c>
      <c r="C50" s="94"/>
      <c r="D50" s="95"/>
      <c r="E50" s="96"/>
      <c r="F50" s="20" t="s">
        <v>92</v>
      </c>
      <c r="G50" s="18"/>
    </row>
    <row r="51" spans="2:7" ht="15" thickBot="1" x14ac:dyDescent="0.4">
      <c r="B51" s="20" t="s">
        <v>94</v>
      </c>
      <c r="C51" s="97"/>
      <c r="D51" s="98"/>
      <c r="E51" s="99"/>
      <c r="F51" s="20" t="s">
        <v>96</v>
      </c>
      <c r="G51" s="18"/>
    </row>
    <row r="52" spans="2:7" ht="15" thickBot="1" x14ac:dyDescent="0.4">
      <c r="B52" s="20" t="s">
        <v>98</v>
      </c>
      <c r="C52" s="16"/>
      <c r="D52" s="19" t="s">
        <v>109</v>
      </c>
      <c r="E52" s="16"/>
      <c r="F52" s="20" t="s">
        <v>100</v>
      </c>
      <c r="G52" s="18"/>
    </row>
    <row r="53" spans="2:7" ht="15" thickBot="1" x14ac:dyDescent="0.4">
      <c r="B53" s="20" t="s">
        <v>102</v>
      </c>
      <c r="C53" s="17"/>
      <c r="D53" s="20" t="s">
        <v>103</v>
      </c>
      <c r="E53" s="15"/>
      <c r="F53" s="20" t="s">
        <v>104</v>
      </c>
      <c r="G53" s="18"/>
    </row>
    <row r="54" spans="2:7" x14ac:dyDescent="0.35">
      <c r="B54" s="100" t="s">
        <v>106</v>
      </c>
      <c r="C54" s="106"/>
      <c r="D54" s="106"/>
      <c r="E54" s="106"/>
      <c r="F54" s="106"/>
      <c r="G54" s="107"/>
    </row>
    <row r="55" spans="2:7" ht="51.75" customHeight="1" thickBot="1" x14ac:dyDescent="0.4">
      <c r="B55" s="101"/>
      <c r="C55" s="108"/>
      <c r="D55" s="108"/>
      <c r="E55" s="108"/>
      <c r="F55" s="108"/>
      <c r="G55" s="109"/>
    </row>
    <row r="56" spans="2:7" ht="15" thickBot="1" x14ac:dyDescent="0.4">
      <c r="B56" s="110"/>
      <c r="C56" s="111"/>
      <c r="D56" s="111"/>
      <c r="E56" s="111"/>
      <c r="F56" s="111"/>
      <c r="G56" s="112"/>
    </row>
    <row r="57" spans="2:7" ht="15" thickBot="1" x14ac:dyDescent="0.4">
      <c r="B57" s="91" t="s">
        <v>120</v>
      </c>
      <c r="C57" s="92"/>
      <c r="D57" s="92"/>
      <c r="E57" s="93"/>
      <c r="F57" s="91" t="s">
        <v>89</v>
      </c>
      <c r="G57" s="93"/>
    </row>
    <row r="58" spans="2:7" ht="15" thickBot="1" x14ac:dyDescent="0.4">
      <c r="B58" s="20" t="s">
        <v>90</v>
      </c>
      <c r="C58" s="94"/>
      <c r="D58" s="95"/>
      <c r="E58" s="96"/>
      <c r="F58" s="20" t="s">
        <v>92</v>
      </c>
      <c r="G58" s="18"/>
    </row>
    <row r="59" spans="2:7" ht="15" thickBot="1" x14ac:dyDescent="0.4">
      <c r="B59" s="20" t="s">
        <v>94</v>
      </c>
      <c r="C59" s="97"/>
      <c r="D59" s="98"/>
      <c r="E59" s="99"/>
      <c r="F59" s="20" t="s">
        <v>96</v>
      </c>
      <c r="G59" s="18"/>
    </row>
    <row r="60" spans="2:7" ht="15" thickBot="1" x14ac:dyDescent="0.4">
      <c r="B60" s="20" t="s">
        <v>98</v>
      </c>
      <c r="C60" s="16"/>
      <c r="D60" s="19" t="s">
        <v>109</v>
      </c>
      <c r="E60" s="16"/>
      <c r="F60" s="20" t="s">
        <v>100</v>
      </c>
      <c r="G60" s="18"/>
    </row>
    <row r="61" spans="2:7" ht="15" thickBot="1" x14ac:dyDescent="0.4">
      <c r="B61" s="20" t="s">
        <v>102</v>
      </c>
      <c r="C61" s="17"/>
      <c r="D61" s="20" t="s">
        <v>103</v>
      </c>
      <c r="E61" s="15"/>
      <c r="F61" s="20" t="s">
        <v>104</v>
      </c>
      <c r="G61" s="18"/>
    </row>
    <row r="62" spans="2:7" x14ac:dyDescent="0.35">
      <c r="B62" s="100" t="s">
        <v>106</v>
      </c>
      <c r="C62" s="106"/>
      <c r="D62" s="106"/>
      <c r="E62" s="106"/>
      <c r="F62" s="106"/>
      <c r="G62" s="107"/>
    </row>
    <row r="63" spans="2:7" ht="51.75" customHeight="1" thickBot="1" x14ac:dyDescent="0.4">
      <c r="B63" s="101"/>
      <c r="C63" s="108"/>
      <c r="D63" s="108"/>
      <c r="E63" s="108"/>
      <c r="F63" s="108"/>
      <c r="G63" s="109"/>
    </row>
  </sheetData>
  <mergeCells count="48">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B62:B63"/>
    <mergeCell ref="C62:G63"/>
    <mergeCell ref="B49:E49"/>
    <mergeCell ref="C50:E50"/>
    <mergeCell ref="C51:E51"/>
    <mergeCell ref="B57:E57"/>
    <mergeCell ref="C58:E58"/>
    <mergeCell ref="C59:E59"/>
    <mergeCell ref="B54:B55"/>
    <mergeCell ref="C54:G55"/>
    <mergeCell ref="B56:G56"/>
    <mergeCell ref="B41:E41"/>
    <mergeCell ref="C42:E42"/>
    <mergeCell ref="C43:E43"/>
    <mergeCell ref="B38:B39"/>
    <mergeCell ref="C38:G39"/>
  </mergeCells>
  <hyperlinks>
    <hyperlink ref="G21" r:id="rId1" xr:uid="{F65A61FB-1CD6-4DE1-88CC-D440531EDFF8}"/>
    <hyperlink ref="G37" r:id="rId2" xr:uid="{1C2B49E8-8B8C-4F97-9251-8FDF926D576E}"/>
    <hyperlink ref="G29" r:id="rId3" xr:uid="{1843B1D5-40E3-4D9B-8410-BA4B0C8D96B8}"/>
  </hyperlinks>
  <pageMargins left="0.7" right="0.7" top="0.75" bottom="0.75" header="0.3" footer="0.3"/>
  <pageSetup orientation="portrait"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69D67-2CB2-45B2-8BFB-3588201A598D}">
  <dimension ref="B1:H63"/>
  <sheetViews>
    <sheetView topLeftCell="A29" zoomScale="74" zoomScaleNormal="74" workbookViewId="0">
      <selection activeCell="C38" sqref="C38:G39"/>
    </sheetView>
  </sheetViews>
  <sheetFormatPr defaultRowHeight="14.5" x14ac:dyDescent="0.35"/>
  <cols>
    <col min="1" max="1" width="3.7265625" customWidth="1"/>
    <col min="2" max="2" width="36.26953125" customWidth="1"/>
    <col min="3" max="7" width="24.54296875" customWidth="1"/>
  </cols>
  <sheetData>
    <row r="1" spans="2:8" ht="15" thickBot="1" x14ac:dyDescent="0.4"/>
    <row r="2" spans="2:8" ht="15" thickBot="1" x14ac:dyDescent="0.4">
      <c r="B2" s="119" t="s">
        <v>75</v>
      </c>
      <c r="C2" s="120"/>
      <c r="D2" s="120"/>
      <c r="E2" s="120"/>
      <c r="F2" s="120"/>
      <c r="G2" s="121"/>
    </row>
    <row r="3" spans="2:8" ht="15" thickBot="1" x14ac:dyDescent="0.4">
      <c r="B3" s="28" t="s">
        <v>76</v>
      </c>
      <c r="C3" s="125" t="str">
        <f>Resume!D4</f>
        <v>Gainwell Technologies LLC</v>
      </c>
      <c r="D3" s="126"/>
      <c r="E3" s="21" t="s">
        <v>77</v>
      </c>
      <c r="F3" s="127" t="str">
        <f>Resume!J4</f>
        <v>Karen Shields</v>
      </c>
      <c r="G3" s="126"/>
    </row>
    <row r="4" spans="2:8" ht="31.5" customHeight="1" thickBot="1" x14ac:dyDescent="0.4">
      <c r="B4" s="28" t="s">
        <v>121</v>
      </c>
      <c r="C4" s="113" t="s">
        <v>122</v>
      </c>
      <c r="D4" s="114"/>
      <c r="E4" s="114"/>
      <c r="F4" s="114"/>
      <c r="G4" s="115"/>
      <c r="H4" s="11"/>
    </row>
    <row r="5" spans="2:8" s="5" customFormat="1" ht="15" thickBot="1" x14ac:dyDescent="0.4">
      <c r="B5" s="6" t="s">
        <v>80</v>
      </c>
      <c r="C5" s="7" t="s">
        <v>81</v>
      </c>
      <c r="D5" s="7" t="s">
        <v>82</v>
      </c>
      <c r="E5" s="7" t="s">
        <v>83</v>
      </c>
      <c r="F5" s="7" t="s">
        <v>84</v>
      </c>
      <c r="G5" s="13" t="s">
        <v>85</v>
      </c>
    </row>
    <row r="6" spans="2:8" ht="15" thickBot="1" x14ac:dyDescent="0.4">
      <c r="B6" s="14" t="str">
        <f>IF(ISTEXT(C19),C19,"")</f>
        <v>CMS Healthcare.gov</v>
      </c>
      <c r="C6" s="8">
        <f>IF(ISTEXT(C19),C20,)</f>
        <v>42064</v>
      </c>
      <c r="D6" s="8">
        <f>IF(ISTEXT(C19),E20,)</f>
        <v>43008</v>
      </c>
      <c r="E6" s="9">
        <f>E21</f>
        <v>1</v>
      </c>
      <c r="F6" s="10">
        <f>IF(ISTEXT(C19),DAYS360(C6,D6)/30,)</f>
        <v>30.966666666666665</v>
      </c>
      <c r="G6" s="10">
        <f>E6*F6</f>
        <v>30.966666666666665</v>
      </c>
    </row>
    <row r="7" spans="2:8" ht="15" thickBot="1" x14ac:dyDescent="0.4">
      <c r="B7" s="14" t="str">
        <f>IF(ISTEXT(C27),C27,"")</f>
        <v>CMS Medicaid and CHIP</v>
      </c>
      <c r="C7" s="8">
        <f>IF(ISTEXT(C27),C28,"")</f>
        <v>43556</v>
      </c>
      <c r="D7" s="8">
        <f>IF(ISTEXT(C27),E28,"")</f>
        <v>44681</v>
      </c>
      <c r="E7" s="9">
        <f>E29</f>
        <v>1</v>
      </c>
      <c r="F7" s="10">
        <f>IF(ISTEXT(C27),DAYS360(C7,D7)/30,)</f>
        <v>36.966666666666669</v>
      </c>
      <c r="G7" s="10">
        <f t="shared" ref="G7:G11" si="0">E7*F7</f>
        <v>36.966666666666669</v>
      </c>
    </row>
    <row r="8" spans="2:8" ht="15" thickBot="1" x14ac:dyDescent="0.4">
      <c r="B8" s="14" t="str">
        <f>IF(ISTEXT(C35),C35,"")</f>
        <v>CMS Customer Liaison</v>
      </c>
      <c r="C8" s="8">
        <f>IF(ISTEXT(C35),C36,"")</f>
        <v>40057</v>
      </c>
      <c r="D8" s="8">
        <f>IF(ISTEXT(C35),E36,"")</f>
        <v>41639</v>
      </c>
      <c r="E8" s="9">
        <f>E37</f>
        <v>1</v>
      </c>
      <c r="F8" s="10">
        <f>IF(ISTEXT(C35),DAYS360(C8,D8)/30,)</f>
        <v>52</v>
      </c>
      <c r="G8" s="10">
        <f t="shared" si="0"/>
        <v>52</v>
      </c>
    </row>
    <row r="9" spans="2:8" ht="15" thickBot="1" x14ac:dyDescent="0.4">
      <c r="B9" s="14" t="str">
        <f>IF(ISTEXT(C43),C43,"")</f>
        <v/>
      </c>
      <c r="C9" s="8" t="str">
        <f>IF(ISTEXT(C43),C44,"")</f>
        <v/>
      </c>
      <c r="D9" s="8" t="str">
        <f>IF(ISTEXT(C43),E44,"")</f>
        <v/>
      </c>
      <c r="E9" s="9">
        <f>E45</f>
        <v>0</v>
      </c>
      <c r="F9" s="10">
        <f>IF(ISTEXT(C43),DAYS360(C9,D9)/30,)</f>
        <v>0</v>
      </c>
      <c r="G9" s="10">
        <f t="shared" si="0"/>
        <v>0</v>
      </c>
    </row>
    <row r="10" spans="2:8" ht="15" thickBot="1" x14ac:dyDescent="0.4">
      <c r="B10" s="14" t="str">
        <f>IF(ISTEXT(C51),C51,"")</f>
        <v/>
      </c>
      <c r="C10" s="29" t="str">
        <f>IF(ISTEXT(C51),C52,"")</f>
        <v/>
      </c>
      <c r="D10" s="29" t="str">
        <f>IF(ISTEXT(C51),E52,"")</f>
        <v/>
      </c>
      <c r="E10" s="9">
        <f>E53</f>
        <v>0</v>
      </c>
      <c r="F10" s="10">
        <f>IF(ISTEXT(C51),DAYS360(C10,D10)/30,)</f>
        <v>0</v>
      </c>
      <c r="G10" s="10">
        <f t="shared" si="0"/>
        <v>0</v>
      </c>
    </row>
    <row r="11" spans="2:8" ht="15" thickBot="1" x14ac:dyDescent="0.4">
      <c r="B11" s="14" t="str">
        <f>IF(ISTEXT(C59),C59,"")</f>
        <v/>
      </c>
      <c r="C11" s="8" t="str">
        <f>IF(ISTEXT(C59),C60,"")</f>
        <v/>
      </c>
      <c r="D11" s="8" t="str">
        <f>IF(ISTEXT(C59),E60,"")</f>
        <v/>
      </c>
      <c r="E11" s="9">
        <f>E61</f>
        <v>0</v>
      </c>
      <c r="F11" s="10">
        <f>IF(ISTEXT(C59),DAYS360(C11,D11)/30,)</f>
        <v>0</v>
      </c>
      <c r="G11" s="10">
        <f t="shared" si="0"/>
        <v>0</v>
      </c>
    </row>
    <row r="12" spans="2:8" ht="15" thickBot="1" x14ac:dyDescent="0.4">
      <c r="B12" s="122" t="s">
        <v>86</v>
      </c>
      <c r="C12" s="123"/>
      <c r="D12" s="123"/>
      <c r="E12" s="124"/>
      <c r="F12" s="12">
        <f>SUM(F6:F11)</f>
        <v>119.93333333333334</v>
      </c>
      <c r="G12" s="12">
        <f>SUM(G6:G11)</f>
        <v>119.93333333333334</v>
      </c>
    </row>
    <row r="14" spans="2:8" ht="15" thickBot="1" x14ac:dyDescent="0.4"/>
    <row r="15" spans="2:8" ht="15" thickBot="1" x14ac:dyDescent="0.4">
      <c r="B15" s="119" t="s">
        <v>87</v>
      </c>
      <c r="C15" s="120"/>
      <c r="D15" s="120"/>
      <c r="E15" s="120"/>
      <c r="F15" s="120"/>
      <c r="G15" s="121"/>
    </row>
    <row r="16" spans="2:8" ht="27" customHeight="1" thickBot="1" x14ac:dyDescent="0.4">
      <c r="B16" s="4" t="str">
        <f>B4</f>
        <v>Minimum Qualification - S29</v>
      </c>
      <c r="C16" s="113" t="str">
        <f>C4</f>
        <v>A minimum of two (2) years of experience developing and/or leading the development of visual/graphical arts material. Experience must be print or web-related marketing material.</v>
      </c>
      <c r="D16" s="114"/>
      <c r="E16" s="114"/>
      <c r="F16" s="114"/>
      <c r="G16" s="115"/>
    </row>
    <row r="17" spans="2:7" ht="15" thickBot="1" x14ac:dyDescent="0.4">
      <c r="B17" s="91" t="s">
        <v>88</v>
      </c>
      <c r="C17" s="92"/>
      <c r="D17" s="92"/>
      <c r="E17" s="93"/>
      <c r="F17" s="91" t="s">
        <v>89</v>
      </c>
      <c r="G17" s="93"/>
    </row>
    <row r="18" spans="2:7" ht="15" thickBot="1" x14ac:dyDescent="0.4">
      <c r="B18" s="20" t="s">
        <v>90</v>
      </c>
      <c r="C18" s="116" t="s">
        <v>91</v>
      </c>
      <c r="D18" s="117"/>
      <c r="E18" s="118"/>
      <c r="F18" s="20" t="s">
        <v>92</v>
      </c>
      <c r="G18" s="33" t="s">
        <v>93</v>
      </c>
    </row>
    <row r="19" spans="2:7" ht="25.5" thickBot="1" x14ac:dyDescent="0.4">
      <c r="B19" s="20" t="s">
        <v>94</v>
      </c>
      <c r="C19" s="97" t="s">
        <v>66</v>
      </c>
      <c r="D19" s="98"/>
      <c r="E19" s="99"/>
      <c r="F19" s="20" t="s">
        <v>96</v>
      </c>
      <c r="G19" s="45" t="s">
        <v>97</v>
      </c>
    </row>
    <row r="20" spans="2:7" ht="15" thickBot="1" x14ac:dyDescent="0.4">
      <c r="B20" s="20" t="s">
        <v>98</v>
      </c>
      <c r="C20" s="16">
        <v>42064</v>
      </c>
      <c r="D20" s="19" t="s">
        <v>99</v>
      </c>
      <c r="E20" s="16">
        <v>43008</v>
      </c>
      <c r="F20" s="20" t="s">
        <v>100</v>
      </c>
      <c r="G20" s="33" t="s">
        <v>101</v>
      </c>
    </row>
    <row r="21" spans="2:7" ht="15" thickBot="1" x14ac:dyDescent="0.4">
      <c r="B21" s="20" t="s">
        <v>102</v>
      </c>
      <c r="C21" s="32" t="s">
        <v>123</v>
      </c>
      <c r="D21" s="20" t="s">
        <v>103</v>
      </c>
      <c r="E21" s="15">
        <v>1</v>
      </c>
      <c r="F21" s="20" t="s">
        <v>104</v>
      </c>
      <c r="G21" s="34" t="s">
        <v>105</v>
      </c>
    </row>
    <row r="22" spans="2:7" x14ac:dyDescent="0.35">
      <c r="B22" s="100" t="s">
        <v>106</v>
      </c>
      <c r="C22" s="102" t="s">
        <v>128</v>
      </c>
      <c r="D22" s="102"/>
      <c r="E22" s="102"/>
      <c r="F22" s="102"/>
      <c r="G22" s="103"/>
    </row>
    <row r="23" spans="2:7" ht="103.15" customHeight="1" thickBot="1" x14ac:dyDescent="0.4">
      <c r="B23" s="101"/>
      <c r="C23" s="104"/>
      <c r="D23" s="104"/>
      <c r="E23" s="104"/>
      <c r="F23" s="104"/>
      <c r="G23" s="105"/>
    </row>
    <row r="24" spans="2:7" ht="15.75" customHeight="1" thickBot="1" x14ac:dyDescent="0.4">
      <c r="B24" s="110"/>
      <c r="C24" s="111"/>
      <c r="D24" s="111"/>
      <c r="E24" s="111"/>
      <c r="F24" s="111"/>
      <c r="G24" s="112"/>
    </row>
    <row r="25" spans="2:7" ht="15" thickBot="1" x14ac:dyDescent="0.4">
      <c r="B25" s="91" t="s">
        <v>107</v>
      </c>
      <c r="C25" s="92"/>
      <c r="D25" s="92"/>
      <c r="E25" s="93"/>
      <c r="F25" s="91" t="s">
        <v>89</v>
      </c>
      <c r="G25" s="93"/>
    </row>
    <row r="26" spans="2:7" ht="15" thickBot="1" x14ac:dyDescent="0.4">
      <c r="B26" s="20" t="s">
        <v>90</v>
      </c>
      <c r="C26" s="116" t="s">
        <v>91</v>
      </c>
      <c r="D26" s="117"/>
      <c r="E26" s="118"/>
      <c r="F26" s="20" t="s">
        <v>92</v>
      </c>
      <c r="G26" s="33" t="s">
        <v>93</v>
      </c>
    </row>
    <row r="27" spans="2:7" ht="25.5" thickBot="1" x14ac:dyDescent="0.4">
      <c r="B27" s="20" t="s">
        <v>94</v>
      </c>
      <c r="C27" s="97" t="s">
        <v>56</v>
      </c>
      <c r="D27" s="98"/>
      <c r="E27" s="99"/>
      <c r="F27" s="20" t="s">
        <v>96</v>
      </c>
      <c r="G27" s="45" t="s">
        <v>97</v>
      </c>
    </row>
    <row r="28" spans="2:7" ht="15" thickBot="1" x14ac:dyDescent="0.4">
      <c r="B28" s="20" t="s">
        <v>108</v>
      </c>
      <c r="C28" s="16">
        <v>43556</v>
      </c>
      <c r="D28" s="19" t="s">
        <v>109</v>
      </c>
      <c r="E28" s="16">
        <v>44681</v>
      </c>
      <c r="F28" s="20" t="s">
        <v>100</v>
      </c>
      <c r="G28" s="33" t="s">
        <v>101</v>
      </c>
    </row>
    <row r="29" spans="2:7" ht="38" thickBot="1" x14ac:dyDescent="0.4">
      <c r="B29" s="20" t="s">
        <v>102</v>
      </c>
      <c r="C29" s="46" t="s">
        <v>110</v>
      </c>
      <c r="D29" s="20" t="s">
        <v>103</v>
      </c>
      <c r="E29" s="15">
        <v>1</v>
      </c>
      <c r="F29" s="20" t="s">
        <v>104</v>
      </c>
      <c r="G29" s="34" t="s">
        <v>105</v>
      </c>
    </row>
    <row r="30" spans="2:7" x14ac:dyDescent="0.35">
      <c r="B30" s="100" t="s">
        <v>106</v>
      </c>
      <c r="C30" s="102" t="s">
        <v>129</v>
      </c>
      <c r="D30" s="102"/>
      <c r="E30" s="102"/>
      <c r="F30" s="102"/>
      <c r="G30" s="103"/>
    </row>
    <row r="31" spans="2:7" ht="61.15" customHeight="1" thickBot="1" x14ac:dyDescent="0.4">
      <c r="B31" s="101"/>
      <c r="C31" s="104"/>
      <c r="D31" s="104"/>
      <c r="E31" s="104"/>
      <c r="F31" s="104"/>
      <c r="G31" s="105"/>
    </row>
    <row r="32" spans="2:7" ht="15" thickBot="1" x14ac:dyDescent="0.4">
      <c r="B32" s="110"/>
      <c r="C32" s="111"/>
      <c r="D32" s="111"/>
      <c r="E32" s="111"/>
      <c r="F32" s="111"/>
      <c r="G32" s="112"/>
    </row>
    <row r="33" spans="2:7" ht="15" thickBot="1" x14ac:dyDescent="0.4">
      <c r="B33" s="91" t="s">
        <v>112</v>
      </c>
      <c r="C33" s="92"/>
      <c r="D33" s="92"/>
      <c r="E33" s="93"/>
      <c r="F33" s="91" t="s">
        <v>89</v>
      </c>
      <c r="G33" s="93"/>
    </row>
    <row r="34" spans="2:7" ht="15" thickBot="1" x14ac:dyDescent="0.4">
      <c r="B34" s="20" t="s">
        <v>90</v>
      </c>
      <c r="C34" s="94" t="s">
        <v>91</v>
      </c>
      <c r="D34" s="95"/>
      <c r="E34" s="96"/>
      <c r="F34" s="20" t="s">
        <v>92</v>
      </c>
      <c r="G34" s="18" t="s">
        <v>113</v>
      </c>
    </row>
    <row r="35" spans="2:7" ht="15" thickBot="1" x14ac:dyDescent="0.4">
      <c r="B35" s="20" t="s">
        <v>94</v>
      </c>
      <c r="C35" s="97" t="s">
        <v>71</v>
      </c>
      <c r="D35" s="98"/>
      <c r="E35" s="99"/>
      <c r="F35" s="20" t="s">
        <v>96</v>
      </c>
      <c r="G35" s="18" t="s">
        <v>114</v>
      </c>
    </row>
    <row r="36" spans="2:7" ht="15" thickBot="1" x14ac:dyDescent="0.4">
      <c r="B36" s="20" t="s">
        <v>98</v>
      </c>
      <c r="C36" s="16">
        <v>40057</v>
      </c>
      <c r="D36" s="19" t="s">
        <v>109</v>
      </c>
      <c r="E36" s="16">
        <v>41639</v>
      </c>
      <c r="F36" s="20" t="s">
        <v>100</v>
      </c>
      <c r="G36" s="18" t="s">
        <v>115</v>
      </c>
    </row>
    <row r="37" spans="2:7" ht="15" thickBot="1" x14ac:dyDescent="0.4">
      <c r="B37" s="20" t="s">
        <v>102</v>
      </c>
      <c r="C37" s="35" t="s">
        <v>116</v>
      </c>
      <c r="D37" s="20" t="s">
        <v>103</v>
      </c>
      <c r="E37" s="15">
        <v>1</v>
      </c>
      <c r="F37" s="20" t="s">
        <v>104</v>
      </c>
      <c r="G37" s="36" t="s">
        <v>117</v>
      </c>
    </row>
    <row r="38" spans="2:7" x14ac:dyDescent="0.35">
      <c r="B38" s="100" t="s">
        <v>106</v>
      </c>
      <c r="C38" s="102" t="s">
        <v>130</v>
      </c>
      <c r="D38" s="102"/>
      <c r="E38" s="102"/>
      <c r="F38" s="102"/>
      <c r="G38" s="103"/>
    </row>
    <row r="39" spans="2:7" ht="58.5" customHeight="1" thickBot="1" x14ac:dyDescent="0.4">
      <c r="B39" s="101"/>
      <c r="C39" s="104"/>
      <c r="D39" s="104"/>
      <c r="E39" s="104"/>
      <c r="F39" s="104"/>
      <c r="G39" s="105"/>
    </row>
    <row r="40" spans="2:7" ht="15" thickBot="1" x14ac:dyDescent="0.4">
      <c r="B40" s="110"/>
      <c r="C40" s="111"/>
      <c r="D40" s="111"/>
      <c r="E40" s="111"/>
      <c r="F40" s="111"/>
      <c r="G40" s="112"/>
    </row>
    <row r="41" spans="2:7" ht="15" thickBot="1" x14ac:dyDescent="0.4">
      <c r="B41" s="91" t="s">
        <v>118</v>
      </c>
      <c r="C41" s="92"/>
      <c r="D41" s="92"/>
      <c r="E41" s="93"/>
      <c r="F41" s="91" t="s">
        <v>89</v>
      </c>
      <c r="G41" s="93"/>
    </row>
    <row r="42" spans="2:7" ht="15" thickBot="1" x14ac:dyDescent="0.4">
      <c r="B42" s="20" t="s">
        <v>90</v>
      </c>
      <c r="C42" s="94"/>
      <c r="D42" s="95"/>
      <c r="E42" s="96"/>
      <c r="F42" s="20" t="s">
        <v>92</v>
      </c>
      <c r="G42" s="18"/>
    </row>
    <row r="43" spans="2:7" ht="15" thickBot="1" x14ac:dyDescent="0.4">
      <c r="B43" s="20" t="s">
        <v>94</v>
      </c>
      <c r="C43" s="97"/>
      <c r="D43" s="98"/>
      <c r="E43" s="99"/>
      <c r="F43" s="20" t="s">
        <v>96</v>
      </c>
      <c r="G43" s="18"/>
    </row>
    <row r="44" spans="2:7" ht="15" thickBot="1" x14ac:dyDescent="0.4">
      <c r="B44" s="20" t="s">
        <v>98</v>
      </c>
      <c r="C44" s="16"/>
      <c r="D44" s="19" t="s">
        <v>109</v>
      </c>
      <c r="E44" s="16"/>
      <c r="F44" s="20" t="s">
        <v>100</v>
      </c>
      <c r="G44" s="18"/>
    </row>
    <row r="45" spans="2:7" ht="15" thickBot="1" x14ac:dyDescent="0.4">
      <c r="B45" s="20" t="s">
        <v>102</v>
      </c>
      <c r="C45" s="17"/>
      <c r="D45" s="20" t="s">
        <v>103</v>
      </c>
      <c r="E45" s="15"/>
      <c r="F45" s="20" t="s">
        <v>104</v>
      </c>
      <c r="G45" s="18"/>
    </row>
    <row r="46" spans="2:7" x14ac:dyDescent="0.35">
      <c r="B46" s="100" t="s">
        <v>106</v>
      </c>
      <c r="C46" s="106"/>
      <c r="D46" s="106"/>
      <c r="E46" s="106"/>
      <c r="F46" s="106"/>
      <c r="G46" s="107"/>
    </row>
    <row r="47" spans="2:7" ht="15" thickBot="1" x14ac:dyDescent="0.4">
      <c r="B47" s="101"/>
      <c r="C47" s="108"/>
      <c r="D47" s="108"/>
      <c r="E47" s="108"/>
      <c r="F47" s="108"/>
      <c r="G47" s="109"/>
    </row>
    <row r="48" spans="2:7" ht="15" thickBot="1" x14ac:dyDescent="0.4">
      <c r="B48" s="110"/>
      <c r="C48" s="111"/>
      <c r="D48" s="111"/>
      <c r="E48" s="111"/>
      <c r="F48" s="111"/>
      <c r="G48" s="112"/>
    </row>
    <row r="49" spans="2:7" ht="15" thickBot="1" x14ac:dyDescent="0.4">
      <c r="B49" s="91" t="s">
        <v>119</v>
      </c>
      <c r="C49" s="92"/>
      <c r="D49" s="92"/>
      <c r="E49" s="93"/>
      <c r="F49" s="91" t="s">
        <v>89</v>
      </c>
      <c r="G49" s="93"/>
    </row>
    <row r="50" spans="2:7" ht="15" thickBot="1" x14ac:dyDescent="0.4">
      <c r="B50" s="20" t="s">
        <v>90</v>
      </c>
      <c r="C50" s="94"/>
      <c r="D50" s="95"/>
      <c r="E50" s="96"/>
      <c r="F50" s="20" t="s">
        <v>92</v>
      </c>
      <c r="G50" s="18"/>
    </row>
    <row r="51" spans="2:7" ht="15" thickBot="1" x14ac:dyDescent="0.4">
      <c r="B51" s="20" t="s">
        <v>94</v>
      </c>
      <c r="C51" s="97"/>
      <c r="D51" s="98"/>
      <c r="E51" s="99"/>
      <c r="F51" s="20" t="s">
        <v>96</v>
      </c>
      <c r="G51" s="18"/>
    </row>
    <row r="52" spans="2:7" ht="15" thickBot="1" x14ac:dyDescent="0.4">
      <c r="B52" s="20" t="s">
        <v>98</v>
      </c>
      <c r="C52" s="16"/>
      <c r="D52" s="19" t="s">
        <v>109</v>
      </c>
      <c r="E52" s="16"/>
      <c r="F52" s="20" t="s">
        <v>100</v>
      </c>
      <c r="G52" s="18"/>
    </row>
    <row r="53" spans="2:7" ht="15" thickBot="1" x14ac:dyDescent="0.4">
      <c r="B53" s="20" t="s">
        <v>102</v>
      </c>
      <c r="C53" s="17"/>
      <c r="D53" s="20" t="s">
        <v>103</v>
      </c>
      <c r="E53" s="15"/>
      <c r="F53" s="20" t="s">
        <v>104</v>
      </c>
      <c r="G53" s="18"/>
    </row>
    <row r="54" spans="2:7" x14ac:dyDescent="0.35">
      <c r="B54" s="100" t="s">
        <v>106</v>
      </c>
      <c r="C54" s="106"/>
      <c r="D54" s="106"/>
      <c r="E54" s="106"/>
      <c r="F54" s="106"/>
      <c r="G54" s="107"/>
    </row>
    <row r="55" spans="2:7" ht="15" thickBot="1" x14ac:dyDescent="0.4">
      <c r="B55" s="101"/>
      <c r="C55" s="108"/>
      <c r="D55" s="108"/>
      <c r="E55" s="108"/>
      <c r="F55" s="108"/>
      <c r="G55" s="109"/>
    </row>
    <row r="56" spans="2:7" ht="15" thickBot="1" x14ac:dyDescent="0.4">
      <c r="B56" s="110"/>
      <c r="C56" s="111"/>
      <c r="D56" s="111"/>
      <c r="E56" s="111"/>
      <c r="F56" s="111"/>
      <c r="G56" s="112"/>
    </row>
    <row r="57" spans="2:7" ht="15" thickBot="1" x14ac:dyDescent="0.4">
      <c r="B57" s="91" t="s">
        <v>120</v>
      </c>
      <c r="C57" s="92"/>
      <c r="D57" s="92"/>
      <c r="E57" s="93"/>
      <c r="F57" s="91" t="s">
        <v>89</v>
      </c>
      <c r="G57" s="93"/>
    </row>
    <row r="58" spans="2:7" ht="15" thickBot="1" x14ac:dyDescent="0.4">
      <c r="B58" s="20" t="s">
        <v>90</v>
      </c>
      <c r="C58" s="94"/>
      <c r="D58" s="95"/>
      <c r="E58" s="96"/>
      <c r="F58" s="20" t="s">
        <v>92</v>
      </c>
      <c r="G58" s="18"/>
    </row>
    <row r="59" spans="2:7" ht="15" thickBot="1" x14ac:dyDescent="0.4">
      <c r="B59" s="20" t="s">
        <v>94</v>
      </c>
      <c r="C59" s="97"/>
      <c r="D59" s="98"/>
      <c r="E59" s="99"/>
      <c r="F59" s="20" t="s">
        <v>96</v>
      </c>
      <c r="G59" s="18"/>
    </row>
    <row r="60" spans="2:7" ht="15" thickBot="1" x14ac:dyDescent="0.4">
      <c r="B60" s="20" t="s">
        <v>98</v>
      </c>
      <c r="C60" s="16"/>
      <c r="D60" s="19" t="s">
        <v>109</v>
      </c>
      <c r="E60" s="16"/>
      <c r="F60" s="20" t="s">
        <v>100</v>
      </c>
      <c r="G60" s="18"/>
    </row>
    <row r="61" spans="2:7" ht="15" thickBot="1" x14ac:dyDescent="0.4">
      <c r="B61" s="20" t="s">
        <v>102</v>
      </c>
      <c r="C61" s="17"/>
      <c r="D61" s="20" t="s">
        <v>103</v>
      </c>
      <c r="E61" s="15"/>
      <c r="F61" s="20" t="s">
        <v>104</v>
      </c>
      <c r="G61" s="18"/>
    </row>
    <row r="62" spans="2:7" x14ac:dyDescent="0.35">
      <c r="B62" s="100" t="s">
        <v>106</v>
      </c>
      <c r="C62" s="106"/>
      <c r="D62" s="106"/>
      <c r="E62" s="106"/>
      <c r="F62" s="106"/>
      <c r="G62" s="107"/>
    </row>
    <row r="63" spans="2:7" ht="15" thickBot="1" x14ac:dyDescent="0.4">
      <c r="B63" s="101"/>
      <c r="C63" s="108"/>
      <c r="D63" s="108"/>
      <c r="E63" s="108"/>
      <c r="F63" s="108"/>
      <c r="G63" s="109"/>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hyperlinks>
    <hyperlink ref="G21" r:id="rId1" xr:uid="{9AF6EF39-11A7-4BCB-898D-110614055D85}"/>
    <hyperlink ref="G37" r:id="rId2" xr:uid="{2E27BC10-BA95-454D-A0EC-C26FD9C8D32C}"/>
    <hyperlink ref="G29" r:id="rId3" xr:uid="{C4F96E99-488E-45FB-8715-EE8A174B74BF}"/>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7E7B4-68EA-46ED-9FCA-FDF7EC73C2F7}">
  <dimension ref="B1:H63"/>
  <sheetViews>
    <sheetView tabSelected="1" topLeftCell="A23" zoomScale="84" zoomScaleNormal="84" workbookViewId="0">
      <selection activeCell="C30" sqref="C30:G31"/>
    </sheetView>
  </sheetViews>
  <sheetFormatPr defaultRowHeight="14.5" x14ac:dyDescent="0.35"/>
  <cols>
    <col min="1" max="1" width="3.7265625" customWidth="1"/>
    <col min="2" max="2" width="36.26953125" customWidth="1"/>
    <col min="3" max="7" width="24.54296875" customWidth="1"/>
  </cols>
  <sheetData>
    <row r="1" spans="2:8" ht="15" thickBot="1" x14ac:dyDescent="0.4"/>
    <row r="2" spans="2:8" ht="15" thickBot="1" x14ac:dyDescent="0.4">
      <c r="B2" s="119" t="s">
        <v>75</v>
      </c>
      <c r="C2" s="120"/>
      <c r="D2" s="120"/>
      <c r="E2" s="120"/>
      <c r="F2" s="120"/>
      <c r="G2" s="121"/>
    </row>
    <row r="3" spans="2:8" ht="15" thickBot="1" x14ac:dyDescent="0.4">
      <c r="B3" s="28" t="s">
        <v>76</v>
      </c>
      <c r="C3" s="125" t="str">
        <f>Resume!D4</f>
        <v>Gainwell Technologies LLC</v>
      </c>
      <c r="D3" s="126"/>
      <c r="E3" s="21" t="s">
        <v>77</v>
      </c>
      <c r="F3" s="127" t="str">
        <f>Resume!J4</f>
        <v>Karen Shields</v>
      </c>
      <c r="G3" s="126"/>
    </row>
    <row r="4" spans="2:8" ht="31.5" customHeight="1" thickBot="1" x14ac:dyDescent="0.4">
      <c r="B4" s="28" t="s">
        <v>124</v>
      </c>
      <c r="C4" s="113" t="s">
        <v>125</v>
      </c>
      <c r="D4" s="114"/>
      <c r="E4" s="114"/>
      <c r="F4" s="114"/>
      <c r="G4" s="115"/>
      <c r="H4" s="11"/>
    </row>
    <row r="5" spans="2:8" s="5" customFormat="1" ht="15" thickBot="1" x14ac:dyDescent="0.4">
      <c r="B5" s="6" t="s">
        <v>80</v>
      </c>
      <c r="C5" s="7" t="s">
        <v>81</v>
      </c>
      <c r="D5" s="7" t="s">
        <v>82</v>
      </c>
      <c r="E5" s="7" t="s">
        <v>83</v>
      </c>
      <c r="F5" s="7" t="s">
        <v>84</v>
      </c>
      <c r="G5" s="13" t="s">
        <v>85</v>
      </c>
    </row>
    <row r="6" spans="2:8" ht="15" thickBot="1" x14ac:dyDescent="0.4">
      <c r="B6" s="14" t="str">
        <f>IF(ISTEXT(C19),C19,"")</f>
        <v xml:space="preserve">CMS Healthcare.gov </v>
      </c>
      <c r="C6" s="8">
        <f>IF(ISTEXT(C19),C20,"")</f>
        <v>42064</v>
      </c>
      <c r="D6" s="8">
        <f>IF(ISTEXT(C19),E20,)</f>
        <v>43008</v>
      </c>
      <c r="E6" s="9">
        <f>E21</f>
        <v>1</v>
      </c>
      <c r="F6" s="10">
        <f>IF(ISTEXT(C19),DAYS360(C6,D6)/30,)</f>
        <v>30.966666666666665</v>
      </c>
      <c r="G6" s="10">
        <f>E6*F6</f>
        <v>30.966666666666665</v>
      </c>
    </row>
    <row r="7" spans="2:8" ht="15" thickBot="1" x14ac:dyDescent="0.4">
      <c r="B7" s="14" t="str">
        <f>IF(ISTEXT(C27),C27,"")</f>
        <v>CMS Medicaid and CHIP</v>
      </c>
      <c r="C7" s="8">
        <f>IF(ISTEXT(C27),C28,"")</f>
        <v>43556</v>
      </c>
      <c r="D7" s="8">
        <f>IF(ISTEXT(C27),E28,"")</f>
        <v>44681</v>
      </c>
      <c r="E7" s="9">
        <f>E29</f>
        <v>1</v>
      </c>
      <c r="F7" s="10">
        <f>IF(ISTEXT(C27),DAYS360(C7,D7)/30,)</f>
        <v>36.966666666666669</v>
      </c>
      <c r="G7" s="10">
        <f t="shared" ref="G7:G11" si="0">E7*F7</f>
        <v>36.966666666666669</v>
      </c>
    </row>
    <row r="8" spans="2:8" ht="15" thickBot="1" x14ac:dyDescent="0.4">
      <c r="B8" s="14" t="str">
        <f>IF(ISTEXT(C35),C35,"")</f>
        <v>CMS Customer Liaison</v>
      </c>
      <c r="C8" s="8">
        <f>IF(ISTEXT(C35),C36,"")</f>
        <v>40057</v>
      </c>
      <c r="D8" s="8">
        <f>IF(ISTEXT(C35),E36,"")</f>
        <v>41638</v>
      </c>
      <c r="E8" s="9">
        <f>E37</f>
        <v>1</v>
      </c>
      <c r="F8" s="10">
        <f>IF(ISTEXT(C35),DAYS360(C8,D8)/30,)</f>
        <v>51.966666666666669</v>
      </c>
      <c r="G8" s="10">
        <f t="shared" si="0"/>
        <v>51.966666666666669</v>
      </c>
    </row>
    <row r="9" spans="2:8" ht="15" thickBot="1" x14ac:dyDescent="0.4">
      <c r="B9" s="14" t="str">
        <f>IF(ISTEXT(C43),C43,"")</f>
        <v/>
      </c>
      <c r="C9" s="8" t="str">
        <f>IF(ISTEXT(C43),C44,"")</f>
        <v/>
      </c>
      <c r="D9" s="8" t="str">
        <f>IF(ISTEXT(C43),E44,"")</f>
        <v/>
      </c>
      <c r="E9" s="9">
        <f>E45</f>
        <v>0</v>
      </c>
      <c r="F9" s="10">
        <f>IF(ISTEXT(C43),DAYS360(C9,D9)/30,)</f>
        <v>0</v>
      </c>
      <c r="G9" s="10">
        <f t="shared" si="0"/>
        <v>0</v>
      </c>
    </row>
    <row r="10" spans="2:8" ht="15" thickBot="1" x14ac:dyDescent="0.4">
      <c r="B10" s="14" t="str">
        <f>IF(ISTEXT(C51),C51,"")</f>
        <v/>
      </c>
      <c r="C10" s="29" t="str">
        <f>IF(ISTEXT(C51),C52,"")</f>
        <v/>
      </c>
      <c r="D10" s="29" t="str">
        <f>IF(ISTEXT(C51),E52,"")</f>
        <v/>
      </c>
      <c r="E10" s="9">
        <f>E53</f>
        <v>0</v>
      </c>
      <c r="F10" s="10">
        <f>IF(ISTEXT(C51),DAYS360(C10,D10)/30,)</f>
        <v>0</v>
      </c>
      <c r="G10" s="10">
        <f t="shared" si="0"/>
        <v>0</v>
      </c>
    </row>
    <row r="11" spans="2:8" ht="15" thickBot="1" x14ac:dyDescent="0.4">
      <c r="B11" s="14" t="str">
        <f>IF(ISTEXT(C59),C59,"")</f>
        <v/>
      </c>
      <c r="C11" s="8" t="str">
        <f>IF(ISTEXT(C59),C60,"")</f>
        <v/>
      </c>
      <c r="D11" s="8" t="str">
        <f>IF(ISTEXT(C59),E60,"")</f>
        <v/>
      </c>
      <c r="E11" s="9">
        <f>E61</f>
        <v>0</v>
      </c>
      <c r="F11" s="10">
        <f>IF(ISTEXT(C59),DAYS360(C11,D11)/30,)</f>
        <v>0</v>
      </c>
      <c r="G11" s="10">
        <f t="shared" si="0"/>
        <v>0</v>
      </c>
    </row>
    <row r="12" spans="2:8" ht="15" thickBot="1" x14ac:dyDescent="0.4">
      <c r="B12" s="122" t="s">
        <v>86</v>
      </c>
      <c r="C12" s="123"/>
      <c r="D12" s="123"/>
      <c r="E12" s="124"/>
      <c r="F12" s="12">
        <f>SUM(F6:F11)</f>
        <v>119.9</v>
      </c>
      <c r="G12" s="12">
        <f>SUM(G6:G11)</f>
        <v>119.9</v>
      </c>
    </row>
    <row r="14" spans="2:8" ht="15" thickBot="1" x14ac:dyDescent="0.4"/>
    <row r="15" spans="2:8" ht="15" thickBot="1" x14ac:dyDescent="0.4">
      <c r="B15" s="119" t="s">
        <v>87</v>
      </c>
      <c r="C15" s="120"/>
      <c r="D15" s="120"/>
      <c r="E15" s="120"/>
      <c r="F15" s="120"/>
      <c r="G15" s="121"/>
    </row>
    <row r="16" spans="2:8" ht="27" customHeight="1" thickBot="1" x14ac:dyDescent="0.4">
      <c r="B16" s="4" t="str">
        <f>B4</f>
        <v>Minimum Qualification - S30</v>
      </c>
      <c r="C16" s="113" t="str">
        <f>C4</f>
        <v xml:space="preserve">A minimum of two (2) years of experience developing and managing media relationships including editorial opportunities and print/TV media. </v>
      </c>
      <c r="D16" s="114"/>
      <c r="E16" s="114"/>
      <c r="F16" s="114"/>
      <c r="G16" s="115"/>
    </row>
    <row r="17" spans="2:7" ht="15" thickBot="1" x14ac:dyDescent="0.4">
      <c r="B17" s="91" t="s">
        <v>88</v>
      </c>
      <c r="C17" s="92"/>
      <c r="D17" s="92"/>
      <c r="E17" s="93"/>
      <c r="F17" s="91" t="s">
        <v>89</v>
      </c>
      <c r="G17" s="93"/>
    </row>
    <row r="18" spans="2:7" ht="15" thickBot="1" x14ac:dyDescent="0.4">
      <c r="B18" s="20" t="s">
        <v>90</v>
      </c>
      <c r="C18" s="116" t="s">
        <v>91</v>
      </c>
      <c r="D18" s="117"/>
      <c r="E18" s="118"/>
      <c r="F18" s="20" t="s">
        <v>92</v>
      </c>
      <c r="G18" s="33" t="s">
        <v>93</v>
      </c>
    </row>
    <row r="19" spans="2:7" ht="25.5" thickBot="1" x14ac:dyDescent="0.4">
      <c r="B19" s="20" t="s">
        <v>94</v>
      </c>
      <c r="C19" s="97" t="s">
        <v>95</v>
      </c>
      <c r="D19" s="98"/>
      <c r="E19" s="99"/>
      <c r="F19" s="20" t="s">
        <v>96</v>
      </c>
      <c r="G19" s="45" t="s">
        <v>97</v>
      </c>
    </row>
    <row r="20" spans="2:7" ht="15" thickBot="1" x14ac:dyDescent="0.4">
      <c r="B20" s="20" t="s">
        <v>98</v>
      </c>
      <c r="C20" s="16">
        <v>42064</v>
      </c>
      <c r="D20" s="19" t="s">
        <v>99</v>
      </c>
      <c r="E20" s="16">
        <v>43008</v>
      </c>
      <c r="F20" s="20" t="s">
        <v>100</v>
      </c>
      <c r="G20" s="33" t="s">
        <v>101</v>
      </c>
    </row>
    <row r="21" spans="2:7" ht="15" thickBot="1" x14ac:dyDescent="0.4">
      <c r="B21" s="20" t="s">
        <v>102</v>
      </c>
      <c r="C21" s="32" t="s">
        <v>123</v>
      </c>
      <c r="D21" s="20" t="s">
        <v>103</v>
      </c>
      <c r="E21" s="15">
        <v>1</v>
      </c>
      <c r="F21" s="20" t="s">
        <v>104</v>
      </c>
      <c r="G21" s="34" t="s">
        <v>105</v>
      </c>
    </row>
    <row r="22" spans="2:7" x14ac:dyDescent="0.35">
      <c r="B22" s="100" t="s">
        <v>106</v>
      </c>
      <c r="C22" s="102" t="s">
        <v>131</v>
      </c>
      <c r="D22" s="102"/>
      <c r="E22" s="102"/>
      <c r="F22" s="102"/>
      <c r="G22" s="103"/>
    </row>
    <row r="23" spans="2:7" ht="98.5" customHeight="1" thickBot="1" x14ac:dyDescent="0.4">
      <c r="B23" s="101"/>
      <c r="C23" s="104"/>
      <c r="D23" s="104"/>
      <c r="E23" s="104"/>
      <c r="F23" s="104"/>
      <c r="G23" s="105"/>
    </row>
    <row r="24" spans="2:7" ht="15.75" customHeight="1" thickBot="1" x14ac:dyDescent="0.4">
      <c r="B24" s="110"/>
      <c r="C24" s="111"/>
      <c r="D24" s="111"/>
      <c r="E24" s="111"/>
      <c r="F24" s="111"/>
      <c r="G24" s="112"/>
    </row>
    <row r="25" spans="2:7" ht="15" thickBot="1" x14ac:dyDescent="0.4">
      <c r="B25" s="91" t="s">
        <v>107</v>
      </c>
      <c r="C25" s="92"/>
      <c r="D25" s="92"/>
      <c r="E25" s="93"/>
      <c r="F25" s="91" t="s">
        <v>89</v>
      </c>
      <c r="G25" s="93"/>
    </row>
    <row r="26" spans="2:7" ht="15" thickBot="1" x14ac:dyDescent="0.4">
      <c r="B26" s="20" t="s">
        <v>90</v>
      </c>
      <c r="C26" s="116" t="s">
        <v>91</v>
      </c>
      <c r="D26" s="117"/>
      <c r="E26" s="118"/>
      <c r="F26" s="20" t="s">
        <v>92</v>
      </c>
      <c r="G26" s="33" t="s">
        <v>93</v>
      </c>
    </row>
    <row r="27" spans="2:7" ht="25.5" thickBot="1" x14ac:dyDescent="0.4">
      <c r="B27" s="20" t="s">
        <v>94</v>
      </c>
      <c r="C27" s="97" t="s">
        <v>56</v>
      </c>
      <c r="D27" s="98"/>
      <c r="E27" s="99"/>
      <c r="F27" s="20" t="s">
        <v>96</v>
      </c>
      <c r="G27" s="45" t="s">
        <v>97</v>
      </c>
    </row>
    <row r="28" spans="2:7" ht="15" thickBot="1" x14ac:dyDescent="0.4">
      <c r="B28" s="20" t="s">
        <v>108</v>
      </c>
      <c r="C28" s="16">
        <v>43556</v>
      </c>
      <c r="D28" s="19" t="s">
        <v>109</v>
      </c>
      <c r="E28" s="16">
        <v>44681</v>
      </c>
      <c r="F28" s="20" t="s">
        <v>100</v>
      </c>
      <c r="G28" s="33" t="s">
        <v>101</v>
      </c>
    </row>
    <row r="29" spans="2:7" ht="38" thickBot="1" x14ac:dyDescent="0.4">
      <c r="B29" s="20" t="s">
        <v>102</v>
      </c>
      <c r="C29" s="46" t="s">
        <v>110</v>
      </c>
      <c r="D29" s="20" t="s">
        <v>103</v>
      </c>
      <c r="E29" s="15">
        <v>1</v>
      </c>
      <c r="F29" s="20" t="s">
        <v>104</v>
      </c>
      <c r="G29" s="34" t="s">
        <v>105</v>
      </c>
    </row>
    <row r="30" spans="2:7" ht="14.5" customHeight="1" x14ac:dyDescent="0.35">
      <c r="B30" s="100" t="s">
        <v>106</v>
      </c>
      <c r="C30" s="102" t="s">
        <v>132</v>
      </c>
      <c r="D30" s="102"/>
      <c r="E30" s="102"/>
      <c r="F30" s="102"/>
      <c r="G30" s="103"/>
    </row>
    <row r="31" spans="2:7" ht="59.5" customHeight="1" thickBot="1" x14ac:dyDescent="0.4">
      <c r="B31" s="101"/>
      <c r="C31" s="104"/>
      <c r="D31" s="104"/>
      <c r="E31" s="104"/>
      <c r="F31" s="104"/>
      <c r="G31" s="105"/>
    </row>
    <row r="32" spans="2:7" ht="15" thickBot="1" x14ac:dyDescent="0.4">
      <c r="B32" s="110"/>
      <c r="C32" s="111"/>
      <c r="D32" s="111"/>
      <c r="E32" s="111"/>
      <c r="F32" s="111"/>
      <c r="G32" s="112"/>
    </row>
    <row r="33" spans="2:7" ht="15" thickBot="1" x14ac:dyDescent="0.4">
      <c r="B33" s="91" t="s">
        <v>112</v>
      </c>
      <c r="C33" s="92"/>
      <c r="D33" s="92"/>
      <c r="E33" s="93"/>
      <c r="F33" s="91" t="s">
        <v>89</v>
      </c>
      <c r="G33" s="93"/>
    </row>
    <row r="34" spans="2:7" ht="15" thickBot="1" x14ac:dyDescent="0.4">
      <c r="B34" s="20" t="s">
        <v>90</v>
      </c>
      <c r="C34" s="94" t="s">
        <v>91</v>
      </c>
      <c r="D34" s="95"/>
      <c r="E34" s="96"/>
      <c r="F34" s="20" t="s">
        <v>92</v>
      </c>
      <c r="G34" s="18" t="s">
        <v>113</v>
      </c>
    </row>
    <row r="35" spans="2:7" ht="15" thickBot="1" x14ac:dyDescent="0.4">
      <c r="B35" s="20" t="s">
        <v>94</v>
      </c>
      <c r="C35" s="97" t="s">
        <v>71</v>
      </c>
      <c r="D35" s="98"/>
      <c r="E35" s="99"/>
      <c r="F35" s="20" t="s">
        <v>96</v>
      </c>
      <c r="G35" s="18" t="s">
        <v>114</v>
      </c>
    </row>
    <row r="36" spans="2:7" ht="15" thickBot="1" x14ac:dyDescent="0.4">
      <c r="B36" s="20" t="s">
        <v>98</v>
      </c>
      <c r="C36" s="16">
        <v>40057</v>
      </c>
      <c r="D36" s="19" t="s">
        <v>109</v>
      </c>
      <c r="E36" s="16">
        <v>41638</v>
      </c>
      <c r="F36" s="20" t="s">
        <v>100</v>
      </c>
      <c r="G36" s="18" t="s">
        <v>115</v>
      </c>
    </row>
    <row r="37" spans="2:7" ht="15" thickBot="1" x14ac:dyDescent="0.4">
      <c r="B37" s="20" t="s">
        <v>102</v>
      </c>
      <c r="C37" s="35" t="s">
        <v>116</v>
      </c>
      <c r="D37" s="20" t="s">
        <v>103</v>
      </c>
      <c r="E37" s="15">
        <v>1</v>
      </c>
      <c r="F37" s="20" t="s">
        <v>104</v>
      </c>
      <c r="G37" s="36" t="s">
        <v>117</v>
      </c>
    </row>
    <row r="38" spans="2:7" x14ac:dyDescent="0.35">
      <c r="B38" s="100" t="s">
        <v>106</v>
      </c>
      <c r="C38" s="102" t="s">
        <v>126</v>
      </c>
      <c r="D38" s="102"/>
      <c r="E38" s="102"/>
      <c r="F38" s="102"/>
      <c r="G38" s="103"/>
    </row>
    <row r="39" spans="2:7" ht="61" customHeight="1" thickBot="1" x14ac:dyDescent="0.4">
      <c r="B39" s="101"/>
      <c r="C39" s="104"/>
      <c r="D39" s="104"/>
      <c r="E39" s="104"/>
      <c r="F39" s="104"/>
      <c r="G39" s="105"/>
    </row>
    <row r="40" spans="2:7" ht="15" thickBot="1" x14ac:dyDescent="0.4">
      <c r="B40" s="110"/>
      <c r="C40" s="111"/>
      <c r="D40" s="111"/>
      <c r="E40" s="111"/>
      <c r="F40" s="111"/>
      <c r="G40" s="112"/>
    </row>
    <row r="41" spans="2:7" ht="15" thickBot="1" x14ac:dyDescent="0.4">
      <c r="B41" s="91" t="s">
        <v>118</v>
      </c>
      <c r="C41" s="92"/>
      <c r="D41" s="92"/>
      <c r="E41" s="93"/>
      <c r="F41" s="91" t="s">
        <v>89</v>
      </c>
      <c r="G41" s="93"/>
    </row>
    <row r="42" spans="2:7" ht="15" thickBot="1" x14ac:dyDescent="0.4">
      <c r="B42" s="20" t="s">
        <v>90</v>
      </c>
      <c r="C42" s="94"/>
      <c r="D42" s="95"/>
      <c r="E42" s="96"/>
      <c r="F42" s="20" t="s">
        <v>92</v>
      </c>
      <c r="G42" s="18"/>
    </row>
    <row r="43" spans="2:7" ht="15" thickBot="1" x14ac:dyDescent="0.4">
      <c r="B43" s="20" t="s">
        <v>94</v>
      </c>
      <c r="C43" s="97"/>
      <c r="D43" s="98"/>
      <c r="E43" s="99"/>
      <c r="F43" s="20" t="s">
        <v>96</v>
      </c>
      <c r="G43" s="18"/>
    </row>
    <row r="44" spans="2:7" ht="15" thickBot="1" x14ac:dyDescent="0.4">
      <c r="B44" s="20" t="s">
        <v>98</v>
      </c>
      <c r="C44" s="16"/>
      <c r="D44" s="19" t="s">
        <v>109</v>
      </c>
      <c r="E44" s="16"/>
      <c r="F44" s="20" t="s">
        <v>100</v>
      </c>
      <c r="G44" s="18"/>
    </row>
    <row r="45" spans="2:7" ht="15" thickBot="1" x14ac:dyDescent="0.4">
      <c r="B45" s="20" t="s">
        <v>102</v>
      </c>
      <c r="C45" s="17"/>
      <c r="D45" s="20" t="s">
        <v>103</v>
      </c>
      <c r="E45" s="15"/>
      <c r="F45" s="20" t="s">
        <v>104</v>
      </c>
      <c r="G45" s="18"/>
    </row>
    <row r="46" spans="2:7" x14ac:dyDescent="0.35">
      <c r="B46" s="100" t="s">
        <v>106</v>
      </c>
      <c r="C46" s="106"/>
      <c r="D46" s="106"/>
      <c r="E46" s="106"/>
      <c r="F46" s="106"/>
      <c r="G46" s="107"/>
    </row>
    <row r="47" spans="2:7" ht="15" thickBot="1" x14ac:dyDescent="0.4">
      <c r="B47" s="101"/>
      <c r="C47" s="108"/>
      <c r="D47" s="108"/>
      <c r="E47" s="108"/>
      <c r="F47" s="108"/>
      <c r="G47" s="109"/>
    </row>
    <row r="48" spans="2:7" ht="15" thickBot="1" x14ac:dyDescent="0.4">
      <c r="B48" s="110"/>
      <c r="C48" s="111"/>
      <c r="D48" s="111"/>
      <c r="E48" s="111"/>
      <c r="F48" s="111"/>
      <c r="G48" s="112"/>
    </row>
    <row r="49" spans="2:7" ht="15" thickBot="1" x14ac:dyDescent="0.4">
      <c r="B49" s="91" t="s">
        <v>119</v>
      </c>
      <c r="C49" s="92"/>
      <c r="D49" s="92"/>
      <c r="E49" s="93"/>
      <c r="F49" s="91" t="s">
        <v>89</v>
      </c>
      <c r="G49" s="93"/>
    </row>
    <row r="50" spans="2:7" ht="15" thickBot="1" x14ac:dyDescent="0.4">
      <c r="B50" s="20" t="s">
        <v>90</v>
      </c>
      <c r="C50" s="94"/>
      <c r="D50" s="95"/>
      <c r="E50" s="96"/>
      <c r="F50" s="20" t="s">
        <v>92</v>
      </c>
      <c r="G50" s="18"/>
    </row>
    <row r="51" spans="2:7" ht="15" thickBot="1" x14ac:dyDescent="0.4">
      <c r="B51" s="20" t="s">
        <v>94</v>
      </c>
      <c r="C51" s="97"/>
      <c r="D51" s="98"/>
      <c r="E51" s="99"/>
      <c r="F51" s="20" t="s">
        <v>96</v>
      </c>
      <c r="G51" s="18"/>
    </row>
    <row r="52" spans="2:7" ht="15" thickBot="1" x14ac:dyDescent="0.4">
      <c r="B52" s="20" t="s">
        <v>98</v>
      </c>
      <c r="C52" s="16"/>
      <c r="D52" s="19" t="s">
        <v>109</v>
      </c>
      <c r="E52" s="16"/>
      <c r="F52" s="20" t="s">
        <v>100</v>
      </c>
      <c r="G52" s="18"/>
    </row>
    <row r="53" spans="2:7" ht="15" thickBot="1" x14ac:dyDescent="0.4">
      <c r="B53" s="20" t="s">
        <v>102</v>
      </c>
      <c r="C53" s="17"/>
      <c r="D53" s="20" t="s">
        <v>103</v>
      </c>
      <c r="E53" s="15"/>
      <c r="F53" s="20" t="s">
        <v>104</v>
      </c>
      <c r="G53" s="18"/>
    </row>
    <row r="54" spans="2:7" x14ac:dyDescent="0.35">
      <c r="B54" s="100" t="s">
        <v>106</v>
      </c>
      <c r="C54" s="106"/>
      <c r="D54" s="106"/>
      <c r="E54" s="106"/>
      <c r="F54" s="106"/>
      <c r="G54" s="107"/>
    </row>
    <row r="55" spans="2:7" ht="15" thickBot="1" x14ac:dyDescent="0.4">
      <c r="B55" s="101"/>
      <c r="C55" s="108"/>
      <c r="D55" s="108"/>
      <c r="E55" s="108"/>
      <c r="F55" s="108"/>
      <c r="G55" s="109"/>
    </row>
    <row r="56" spans="2:7" ht="15" thickBot="1" x14ac:dyDescent="0.4">
      <c r="B56" s="110"/>
      <c r="C56" s="111"/>
      <c r="D56" s="111"/>
      <c r="E56" s="111"/>
      <c r="F56" s="111"/>
      <c r="G56" s="112"/>
    </row>
    <row r="57" spans="2:7" ht="15" thickBot="1" x14ac:dyDescent="0.4">
      <c r="B57" s="91" t="s">
        <v>120</v>
      </c>
      <c r="C57" s="92"/>
      <c r="D57" s="92"/>
      <c r="E57" s="93"/>
      <c r="F57" s="91" t="s">
        <v>89</v>
      </c>
      <c r="G57" s="93"/>
    </row>
    <row r="58" spans="2:7" ht="15" thickBot="1" x14ac:dyDescent="0.4">
      <c r="B58" s="20" t="s">
        <v>90</v>
      </c>
      <c r="C58" s="94"/>
      <c r="D58" s="95"/>
      <c r="E58" s="96"/>
      <c r="F58" s="20" t="s">
        <v>92</v>
      </c>
      <c r="G58" s="18"/>
    </row>
    <row r="59" spans="2:7" ht="15" thickBot="1" x14ac:dyDescent="0.4">
      <c r="B59" s="20" t="s">
        <v>94</v>
      </c>
      <c r="C59" s="97"/>
      <c r="D59" s="98"/>
      <c r="E59" s="99"/>
      <c r="F59" s="20" t="s">
        <v>96</v>
      </c>
      <c r="G59" s="18"/>
    </row>
    <row r="60" spans="2:7" ht="15" thickBot="1" x14ac:dyDescent="0.4">
      <c r="B60" s="20" t="s">
        <v>98</v>
      </c>
      <c r="C60" s="16"/>
      <c r="D60" s="19" t="s">
        <v>109</v>
      </c>
      <c r="E60" s="16"/>
      <c r="F60" s="20" t="s">
        <v>100</v>
      </c>
      <c r="G60" s="18"/>
    </row>
    <row r="61" spans="2:7" ht="15" thickBot="1" x14ac:dyDescent="0.4">
      <c r="B61" s="20" t="s">
        <v>102</v>
      </c>
      <c r="C61" s="17"/>
      <c r="D61" s="20" t="s">
        <v>103</v>
      </c>
      <c r="E61" s="15"/>
      <c r="F61" s="20" t="s">
        <v>104</v>
      </c>
      <c r="G61" s="18"/>
    </row>
    <row r="62" spans="2:7" x14ac:dyDescent="0.35">
      <c r="B62" s="100" t="s">
        <v>106</v>
      </c>
      <c r="C62" s="106"/>
      <c r="D62" s="106"/>
      <c r="E62" s="106"/>
      <c r="F62" s="106"/>
      <c r="G62" s="107"/>
    </row>
    <row r="63" spans="2:7" ht="15" thickBot="1" x14ac:dyDescent="0.4">
      <c r="B63" s="101"/>
      <c r="C63" s="108"/>
      <c r="D63" s="108"/>
      <c r="E63" s="108"/>
      <c r="F63" s="108"/>
      <c r="G63" s="109"/>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hyperlinks>
    <hyperlink ref="G21" r:id="rId1" xr:uid="{5D9131E7-F993-4748-ADD3-6749BF78AE9A}"/>
    <hyperlink ref="G37" r:id="rId2" xr:uid="{95DC47E5-AFBF-4A13-AAAD-C071C8EE5EAD}"/>
    <hyperlink ref="G29" r:id="rId3" xr:uid="{708DF365-B7DF-4540-8C3D-263B39B5E5D1}"/>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16D7091948D5459F2D5E5332BC9526" ma:contentTypeVersion="4" ma:contentTypeDescription="Create a new document." ma:contentTypeScope="" ma:versionID="7f3c6dfe69a65ec865c0375544423d47">
  <xsd:schema xmlns:xsd="http://www.w3.org/2001/XMLSchema" xmlns:xs="http://www.w3.org/2001/XMLSchema" xmlns:p="http://schemas.microsoft.com/office/2006/metadata/properties" xmlns:ns2="500343c0-af67-4d55-b6f3-a7838e163d14" xmlns:ns3="d0550642-d931-4c3e-b55f-9323dceecc58" targetNamespace="http://schemas.microsoft.com/office/2006/metadata/properties" ma:root="true" ma:fieldsID="cb9a6dd603ab947c16993c4bfe9c4f4a" ns2:_="" ns3:_="">
    <xsd:import namespace="500343c0-af67-4d55-b6f3-a7838e163d14"/>
    <xsd:import namespace="d0550642-d931-4c3e-b55f-9323dceecc58"/>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0550642-d931-4c3e-b55f-9323dceecc5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PROCURE-1445957526-85</_dlc_DocId>
    <_dlc_DocIdUrl xmlns="500343c0-af67-4d55-b6f3-a7838e163d14">
      <Url>https://osicagov.sharepoint.com/sites/Procurement/CalSAWS/_layouts/15/DocIdRedir.aspx?ID=PROCURE-1445957526-85</Url>
      <Description>PROCURE-1445957526-85</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5bce90d6-5a2c-47e0-8337-aac7acda0e97" ContentTypeId="0x0101" PreviousValue="false" LastSyncTimeStamp="2017-02-08T00:21:31.923Z"/>
</file>

<file path=customXml/itemProps1.xml><?xml version="1.0" encoding="utf-8"?>
<ds:datastoreItem xmlns:ds="http://schemas.openxmlformats.org/officeDocument/2006/customXml" ds:itemID="{76247F9A-6E9C-46C8-AEA3-4AADEA0119C2}">
  <ds:schemaRefs>
    <ds:schemaRef ds:uri="http://schemas.microsoft.com/sharepoint/v3/contenttype/forms"/>
  </ds:schemaRefs>
</ds:datastoreItem>
</file>

<file path=customXml/itemProps2.xml><?xml version="1.0" encoding="utf-8"?>
<ds:datastoreItem xmlns:ds="http://schemas.openxmlformats.org/officeDocument/2006/customXml" ds:itemID="{19946034-8742-4DBD-B956-2253A4FFFA36}"/>
</file>

<file path=customXml/itemProps3.xml><?xml version="1.0" encoding="utf-8"?>
<ds:datastoreItem xmlns:ds="http://schemas.openxmlformats.org/officeDocument/2006/customXml" ds:itemID="{678F6640-B866-4BB4-88CB-70AC6CBC464D}">
  <ds:schemaRefs>
    <ds:schemaRef ds:uri="http://schemas.microsoft.com/office/2006/metadata/properties"/>
    <ds:schemaRef ds:uri="http://schemas.microsoft.com/office/infopath/2007/PartnerControls"/>
    <ds:schemaRef ds:uri="2aee61e6-86cc-40b7-a95d-8a3fe4e64fa9"/>
    <ds:schemaRef ds:uri="ea4026c8-3390-414a-b854-51b266cbd192"/>
  </ds:schemaRefs>
</ds:datastoreItem>
</file>

<file path=customXml/itemProps4.xml><?xml version="1.0" encoding="utf-8"?>
<ds:datastoreItem xmlns:ds="http://schemas.openxmlformats.org/officeDocument/2006/customXml" ds:itemID="{7F5BD845-E032-4080-B8F7-F42935BB3AD0}"/>
</file>

<file path=customXml/itemProps5.xml><?xml version="1.0" encoding="utf-8"?>
<ds:datastoreItem xmlns:ds="http://schemas.openxmlformats.org/officeDocument/2006/customXml" ds:itemID="{DDD2E289-9C8F-49E5-BBDD-1C445E71348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 Instructions</vt:lpstr>
      <vt:lpstr>Resume</vt:lpstr>
      <vt:lpstr>S28</vt:lpstr>
      <vt:lpstr>S29</vt:lpstr>
      <vt:lpstr>S30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Wilder, Dawn</cp:lastModifiedBy>
  <cp:revision/>
  <dcterms:created xsi:type="dcterms:W3CDTF">2024-04-09T13:18:20Z</dcterms:created>
  <dcterms:modified xsi:type="dcterms:W3CDTF">2024-08-13T07:48:10Z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0x010100A716D7091948D5459F2D5E5332BC9526</vt:lpwstr>
  </property>
  <property fmtid="{D5CDD505-2E9C-101B-9397-08002B2CF9AE}" pid="3" name="_dlc_DocIdItemGuid">
    <vt:lpwstr>aee07387-0bff-4731-b776-cb5db815cea1</vt:lpwstr>
  </property>
  <property fmtid="{D5CDD505-2E9C-101B-9397-08002B2CF9AE}" pid="4" name="MediaServiceImageTags">
    <vt:lpwstr/>
  </property>
</Properties>
</file>