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mygainwell.sharepoint.com/teams/1587TeamName/Shared Documents/Proposal Response/Proposal Working Folder/Vol 1 BenefitsCal Business Proposal – Gainwell/6.3.3 Section 5 – Business Proposal Attachments/11. Vol 1 Sect 5 Att 10 Key Staff Resumes and Quals - Gainwell_Staff Name (First Last)/"/>
    </mc:Choice>
  </mc:AlternateContent>
  <xr:revisionPtr revIDLastSave="8" documentId="13_ncr:1_{C7989082-4C81-4A15-9D56-9500EED03F4C}" xr6:coauthVersionLast="47" xr6:coauthVersionMax="47" xr10:uidLastSave="{5374455F-ADCD-471B-80FC-CDFF4B3D84BA}"/>
  <bookViews>
    <workbookView xWindow="-24120" yWindow="-1440" windowWidth="24240" windowHeight="13140" firstSheet="1" activeTab="1" xr2:uid="{1373EE99-EBE6-4D31-9913-EE1392883D64}"/>
  </bookViews>
  <sheets>
    <sheet name="Form Instructions" sheetId="6" r:id="rId1"/>
    <sheet name="Resume" sheetId="1" r:id="rId2"/>
    <sheet name="S3" sheetId="2" r:id="rId3"/>
    <sheet name="S4" sheetId="8" r:id="rId4"/>
    <sheet name="S5" sheetId="9" r:id="rId5"/>
    <sheet name="S6" sheetId="10" r:id="rId6"/>
    <sheet name="S7" sheetId="7" r:id="rId7"/>
  </sheets>
  <definedNames>
    <definedName name="_Hlk12100007" localSheetId="0">'Form Instructions'!$A$4</definedName>
    <definedName name="_Hlk12101653" localSheetId="0">'Form Instructions'!#REF!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2" l="1"/>
  <c r="L32" i="1" l="1"/>
  <c r="C9" i="10" l="1"/>
  <c r="D9" i="10"/>
  <c r="D9" i="9"/>
  <c r="C9" i="9"/>
  <c r="D9" i="8"/>
  <c r="C9" i="8"/>
  <c r="C10" i="2"/>
  <c r="L27" i="1"/>
  <c r="L22" i="1"/>
  <c r="B15" i="9"/>
  <c r="B15" i="8"/>
  <c r="B16" i="2"/>
  <c r="B15" i="10"/>
  <c r="C15" i="10" l="1"/>
  <c r="E10" i="10"/>
  <c r="D10" i="10"/>
  <c r="J10" i="10" s="1"/>
  <c r="C10" i="10"/>
  <c r="B10" i="10"/>
  <c r="F9" i="10"/>
  <c r="E9" i="10"/>
  <c r="G9" i="10" s="1"/>
  <c r="J9" i="10"/>
  <c r="I9" i="10"/>
  <c r="B9" i="10"/>
  <c r="E8" i="10"/>
  <c r="D8" i="10"/>
  <c r="J8" i="10" s="1"/>
  <c r="C8" i="10"/>
  <c r="B8" i="10"/>
  <c r="E7" i="10"/>
  <c r="D7" i="10"/>
  <c r="J7" i="10" s="1"/>
  <c r="C7" i="10"/>
  <c r="B7" i="10"/>
  <c r="E6" i="10"/>
  <c r="D6" i="10"/>
  <c r="J6" i="10" s="1"/>
  <c r="C6" i="10"/>
  <c r="B6" i="10"/>
  <c r="F3" i="10"/>
  <c r="C3" i="10"/>
  <c r="C15" i="9"/>
  <c r="E10" i="9"/>
  <c r="D10" i="9"/>
  <c r="J10" i="9" s="1"/>
  <c r="C10" i="9"/>
  <c r="B10" i="9"/>
  <c r="F9" i="9"/>
  <c r="E9" i="9"/>
  <c r="G9" i="9" s="1"/>
  <c r="J9" i="9"/>
  <c r="I9" i="9"/>
  <c r="B9" i="9"/>
  <c r="E8" i="9"/>
  <c r="D8" i="9"/>
  <c r="J8" i="9" s="1"/>
  <c r="C8" i="9"/>
  <c r="B8" i="9"/>
  <c r="E7" i="9"/>
  <c r="D7" i="9"/>
  <c r="C7" i="9"/>
  <c r="I7" i="9" s="1"/>
  <c r="B7" i="9"/>
  <c r="E6" i="9"/>
  <c r="D6" i="9"/>
  <c r="C6" i="9"/>
  <c r="I6" i="9" s="1"/>
  <c r="B6" i="9"/>
  <c r="F3" i="9"/>
  <c r="C3" i="9"/>
  <c r="C15" i="8"/>
  <c r="E10" i="8"/>
  <c r="D10" i="8"/>
  <c r="J10" i="8" s="1"/>
  <c r="C10" i="8"/>
  <c r="B10" i="8"/>
  <c r="F9" i="8"/>
  <c r="E9" i="8"/>
  <c r="J9" i="8"/>
  <c r="I9" i="8"/>
  <c r="B9" i="8"/>
  <c r="E8" i="8"/>
  <c r="D8" i="8"/>
  <c r="J8" i="8" s="1"/>
  <c r="C8" i="8"/>
  <c r="B8" i="8"/>
  <c r="E7" i="8"/>
  <c r="D7" i="8"/>
  <c r="C7" i="8"/>
  <c r="I7" i="8" s="1"/>
  <c r="B7" i="8"/>
  <c r="E6" i="8"/>
  <c r="D6" i="8"/>
  <c r="C6" i="8"/>
  <c r="I6" i="8" s="1"/>
  <c r="B6" i="8"/>
  <c r="F3" i="8"/>
  <c r="C3" i="8"/>
  <c r="F3" i="7"/>
  <c r="C3" i="7"/>
  <c r="D10" i="2"/>
  <c r="F10" i="2"/>
  <c r="D11" i="2"/>
  <c r="C11" i="2"/>
  <c r="D9" i="2"/>
  <c r="C9" i="2"/>
  <c r="D8" i="2"/>
  <c r="C8" i="2"/>
  <c r="D6" i="2"/>
  <c r="C6" i="2"/>
  <c r="B10" i="2"/>
  <c r="B11" i="2"/>
  <c r="B9" i="2"/>
  <c r="B8" i="2"/>
  <c r="B6" i="2"/>
  <c r="F3" i="2"/>
  <c r="C3" i="2"/>
  <c r="E11" i="2"/>
  <c r="E10" i="2"/>
  <c r="E8" i="2"/>
  <c r="E9" i="2"/>
  <c r="E6" i="2"/>
  <c r="G9" i="8" l="1"/>
  <c r="F7" i="2"/>
  <c r="G7" i="2" s="1"/>
  <c r="F6" i="2"/>
  <c r="G6" i="2" s="1"/>
  <c r="F6" i="8"/>
  <c r="J6" i="8"/>
  <c r="F7" i="8"/>
  <c r="G7" i="8" s="1"/>
  <c r="J7" i="8"/>
  <c r="I8" i="8"/>
  <c r="F8" i="8"/>
  <c r="G8" i="8" s="1"/>
  <c r="F10" i="8"/>
  <c r="I10" i="8"/>
  <c r="F6" i="9"/>
  <c r="G6" i="9" s="1"/>
  <c r="J6" i="9"/>
  <c r="F7" i="9"/>
  <c r="G7" i="9" s="1"/>
  <c r="J7" i="9"/>
  <c r="F8" i="9"/>
  <c r="G8" i="9" s="1"/>
  <c r="I8" i="9"/>
  <c r="F10" i="9"/>
  <c r="G10" i="9" s="1"/>
  <c r="I10" i="9"/>
  <c r="I6" i="10"/>
  <c r="F6" i="10"/>
  <c r="G6" i="10" s="1"/>
  <c r="I7" i="10"/>
  <c r="F7" i="10"/>
  <c r="G7" i="10" s="1"/>
  <c r="F8" i="10"/>
  <c r="G8" i="10" s="1"/>
  <c r="I8" i="10"/>
  <c r="F10" i="10"/>
  <c r="G10" i="10" s="1"/>
  <c r="I10" i="10"/>
  <c r="G10" i="8"/>
  <c r="F11" i="2"/>
  <c r="F9" i="2"/>
  <c r="G9" i="2" s="1"/>
  <c r="F8" i="2"/>
  <c r="G8" i="2" s="1"/>
  <c r="G11" i="2"/>
  <c r="G10" i="2"/>
  <c r="F11" i="8" l="1"/>
  <c r="G6" i="8"/>
  <c r="G11" i="8" s="1"/>
  <c r="G11" i="10"/>
  <c r="F11" i="10"/>
  <c r="G11" i="9"/>
  <c r="F11" i="9"/>
  <c r="G12" i="2"/>
  <c r="F12" i="2"/>
</calcChain>
</file>

<file path=xl/sharedStrings.xml><?xml version="1.0" encoding="utf-8"?>
<sst xmlns="http://schemas.openxmlformats.org/spreadsheetml/2006/main" count="546" uniqueCount="129">
  <si>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</si>
  <si>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</si>
  <si>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</si>
  <si>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</si>
  <si>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</si>
  <si>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</si>
  <si>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theme="1"/>
        <rFont val="Century Gothic"/>
        <family val="2"/>
      </rPr>
      <t xml:space="preserve">Relevant Experience:  </t>
    </r>
    <r>
      <rPr>
        <sz val="11"/>
        <color theme="1"/>
        <rFont val="Century Gothic"/>
        <family val="2"/>
      </rPr>
      <t>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</si>
  <si>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(S3 - S7)</t>
  </si>
  <si>
    <r>
      <t xml:space="preserve">Instructions:  </t>
    </r>
    <r>
      <rPr>
        <sz val="11"/>
        <color theme="1"/>
        <rFont val="Century Gothic"/>
        <family val="2"/>
      </rPr>
      <t xml:space="preserve">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</si>
  <si>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family val="2"/>
      </rPr>
      <t xml:space="preserve">For each Project, identify the name of the Project, Project/Project Role details, Description of the relevant Project Experience, and Project Contact information. 
</t>
    </r>
    <r>
      <rPr>
        <b/>
        <sz val="11"/>
        <color rgb="FF000000"/>
        <rFont val="Century Gothic"/>
        <family val="2"/>
      </rPr>
      <t xml:space="preserve">Project/Project Role details: </t>
    </r>
    <r>
      <rPr>
        <sz val="11"/>
        <color rgb="FF000000"/>
        <rFont val="Century Gothic"/>
        <family val="2"/>
      </rPr>
      <t xml:space="preserve">Provide the Contractor name, Project start and end dates, percentage of time on the Project (100%, 50%, etc.), and name of Role on the project. 
</t>
    </r>
    <r>
      <rPr>
        <b/>
        <sz val="11"/>
        <color rgb="FF000000"/>
        <rFont val="Century Gothic"/>
        <family val="2"/>
      </rPr>
      <t>Description of Relevant Experience:</t>
    </r>
    <r>
      <rPr>
        <sz val="11"/>
        <color rgb="FF000000"/>
        <rFont val="Century Gothic"/>
        <family val="2"/>
      </rPr>
      <t xml:space="preserve"> Provde a description that includes sufficient detail to verify that the Key Staff role/experience on the project is relevant to the MQ definition.
</t>
    </r>
    <r>
      <rPr>
        <b/>
        <sz val="11"/>
        <color rgb="FF000000"/>
        <rFont val="Century Gothic"/>
        <family val="2"/>
      </rPr>
      <t>Contact Information:</t>
    </r>
    <r>
      <rPr>
        <sz val="11"/>
        <color rgb="FF000000"/>
        <rFont val="Century Gothic"/>
        <family val="2"/>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</si>
  <si>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</si>
  <si>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</si>
  <si>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</si>
  <si>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</si>
  <si>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PROJECT MANAGER</t>
  </si>
  <si>
    <t xml:space="preserve">PART 1 – RESUME </t>
  </si>
  <si>
    <t>Contractor</t>
  </si>
  <si>
    <t>Gainwell Technologies</t>
  </si>
  <si>
    <t>Candidate Name</t>
  </si>
  <si>
    <t>Michael Johnson</t>
  </si>
  <si>
    <t>Position in the Company</t>
  </si>
  <si>
    <t>CalSAWS Program Leader / Business Relationship Manager</t>
  </si>
  <si>
    <t>Length of Time in Position</t>
  </si>
  <si>
    <t>Project Position &amp; Responsibilities</t>
  </si>
  <si>
    <t>As M&amp;E Project Manager, Michael Johnson is responsible for providing day-to-day management of Gainwell resources and activities, including overall performance and Agreement compliance. Michael will act as the primary interface with the Executive Director and Consortium Management Team. He will confirm that Gainwell resources possess the appropriate skills and experience necessary to fulfill the responsibilities of the Agreement and are available throughout the life of the Agreement. Michael’s duties and responsibilities include responsibility for the execution and overall management of the contract and the Gainwell team; engaging with the Consortium Management Team on a day-to-day basis to confirm the Project receives required Consortium commitment and support; proactively collaborating and coordinating with other CalSAWS contractors; communicating and reporting on Project progress, risks, and issues on an ongoing basis; acting as a liaison with the Consortium Executive Director to confirm Consortium expectations are met; confirming all requirements are fulfilled by Gainwell including performance and SLAs; providing executive level reporting and communications to Consortium Management, the Executive Director, JPA Board of Directors, Project Steering Committee, State program sponsors and other stakeholders such as advocates and CalSAWS counties; preparing special reports and presentations related to the Project; working cooperatively with the Consortium PMO to resolve escalated issues including, but not limited to, contractual requirements, risk mitigation, CalSAWS enhancements, and any other issue that requires executive management attention; identifying and bringing forward technology options and innovation recommendations that will provide the highest value to the Consortium and county business operations; and working with the Gainwell Application Manager, Product Manager, Technical Manager, User Centered Design Lead, Public Communications Lead, Enterprise Architect, the Consortium Management Team, and others as needed, lead an annual strategic planning initiative focused on technology improvements and innovations.</t>
  </si>
  <si>
    <t>Skills &amp; Qualifications for Project Position</t>
  </si>
  <si>
    <t>Education (add rows as needed)</t>
  </si>
  <si>
    <t xml:space="preserve">Start </t>
  </si>
  <si>
    <t xml:space="preserve">End </t>
  </si>
  <si>
    <t>Degree / Course of Study</t>
  </si>
  <si>
    <t>School</t>
  </si>
  <si>
    <t>Business Administration</t>
  </si>
  <si>
    <t>California State University East Bay</t>
  </si>
  <si>
    <t>Professional Certifications or Designations (add rows as needed)</t>
  </si>
  <si>
    <t>Certification or Designation</t>
  </si>
  <si>
    <t>Organization</t>
  </si>
  <si>
    <t>Dates</t>
  </si>
  <si>
    <t>Project Management Professional</t>
  </si>
  <si>
    <t>Project Management Institute</t>
  </si>
  <si>
    <t>2/4/2019 – 2/4/2025</t>
  </si>
  <si>
    <t>Additional Relevant Experience (Add additional tables as needed)</t>
  </si>
  <si>
    <t>Project Title #1</t>
  </si>
  <si>
    <t>CalSAWS-CalWIN Eligibility Services</t>
  </si>
  <si>
    <t>Position Title</t>
  </si>
  <si>
    <t>CalSAWS Program Lead / Business Relationship Manager</t>
  </si>
  <si>
    <t xml:space="preserve">Begin Date </t>
  </si>
  <si>
    <t xml:space="preserve">End Date </t>
  </si>
  <si>
    <t># of Months</t>
  </si>
  <si>
    <t>Scope and Description of Responsibility</t>
  </si>
  <si>
    <t>Skills Utilized and Experience Attained</t>
  </si>
  <si>
    <t>Project Title #2</t>
  </si>
  <si>
    <t>CalWIN Eligibility Services</t>
  </si>
  <si>
    <t>CalSAWS CalWIN Project Manager</t>
  </si>
  <si>
    <t>In this role, Michael managed large and complex projects within the CalSAWS Segment. He provided oversight into all CalWIN CalSAWS activities, maintaining and managing a program portfolio for CalWIN projects related to CalSAWS. He supplied weekly reports to CalSAWS and CalWIN stakeholders for CalWIN CalSAWS Projects, coordinating with project/program managers and other IT business units, as well as vendors. Working closely with project executives, sponsors, cross-functional teams, and assigned project managers, he planned and developed scope, deliverables, needed resources, work plan, budget, and timing for new initiatives. He effectively maintained relationships across organizations, fostering a cooperative environment, adapting to changing landscapes, and proactively seeking out crucial information. In his leadership role to project/program managers, he excelled at providing guidance in ambiguous situations and proactively executed initiatives in identifying, tracking, and removing impediments to program success. Further responsibilities included:
•	Implementing CalHEERS Interface projects in the Covered California Segment
•	Implementing MyBCW Poral projects for CalWIN
•	Managing, mentoring, and evaluating project staff and supplying training to State oversight partners 
•	Communicating project status, issues, and risks; forecasting resource demand to meet project schedules 
•	Defining strategic implementation objectives, identifying challenges, and creating multiyear roadmaps
•	Overseeing delivery of CalWIN Covered CA interface projects on compressed timelines
•	Serving as a liaison with third-party vendors to control costs while delivering quality solutions
•	Designing, developing, and deploying cloud-based solutions and organizational tools</t>
  </si>
  <si>
    <r>
      <rPr>
        <b/>
        <sz val="10"/>
        <color theme="1"/>
        <rFont val="Century Gothic"/>
        <family val="2"/>
      </rPr>
      <t>Skills Utilized</t>
    </r>
    <r>
      <rPr>
        <sz val="10"/>
        <color theme="1"/>
        <rFont val="Century Gothic"/>
        <family val="2"/>
      </rPr>
      <t xml:space="preserve">: Project management and ability to collect, deconstruct, prioritize, and implement business requirements in alignment with guiding principles. 
</t>
    </r>
    <r>
      <rPr>
        <b/>
        <sz val="10"/>
        <color theme="1"/>
        <rFont val="Century Gothic"/>
        <family val="2"/>
      </rPr>
      <t>Experience Attained</t>
    </r>
    <r>
      <rPr>
        <sz val="10"/>
        <color theme="1"/>
        <rFont val="Century Gothic"/>
        <family val="2"/>
      </rPr>
      <t xml:space="preserve">: Led multidisciplinary teams on projects involving large and complex IT systems for the CalSAWS Consortium. Coordinated integration services, implementing numerous projects in a multitude of technical areas throughout the CalWIN and CalSAWS Projects. Applied traditional and iterative solution delivery methodologies. Built strong working relationship with clients and internal and external stakeholders. </t>
    </r>
  </si>
  <si>
    <t>Project Title #3</t>
  </si>
  <si>
    <t>MindSlap Media</t>
  </si>
  <si>
    <t>Project Manager</t>
  </si>
  <si>
    <t>As Project Manager, Michael managed client relationships, project schedule/scope, and delivery (including financial performance) and oversaw requirement gathering, design, development, QA, and implementation.</t>
  </si>
  <si>
    <r>
      <rPr>
        <b/>
        <sz val="10"/>
        <color theme="1"/>
        <rFont val="Century Gothic"/>
        <family val="2"/>
      </rPr>
      <t>Skills Utilized</t>
    </r>
    <r>
      <rPr>
        <sz val="10"/>
        <color theme="1"/>
        <rFont val="Century Gothic"/>
        <family val="2"/>
      </rPr>
      <t xml:space="preserve">: Project management, including requirements gathering, collaboration, project planning, and client business-use case development
</t>
    </r>
    <r>
      <rPr>
        <b/>
        <sz val="10"/>
        <color theme="1"/>
        <rFont val="Century Gothic"/>
        <family val="2"/>
      </rPr>
      <t>Experience Attained</t>
    </r>
    <r>
      <rPr>
        <sz val="10"/>
        <color theme="1"/>
        <rFont val="Century Gothic"/>
        <family val="2"/>
      </rPr>
      <t>: Utilizing agile system development methodologies and managing offshore resources</t>
    </r>
  </si>
  <si>
    <t xml:space="preserve">PART 2 – PROJECT MANAGER MINIMUM QUALIFICATIONS SUMMARY TABLE </t>
  </si>
  <si>
    <t xml:space="preserve">Contractor - </t>
  </si>
  <si>
    <t xml:space="preserve">Candidate Name - </t>
  </si>
  <si>
    <t>Minimum Qualification - S3</t>
  </si>
  <si>
    <t>A minimum of five (5) years of experience managing an IT Project using a defined system development life cycle (SDLC), including business and system requirement specifications, design, development, testing, and implementation.</t>
  </si>
  <si>
    <t xml:space="preserve"> Project Name</t>
  </si>
  <si>
    <t>Start Date</t>
  </si>
  <si>
    <t>End Date</t>
  </si>
  <si>
    <t>Percentage of Time</t>
  </si>
  <si>
    <t>Duration in Months</t>
  </si>
  <si>
    <t>Project Value</t>
  </si>
  <si>
    <t>Totals</t>
  </si>
  <si>
    <t xml:space="preserve">PART 2 – PROJECT MANAGER MINIMUM QUALIFICATIONS PROJECT DETAILS </t>
  </si>
  <si>
    <t>Project #1</t>
  </si>
  <si>
    <t xml:space="preserve">Contact </t>
  </si>
  <si>
    <t xml:space="preserve">Company Name: </t>
  </si>
  <si>
    <t xml:space="preserve">Gainwell Technologies </t>
  </si>
  <si>
    <t xml:space="preserve">Contact Name &amp; Role: </t>
  </si>
  <si>
    <t>Paul Trisler</t>
  </si>
  <si>
    <t xml:space="preserve">Project Name: </t>
  </si>
  <si>
    <t>Company/Org Name:</t>
  </si>
  <si>
    <t>OnCore Consulting</t>
  </si>
  <si>
    <t>Start Date (MM/DD/YYYY):</t>
  </si>
  <si>
    <t>End Date (MM/DD/YYYY):</t>
  </si>
  <si>
    <t>Phone Number:</t>
  </si>
  <si>
    <t>(916)390-1957</t>
  </si>
  <si>
    <t>Staff Role:</t>
  </si>
  <si>
    <t>Project Manager / Program Lead / Business Relationship Manager</t>
  </si>
  <si>
    <t>Percentage of Time:</t>
  </si>
  <si>
    <t>Email:</t>
  </si>
  <si>
    <t>Ptrisler@mac.com</t>
  </si>
  <si>
    <t>Description of relevant experience:</t>
  </si>
  <si>
    <t>In the scope of CalWIN, utilized Waterfall and Agile software development life cycle methodologies (SDLC). Including defining business and system requirements, designing the system, development, testing, and implementation.</t>
  </si>
  <si>
    <t>Josy Thomas</t>
  </si>
  <si>
    <t>CalSAWS Consortium</t>
  </si>
  <si>
    <t>Start Date:</t>
  </si>
  <si>
    <t>End Date:</t>
  </si>
  <si>
    <t>thomasjg@calsaws.org</t>
  </si>
  <si>
    <t>Diane Alexander</t>
  </si>
  <si>
    <t>(916)208-2304</t>
  </si>
  <si>
    <t>diane.alexander@comcast.net</t>
  </si>
  <si>
    <t>Project #3</t>
  </si>
  <si>
    <t>Project #4</t>
  </si>
  <si>
    <t>Project #5</t>
  </si>
  <si>
    <t>- Threshold Date</t>
  </si>
  <si>
    <t>Minimum Qualification - S4</t>
  </si>
  <si>
    <t>A minimum of five (5) years of experience leading the development of Deliverables on IT Projects within the past ten (10) years with direct responsibility for activities in the following Project Management knowledge areas: scope, time, cost, human resources, risk, quality, integration and communication.</t>
  </si>
  <si>
    <t>Project Manager directly responsible for activities in the project management knowledge areas of scope, time, cost, human resource, risk, quality, integration, and communication.</t>
  </si>
  <si>
    <t>Minimum Qualification - S5</t>
  </si>
  <si>
    <t>A minimum of five (5) years of experience within the past ten (10) years, supervising teams of 25 people or greater on IT systems Projects.</t>
  </si>
  <si>
    <t>Project Manager responsible for supervising a team of more than 100 staff members on the CalWIN / CalSAWS projects.</t>
  </si>
  <si>
    <t>Minimum Qualification - S6</t>
  </si>
  <si>
    <t>A minimum of five (5) years of experience within the past ten (10) years building and maintaining strong working relationships with clients and key internal and external stakeholders; conveying relevant information to an executive-level audience, ensuring client is aware of progress/service status; and building credibility and fostering business-partnering relationships.</t>
  </si>
  <si>
    <t xml:space="preserve">Michael exceeds this requirement by bringing 97 months of experience building strong relationships with the CalSAWS Consortium and its internal and external stakeholders. He is responsible for executive briefings and weekly status reports. He also fosters business-partnering relationships that support Gainwell in delivering projects that meet client objectives.  </t>
  </si>
  <si>
    <t>Minimum Qualification - S7</t>
  </si>
  <si>
    <t>Possess and maintain a valid Project Management Institute (PMI) Project Management Professional (PMP) certification throughout the term of this Agreement.</t>
  </si>
  <si>
    <t>Certification/Degree Title</t>
  </si>
  <si>
    <t>Certification Number</t>
  </si>
  <si>
    <t>Original Grant Date</t>
  </si>
  <si>
    <t>Expiration Date</t>
  </si>
  <si>
    <t>Online Validation Link, if not available attach a copy to the offer</t>
  </si>
  <si>
    <t>As Program Lead / Business Relationship Manager, a Key Staff role, Michael collaborates with the Consortium to understand business objectives and coordinates with project/program managers and other IT business units, as well as vendors, to meet those needs. Michael maintains and manages program portfolios for CalWIN projects related to CalSAWS, coordinating with project managers, other IT business units, and vendors. He was instrumental in giving input into and collaborating on CalSAWS’ Master Conversion Plan to complete the initiative. In addition he was responsible for the analysis of functionality and conversion of MyBenefits CalWIN. 
Michael works closely with project executive sponsors, multidisciplinary teams, and assigned project managers for projects that involve large and complex IT systems, Michael plans and develops scope, deliverables, resources, work plan, budget, and timing for new initiatives. He provides weekly reports and metrics related to all projects in the CalSAWS space. Additionally Michael presents to JPA, PSC and in other mediums to the CalSAWS Consortium, JPA Board, PSC Membership, Advocates and Stakeholders. Through conversion, he coordinated the creation of complex infrastructure/ applications to facilitate migration from end to end. To foster a cooperative environment, he maintains collaborative, harmonious relationships across organizations, serving as a leadership point of contact across projects. Michael regularly works directly with counties to assess and address needs and concerns and has established himself as a direct leadership point of contact.</t>
  </si>
  <si>
    <r>
      <rPr>
        <b/>
        <sz val="10"/>
        <color theme="1"/>
        <rFont val="Century Gothic"/>
        <family val="2"/>
      </rPr>
      <t>Skills Utilized</t>
    </r>
    <r>
      <rPr>
        <sz val="10"/>
        <color theme="1"/>
        <rFont val="Century Gothic"/>
        <family val="2"/>
      </rPr>
      <t xml:space="preserve">: Leadership, relationships with CalSAWS Consortium clients and stakeholders, communication, problem-solving, project management, innovation, traditional and iterative solution delivery methodologies. SDLC management and direct scope, time, cost, human resources, risk, quality, integration and communication management at all levels of the organization.
</t>
    </r>
    <r>
      <rPr>
        <b/>
        <sz val="10"/>
        <color theme="1"/>
        <rFont val="Century Gothic"/>
        <family val="2"/>
      </rPr>
      <t>Experience Attained</t>
    </r>
    <r>
      <rPr>
        <sz val="10"/>
        <color theme="1"/>
        <rFont val="Century Gothic"/>
        <family val="2"/>
      </rPr>
      <t xml:space="preserve">: Led multidisciplinary teams on projects involving large and complex IT systems for the CalSAWS Consortium. Coordinated integration services, implementing numerous projects in a multitude of technical areas. Applied traditional and iterative solution delivery methodologies.  </t>
    </r>
  </si>
  <si>
    <t>Project Management Professional (PMP)® - Credly</t>
  </si>
  <si>
    <t>Project Manager / 
Program Lead / 
Business Relationship Manager</t>
  </si>
  <si>
    <t>In the scope of CalWIN, utilized Waterfall and Agile software development life cycle methodologies (SDLCs). Including defining business and system requirements, designing the system, development, testing, and implementation.</t>
  </si>
  <si>
    <t>(916) 390-1957</t>
  </si>
  <si>
    <t>(916) 208-2304</t>
  </si>
  <si>
    <t>Michael brings established relationships with the Consortium and other CalSAWS contractors and proven capabilities to understand the needs of the project to drive change to achieve Consortium project objectives including security objective. During more than eight years supporting CalWIN and CalSAWS projects, he has proven a proactive and collaborative leader.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</si>
</sst>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sz val="11"/>
      <color theme="1"/>
      <name val="Century Gothic"/>
      <family val="2"/>
    </font>
    <font>
      <b/>
      <u/>
      <sz val="14"/>
      <color theme="1"/>
      <name val="Century Gothic"/>
      <family val="2"/>
    </font>
    <font>
      <sz val="11"/>
      <color rgb="FF000000"/>
      <name val="Century Gothic"/>
      <family val="2"/>
    </font>
    <font>
      <b/>
      <sz val="11"/>
      <color rgb="FF000000"/>
      <name val="Century Gothic"/>
      <family val="2"/>
    </font>
    <font>
      <u/>
      <sz val="11"/>
      <color theme="10"/>
      <name val="Calibri"/>
      <family val="2"/>
      <scheme val="minor"/>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135">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5" fillId="3" borderId="8" xfId="0" applyFont="1" applyFill="1" applyBorder="1" applyAlignment="1">
      <alignment vertical="center" wrapText="1"/>
    </xf>
    <xf numFmtId="0" fontId="0" fillId="0" borderId="0" xfId="0" quotePrefix="1"/>
    <xf numFmtId="0" fontId="2" fillId="0" borderId="0" xfId="0" quotePrefix="1" applyFont="1"/>
    <xf numFmtId="0" fontId="4" fillId="2" borderId="3" xfId="0" applyFont="1" applyFill="1" applyBorder="1" applyAlignment="1">
      <alignment horizontal="right" vertical="center"/>
    </xf>
    <xf numFmtId="0" fontId="4" fillId="2" borderId="1" xfId="0" applyFont="1" applyFill="1" applyBorder="1" applyAlignment="1">
      <alignment horizontal="right" vertical="center"/>
    </xf>
    <xf numFmtId="14" fontId="0" fillId="0" borderId="0" xfId="0" applyNumberFormat="1"/>
    <xf numFmtId="0" fontId="8" fillId="0" borderId="0" xfId="0" applyFont="1"/>
    <xf numFmtId="0" fontId="8" fillId="0" borderId="0" xfId="0" applyFont="1" applyAlignment="1">
      <alignment vertical="center" wrapText="1"/>
    </xf>
    <xf numFmtId="0" fontId="15" fillId="0" borderId="0" xfId="0" applyFont="1" applyAlignment="1">
      <alignment vertical="center" wrapText="1"/>
    </xf>
    <xf numFmtId="0" fontId="14"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4" fillId="2" borderId="2" xfId="0" applyFont="1" applyFill="1" applyBorder="1" applyAlignment="1">
      <alignment vertical="center" wrapText="1"/>
    </xf>
    <xf numFmtId="0" fontId="4" fillId="2" borderId="2" xfId="0" applyFont="1" applyFill="1" applyBorder="1" applyAlignment="1">
      <alignment vertical="center"/>
    </xf>
    <xf numFmtId="0" fontId="16" fillId="0" borderId="0" xfId="0" applyFont="1" applyAlignment="1">
      <alignment vertical="center" wrapText="1"/>
    </xf>
    <xf numFmtId="0" fontId="0" fillId="0" borderId="0" xfId="0" applyAlignment="1">
      <alignment horizontal="center"/>
    </xf>
    <xf numFmtId="49" fontId="10" fillId="0" borderId="3" xfId="1" applyNumberFormat="1" applyFont="1" applyBorder="1" applyAlignment="1">
      <alignment horizontal="left" vertical="center"/>
    </xf>
    <xf numFmtId="0" fontId="18" fillId="0" borderId="1" xfId="2" applyBorder="1" applyAlignment="1">
      <alignment horizontal="left" vertical="center"/>
    </xf>
    <xf numFmtId="0" fontId="12" fillId="0" borderId="8" xfId="0" applyFont="1" applyBorder="1" applyAlignment="1">
      <alignment vertical="center" wrapText="1"/>
    </xf>
    <xf numFmtId="14" fontId="12" fillId="0" borderId="8" xfId="0" applyNumberFormat="1" applyFont="1" applyBorder="1" applyAlignment="1">
      <alignment vertical="center" wrapText="1"/>
    </xf>
    <xf numFmtId="0" fontId="10" fillId="0" borderId="1" xfId="0" applyFont="1" applyBorder="1" applyAlignment="1">
      <alignment vertical="center"/>
    </xf>
    <xf numFmtId="0" fontId="18" fillId="0" borderId="8" xfId="2" applyFill="1" applyBorder="1" applyAlignment="1">
      <alignment horizontal="left" vertical="center"/>
    </xf>
    <xf numFmtId="49" fontId="10" fillId="0" borderId="3" xfId="1" applyNumberFormat="1" applyFont="1" applyBorder="1" applyAlignment="1">
      <alignment horizontal="left" vertical="center" wrapText="1"/>
    </xf>
    <xf numFmtId="0" fontId="18" fillId="0" borderId="1" xfId="2" applyBorder="1" applyAlignment="1">
      <alignment horizontal="lef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14" fontId="5" fillId="4" borderId="2" xfId="0" applyNumberFormat="1" applyFont="1" applyFill="1" applyBorder="1" applyAlignment="1">
      <alignment horizontal="center" vertical="center" wrapText="1"/>
    </xf>
    <xf numFmtId="164" fontId="6" fillId="6" borderId="2" xfId="0" applyNumberFormat="1" applyFont="1" applyFill="1" applyBorder="1" applyAlignment="1">
      <alignment horizontal="center" vertical="center" wrapText="1"/>
    </xf>
    <xf numFmtId="164" fontId="6" fillId="6" borderId="4" xfId="0" applyNumberFormat="1" applyFont="1" applyFill="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3"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7" fillId="3" borderId="3"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12" fillId="0" borderId="2" xfId="0" applyFont="1" applyBorder="1" applyAlignment="1">
      <alignment vertical="center"/>
    </xf>
    <xf numFmtId="0" fontId="12" fillId="0" borderId="4" xfId="0" applyFont="1" applyBorder="1" applyAlignment="1">
      <alignment vertical="center"/>
    </xf>
    <xf numFmtId="0" fontId="5" fillId="3" borderId="2" xfId="0" applyFont="1" applyFill="1" applyBorder="1" applyAlignment="1">
      <alignment vertical="center" wrapText="1"/>
    </xf>
    <xf numFmtId="0" fontId="5" fillId="3" borderId="4" xfId="0" applyFont="1" applyFill="1" applyBorder="1" applyAlignment="1">
      <alignment vertical="center"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hyperlink" Target="mailto:diane.alexander@comcast.net" TargetMode="External"/><Relationship Id="rId2" Type="http://schemas.openxmlformats.org/officeDocument/2006/relationships/hyperlink" Target="mailto:Ptrisler@mac.com" TargetMode="External"/><Relationship Id="rId1" Type="http://schemas.openxmlformats.org/officeDocument/2006/relationships/hyperlink" Target="mailto:thomasjg@calsaws.org"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mailto:diane.alexander@comcast.net" TargetMode="External"/><Relationship Id="rId2" Type="http://schemas.openxmlformats.org/officeDocument/2006/relationships/hyperlink" Target="mailto:Ptrisler@mac.com" TargetMode="External"/><Relationship Id="rId1" Type="http://schemas.openxmlformats.org/officeDocument/2006/relationships/hyperlink" Target="mailto:thomasjg@calsaws.org"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mailto:diane.alexander@comcast.net" TargetMode="External"/><Relationship Id="rId2" Type="http://schemas.openxmlformats.org/officeDocument/2006/relationships/hyperlink" Target="mailto:Ptrisler@mac.com" TargetMode="External"/><Relationship Id="rId1" Type="http://schemas.openxmlformats.org/officeDocument/2006/relationships/hyperlink" Target="mailto:thomasjg@calsaws.org"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mailto:diane.alexander@comcast.net" TargetMode="External"/><Relationship Id="rId2" Type="http://schemas.openxmlformats.org/officeDocument/2006/relationships/hyperlink" Target="mailto:Ptrisler@mac.com" TargetMode="External"/><Relationship Id="rId1" Type="http://schemas.openxmlformats.org/officeDocument/2006/relationships/hyperlink" Target="mailto:thomasjg@calsaws.org"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www.credly.com/badges/4c6e7687-5bf9-4f94-8a4d-207dcceb941c/linked_in_profi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zoomScale="90" zoomScaleNormal="90" workbookViewId="0">
      <selection activeCell="A18" sqref="A18"/>
    </sheetView>
  </sheetViews>
  <sheetFormatPr defaultColWidth="9.109375" defaultRowHeight="13.8" x14ac:dyDescent="0.25"/>
  <cols>
    <col min="1" max="1" width="174" style="32" customWidth="1"/>
    <col min="2" max="16384" width="9.109375" style="27"/>
  </cols>
  <sheetData>
    <row r="1" spans="1:1" ht="16.5" customHeight="1" x14ac:dyDescent="0.25">
      <c r="A1" s="28" t="s">
        <v>0</v>
      </c>
    </row>
    <row r="2" spans="1:1" ht="7.5" customHeight="1" x14ac:dyDescent="0.25">
      <c r="A2" s="28"/>
    </row>
    <row r="3" spans="1:1" ht="17.399999999999999" x14ac:dyDescent="0.25">
      <c r="A3" s="29" t="s">
        <v>1</v>
      </c>
    </row>
    <row r="4" spans="1:1" ht="27.6" x14ac:dyDescent="0.25">
      <c r="A4" s="30" t="s">
        <v>2</v>
      </c>
    </row>
    <row r="5" spans="1:1" ht="27.6" x14ac:dyDescent="0.25">
      <c r="A5" s="31" t="s">
        <v>3</v>
      </c>
    </row>
    <row r="6" spans="1:1" x14ac:dyDescent="0.25">
      <c r="A6" s="31" t="s">
        <v>4</v>
      </c>
    </row>
    <row r="7" spans="1:1" x14ac:dyDescent="0.25">
      <c r="A7" s="31" t="s">
        <v>5</v>
      </c>
    </row>
    <row r="8" spans="1:1" ht="33.75" customHeight="1" x14ac:dyDescent="0.25">
      <c r="A8" s="31" t="s">
        <v>6</v>
      </c>
    </row>
    <row r="9" spans="1:1" ht="4.5" customHeight="1" x14ac:dyDescent="0.25">
      <c r="A9" s="31"/>
    </row>
    <row r="10" spans="1:1" ht="17.399999999999999" x14ac:dyDescent="0.25">
      <c r="A10" s="29" t="s">
        <v>7</v>
      </c>
    </row>
    <row r="11" spans="1:1" ht="33.75" customHeight="1" x14ac:dyDescent="0.25">
      <c r="A11" s="30" t="s">
        <v>8</v>
      </c>
    </row>
    <row r="12" spans="1:1" ht="123" customHeight="1" x14ac:dyDescent="0.25">
      <c r="A12" s="36" t="s">
        <v>9</v>
      </c>
    </row>
    <row r="13" spans="1:1" ht="27.6" x14ac:dyDescent="0.25">
      <c r="A13" s="28" t="s">
        <v>10</v>
      </c>
    </row>
    <row r="14" spans="1:1" ht="7.5" customHeight="1" x14ac:dyDescent="0.25">
      <c r="A14" s="28"/>
    </row>
    <row r="15" spans="1:1" ht="23.25" customHeight="1" x14ac:dyDescent="0.25">
      <c r="A15" s="28" t="s">
        <v>11</v>
      </c>
    </row>
    <row r="16" spans="1:1" x14ac:dyDescent="0.25">
      <c r="A16" s="32" t="s">
        <v>12</v>
      </c>
    </row>
    <row r="17" spans="1:1" ht="6" customHeight="1" x14ac:dyDescent="0.25"/>
    <row r="18" spans="1:1" ht="41.4" x14ac:dyDescent="0.25">
      <c r="A18" s="32"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4"/>
  <sheetViews>
    <sheetView tabSelected="1" zoomScaleNormal="100" workbookViewId="0"/>
  </sheetViews>
  <sheetFormatPr defaultRowHeight="14.4" x14ac:dyDescent="0.3"/>
  <cols>
    <col min="1" max="1" width="4.5546875" customWidth="1"/>
    <col min="2" max="13" width="14.33203125" customWidth="1"/>
  </cols>
  <sheetData>
    <row r="1" spans="2:13" ht="15" thickBot="1" x14ac:dyDescent="0.35"/>
    <row r="2" spans="2:13" ht="15.6" thickBot="1" x14ac:dyDescent="0.35">
      <c r="B2" s="66" t="s">
        <v>14</v>
      </c>
      <c r="C2" s="67"/>
      <c r="D2" s="67"/>
      <c r="E2" s="67"/>
      <c r="F2" s="67"/>
      <c r="G2" s="67"/>
      <c r="H2" s="67"/>
      <c r="I2" s="67"/>
      <c r="J2" s="67"/>
      <c r="K2" s="67"/>
      <c r="L2" s="67"/>
      <c r="M2" s="68"/>
    </row>
    <row r="3" spans="2:13" ht="15" thickBot="1" x14ac:dyDescent="0.35">
      <c r="B3" s="69" t="s">
        <v>15</v>
      </c>
      <c r="C3" s="70"/>
      <c r="D3" s="70"/>
      <c r="E3" s="70"/>
      <c r="F3" s="70"/>
      <c r="G3" s="70"/>
      <c r="H3" s="70"/>
      <c r="I3" s="70"/>
      <c r="J3" s="70"/>
      <c r="K3" s="70"/>
      <c r="L3" s="70"/>
      <c r="M3" s="71"/>
    </row>
    <row r="4" spans="2:13" ht="15" thickBot="1" x14ac:dyDescent="0.35">
      <c r="B4" s="46" t="s">
        <v>16</v>
      </c>
      <c r="C4" s="47"/>
      <c r="D4" s="75" t="s">
        <v>17</v>
      </c>
      <c r="E4" s="76"/>
      <c r="F4" s="76"/>
      <c r="G4" s="77"/>
      <c r="H4" s="46" t="s">
        <v>18</v>
      </c>
      <c r="I4" s="47"/>
      <c r="J4" s="72" t="s">
        <v>19</v>
      </c>
      <c r="K4" s="73"/>
      <c r="L4" s="73"/>
      <c r="M4" s="74"/>
    </row>
    <row r="5" spans="2:13" ht="15" thickBot="1" x14ac:dyDescent="0.35">
      <c r="B5" s="46" t="s">
        <v>20</v>
      </c>
      <c r="C5" s="47"/>
      <c r="D5" s="85" t="s">
        <v>21</v>
      </c>
      <c r="E5" s="86"/>
      <c r="F5" s="86"/>
      <c r="G5" s="87"/>
      <c r="H5" s="58" t="s">
        <v>22</v>
      </c>
      <c r="I5" s="59"/>
      <c r="J5" s="82">
        <v>53.8</v>
      </c>
      <c r="K5" s="83"/>
      <c r="L5" s="83"/>
      <c r="M5" s="84"/>
    </row>
    <row r="6" spans="2:13" ht="206.4" customHeight="1" thickBot="1" x14ac:dyDescent="0.35">
      <c r="B6" s="46" t="s">
        <v>23</v>
      </c>
      <c r="C6" s="47"/>
      <c r="D6" s="63" t="s">
        <v>24</v>
      </c>
      <c r="E6" s="64"/>
      <c r="F6" s="64"/>
      <c r="G6" s="64"/>
      <c r="H6" s="64"/>
      <c r="I6" s="64"/>
      <c r="J6" s="64"/>
      <c r="K6" s="64"/>
      <c r="L6" s="64"/>
      <c r="M6" s="65"/>
    </row>
    <row r="7" spans="2:13" ht="40.5" customHeight="1" thickBot="1" x14ac:dyDescent="0.35">
      <c r="B7" s="46" t="s">
        <v>25</v>
      </c>
      <c r="C7" s="47"/>
      <c r="D7" s="63" t="s">
        <v>128</v>
      </c>
      <c r="E7" s="64"/>
      <c r="F7" s="64"/>
      <c r="G7" s="64"/>
      <c r="H7" s="64"/>
      <c r="I7" s="64"/>
      <c r="J7" s="64"/>
      <c r="K7" s="64"/>
      <c r="L7" s="64"/>
      <c r="M7" s="65"/>
    </row>
    <row r="8" spans="2:13" ht="15" thickBot="1" x14ac:dyDescent="0.35">
      <c r="B8" s="78" t="s">
        <v>26</v>
      </c>
      <c r="C8" s="79"/>
      <c r="D8" s="79"/>
      <c r="E8" s="79"/>
      <c r="F8" s="79"/>
      <c r="G8" s="79"/>
      <c r="H8" s="79"/>
      <c r="I8" s="79"/>
      <c r="J8" s="79"/>
      <c r="K8" s="79"/>
      <c r="L8" s="79"/>
      <c r="M8" s="80"/>
    </row>
    <row r="9" spans="2:13" ht="15.75" customHeight="1" thickBot="1" x14ac:dyDescent="0.35">
      <c r="B9" s="1" t="s">
        <v>27</v>
      </c>
      <c r="C9" s="1" t="s">
        <v>28</v>
      </c>
      <c r="D9" s="58" t="s">
        <v>29</v>
      </c>
      <c r="E9" s="81"/>
      <c r="F9" s="59"/>
      <c r="G9" s="81" t="s">
        <v>30</v>
      </c>
      <c r="H9" s="81"/>
      <c r="I9" s="81"/>
      <c r="J9" s="81"/>
      <c r="K9" s="81"/>
      <c r="L9" s="81"/>
      <c r="M9" s="59"/>
    </row>
    <row r="10" spans="2:13" ht="15" thickBot="1" x14ac:dyDescent="0.35">
      <c r="B10" s="2">
        <v>38169</v>
      </c>
      <c r="C10" s="2">
        <v>40057</v>
      </c>
      <c r="D10" s="63" t="s">
        <v>31</v>
      </c>
      <c r="E10" s="64"/>
      <c r="F10" s="65"/>
      <c r="G10" s="64" t="s">
        <v>32</v>
      </c>
      <c r="H10" s="64"/>
      <c r="I10" s="64"/>
      <c r="J10" s="64"/>
      <c r="K10" s="64"/>
      <c r="L10" s="64"/>
      <c r="M10" s="65"/>
    </row>
    <row r="11" spans="2:13" ht="15" thickBot="1" x14ac:dyDescent="0.35">
      <c r="B11" s="2"/>
      <c r="C11" s="2"/>
      <c r="D11" s="63"/>
      <c r="E11" s="64"/>
      <c r="F11" s="65"/>
      <c r="G11" s="64"/>
      <c r="H11" s="64"/>
      <c r="I11" s="64"/>
      <c r="J11" s="64"/>
      <c r="K11" s="64"/>
      <c r="L11" s="64"/>
      <c r="M11" s="65"/>
    </row>
    <row r="12" spans="2:13" ht="15" thickBot="1" x14ac:dyDescent="0.35">
      <c r="B12" s="3"/>
      <c r="C12" s="3"/>
      <c r="D12" s="63"/>
      <c r="E12" s="64"/>
      <c r="F12" s="65"/>
      <c r="G12" s="64"/>
      <c r="H12" s="64"/>
      <c r="I12" s="64"/>
      <c r="J12" s="64"/>
      <c r="K12" s="64"/>
      <c r="L12" s="64"/>
      <c r="M12" s="65"/>
    </row>
    <row r="13" spans="2:13" ht="15" thickBot="1" x14ac:dyDescent="0.35">
      <c r="B13" s="78" t="s">
        <v>33</v>
      </c>
      <c r="C13" s="79"/>
      <c r="D13" s="79"/>
      <c r="E13" s="79"/>
      <c r="F13" s="79"/>
      <c r="G13" s="79"/>
      <c r="H13" s="79"/>
      <c r="I13" s="79"/>
      <c r="J13" s="79"/>
      <c r="K13" s="79"/>
      <c r="L13" s="79"/>
      <c r="M13" s="80"/>
    </row>
    <row r="14" spans="2:13" ht="15" thickBot="1" x14ac:dyDescent="0.35">
      <c r="B14" s="58" t="s">
        <v>34</v>
      </c>
      <c r="C14" s="81"/>
      <c r="D14" s="59"/>
      <c r="E14" s="58" t="s">
        <v>35</v>
      </c>
      <c r="F14" s="59"/>
      <c r="G14" s="58" t="s">
        <v>36</v>
      </c>
      <c r="H14" s="81"/>
      <c r="I14" s="81"/>
      <c r="J14" s="81"/>
      <c r="K14" s="81"/>
      <c r="L14" s="81"/>
      <c r="M14" s="59"/>
    </row>
    <row r="15" spans="2:13" ht="15" thickBot="1" x14ac:dyDescent="0.35">
      <c r="B15" s="63" t="s">
        <v>37</v>
      </c>
      <c r="C15" s="64"/>
      <c r="D15" s="65"/>
      <c r="E15" s="63" t="s">
        <v>38</v>
      </c>
      <c r="F15" s="65"/>
      <c r="G15" s="63" t="s">
        <v>39</v>
      </c>
      <c r="H15" s="64"/>
      <c r="I15" s="64"/>
      <c r="J15" s="64"/>
      <c r="K15" s="64"/>
      <c r="L15" s="64"/>
      <c r="M15" s="65"/>
    </row>
    <row r="16" spans="2:13" ht="15" thickBot="1" x14ac:dyDescent="0.35">
      <c r="B16" s="63"/>
      <c r="C16" s="64"/>
      <c r="D16" s="65"/>
      <c r="E16" s="63"/>
      <c r="F16" s="65"/>
      <c r="G16" s="63"/>
      <c r="H16" s="64"/>
      <c r="I16" s="64"/>
      <c r="J16" s="64"/>
      <c r="K16" s="64"/>
      <c r="L16" s="64"/>
      <c r="M16" s="65"/>
    </row>
    <row r="18" spans="2:13" ht="15" thickBot="1" x14ac:dyDescent="0.35"/>
    <row r="19" spans="2:13" ht="15" thickBot="1" x14ac:dyDescent="0.35">
      <c r="B19" s="78" t="s">
        <v>40</v>
      </c>
      <c r="C19" s="79"/>
      <c r="D19" s="79"/>
      <c r="E19" s="79"/>
      <c r="F19" s="79"/>
      <c r="G19" s="79"/>
      <c r="H19" s="79"/>
      <c r="I19" s="79"/>
      <c r="J19" s="79"/>
      <c r="K19" s="79"/>
      <c r="L19" s="79"/>
      <c r="M19" s="80"/>
    </row>
    <row r="20" spans="2:13" ht="15" thickBot="1" x14ac:dyDescent="0.35">
      <c r="B20" s="46" t="s">
        <v>41</v>
      </c>
      <c r="C20" s="47"/>
      <c r="D20" s="48" t="s">
        <v>42</v>
      </c>
      <c r="E20" s="49"/>
      <c r="F20" s="49"/>
      <c r="G20" s="49"/>
      <c r="H20" s="49"/>
      <c r="I20" s="49"/>
      <c r="J20" s="49"/>
      <c r="K20" s="49"/>
      <c r="L20" s="49"/>
      <c r="M20" s="50"/>
    </row>
    <row r="21" spans="2:13" ht="15" thickBot="1" x14ac:dyDescent="0.35">
      <c r="B21" s="46" t="s">
        <v>43</v>
      </c>
      <c r="C21" s="47"/>
      <c r="D21" s="48" t="s">
        <v>44</v>
      </c>
      <c r="E21" s="49"/>
      <c r="F21" s="49"/>
      <c r="G21" s="49"/>
      <c r="H21" s="49"/>
      <c r="I21" s="49"/>
      <c r="J21" s="49"/>
      <c r="K21" s="49"/>
      <c r="L21" s="49"/>
      <c r="M21" s="50"/>
    </row>
    <row r="22" spans="2:13" ht="15" thickBot="1" x14ac:dyDescent="0.35">
      <c r="B22" s="46" t="s">
        <v>45</v>
      </c>
      <c r="C22" s="47"/>
      <c r="D22" s="56">
        <v>43867</v>
      </c>
      <c r="E22" s="57"/>
      <c r="F22" s="58" t="s">
        <v>46</v>
      </c>
      <c r="G22" s="59"/>
      <c r="H22" s="60">
        <v>45504</v>
      </c>
      <c r="I22" s="57"/>
      <c r="J22" s="58" t="s">
        <v>47</v>
      </c>
      <c r="K22" s="59"/>
      <c r="L22" s="61">
        <f>DAYS360(D22,H22)/30</f>
        <v>53.833333333333336</v>
      </c>
      <c r="M22" s="62"/>
    </row>
    <row r="23" spans="2:13" ht="180" customHeight="1" thickBot="1" x14ac:dyDescent="0.35">
      <c r="B23" s="46" t="s">
        <v>48</v>
      </c>
      <c r="C23" s="47"/>
      <c r="D23" s="48" t="s">
        <v>121</v>
      </c>
      <c r="E23" s="49"/>
      <c r="F23" s="49"/>
      <c r="G23" s="49"/>
      <c r="H23" s="49"/>
      <c r="I23" s="49"/>
      <c r="J23" s="49"/>
      <c r="K23" s="49"/>
      <c r="L23" s="49"/>
      <c r="M23" s="50"/>
    </row>
    <row r="24" spans="2:13" ht="72.599999999999994" customHeight="1" thickBot="1" x14ac:dyDescent="0.35">
      <c r="B24" s="91" t="s">
        <v>49</v>
      </c>
      <c r="C24" s="92"/>
      <c r="D24" s="88" t="s">
        <v>122</v>
      </c>
      <c r="E24" s="89"/>
      <c r="F24" s="89"/>
      <c r="G24" s="89"/>
      <c r="H24" s="89"/>
      <c r="I24" s="89"/>
      <c r="J24" s="89"/>
      <c r="K24" s="89"/>
      <c r="L24" s="89"/>
      <c r="M24" s="90"/>
    </row>
    <row r="25" spans="2:13" ht="15.6" thickTop="1" thickBot="1" x14ac:dyDescent="0.35">
      <c r="B25" s="51" t="s">
        <v>50</v>
      </c>
      <c r="C25" s="52"/>
      <c r="D25" s="53" t="s">
        <v>51</v>
      </c>
      <c r="E25" s="54"/>
      <c r="F25" s="54"/>
      <c r="G25" s="54"/>
      <c r="H25" s="54"/>
      <c r="I25" s="54"/>
      <c r="J25" s="54"/>
      <c r="K25" s="54"/>
      <c r="L25" s="54"/>
      <c r="M25" s="55"/>
    </row>
    <row r="26" spans="2:13" ht="15" thickBot="1" x14ac:dyDescent="0.35">
      <c r="B26" s="46" t="s">
        <v>43</v>
      </c>
      <c r="C26" s="47"/>
      <c r="D26" s="48" t="s">
        <v>52</v>
      </c>
      <c r="E26" s="49"/>
      <c r="F26" s="49"/>
      <c r="G26" s="49"/>
      <c r="H26" s="49"/>
      <c r="I26" s="49"/>
      <c r="J26" s="49"/>
      <c r="K26" s="49"/>
      <c r="L26" s="49"/>
      <c r="M26" s="50"/>
    </row>
    <row r="27" spans="2:13" ht="15" thickBot="1" x14ac:dyDescent="0.35">
      <c r="B27" s="46" t="s">
        <v>45</v>
      </c>
      <c r="C27" s="47"/>
      <c r="D27" s="56">
        <v>42529</v>
      </c>
      <c r="E27" s="57"/>
      <c r="F27" s="58" t="s">
        <v>46</v>
      </c>
      <c r="G27" s="59"/>
      <c r="H27" s="60">
        <v>43866</v>
      </c>
      <c r="I27" s="57"/>
      <c r="J27" s="58" t="s">
        <v>47</v>
      </c>
      <c r="K27" s="59"/>
      <c r="L27" s="61">
        <f>DAYS360(D27,H27)/30</f>
        <v>43.9</v>
      </c>
      <c r="M27" s="62"/>
    </row>
    <row r="28" spans="2:13" ht="217.95" customHeight="1" thickBot="1" x14ac:dyDescent="0.35">
      <c r="B28" s="46" t="s">
        <v>48</v>
      </c>
      <c r="C28" s="47"/>
      <c r="D28" s="48" t="s">
        <v>53</v>
      </c>
      <c r="E28" s="49"/>
      <c r="F28" s="49"/>
      <c r="G28" s="49"/>
      <c r="H28" s="49"/>
      <c r="I28" s="49"/>
      <c r="J28" s="49"/>
      <c r="K28" s="49"/>
      <c r="L28" s="49"/>
      <c r="M28" s="50"/>
    </row>
    <row r="29" spans="2:13" ht="59.4" customHeight="1" thickBot="1" x14ac:dyDescent="0.35">
      <c r="B29" s="46" t="s">
        <v>49</v>
      </c>
      <c r="C29" s="47"/>
      <c r="D29" s="48" t="s">
        <v>54</v>
      </c>
      <c r="E29" s="49"/>
      <c r="F29" s="49"/>
      <c r="G29" s="49"/>
      <c r="H29" s="49"/>
      <c r="I29" s="49"/>
      <c r="J29" s="49"/>
      <c r="K29" s="49"/>
      <c r="L29" s="49"/>
      <c r="M29" s="50"/>
    </row>
    <row r="30" spans="2:13" ht="15" thickBot="1" x14ac:dyDescent="0.35">
      <c r="B30" s="51" t="s">
        <v>55</v>
      </c>
      <c r="C30" s="52"/>
      <c r="D30" s="53" t="s">
        <v>56</v>
      </c>
      <c r="E30" s="54"/>
      <c r="F30" s="54"/>
      <c r="G30" s="54"/>
      <c r="H30" s="54"/>
      <c r="I30" s="54"/>
      <c r="J30" s="54"/>
      <c r="K30" s="54"/>
      <c r="L30" s="54"/>
      <c r="M30" s="55"/>
    </row>
    <row r="31" spans="2:13" ht="15" thickBot="1" x14ac:dyDescent="0.35">
      <c r="B31" s="46" t="s">
        <v>43</v>
      </c>
      <c r="C31" s="47"/>
      <c r="D31" s="48" t="s">
        <v>57</v>
      </c>
      <c r="E31" s="49"/>
      <c r="F31" s="49"/>
      <c r="G31" s="49"/>
      <c r="H31" s="49"/>
      <c r="I31" s="49"/>
      <c r="J31" s="49"/>
      <c r="K31" s="49"/>
      <c r="L31" s="49"/>
      <c r="M31" s="50"/>
    </row>
    <row r="32" spans="2:13" ht="15" thickBot="1" x14ac:dyDescent="0.35">
      <c r="B32" s="46" t="s">
        <v>45</v>
      </c>
      <c r="C32" s="47"/>
      <c r="D32" s="56">
        <v>42399</v>
      </c>
      <c r="E32" s="57"/>
      <c r="F32" s="58" t="s">
        <v>46</v>
      </c>
      <c r="G32" s="59"/>
      <c r="H32" s="60">
        <v>42528</v>
      </c>
      <c r="I32" s="57"/>
      <c r="J32" s="58" t="s">
        <v>47</v>
      </c>
      <c r="K32" s="59"/>
      <c r="L32" s="61">
        <f>DAYS360(D32,H32)/30</f>
        <v>4.2333333333333334</v>
      </c>
      <c r="M32" s="62"/>
    </row>
    <row r="33" spans="2:13" ht="31.2" customHeight="1" thickBot="1" x14ac:dyDescent="0.35">
      <c r="B33" s="46" t="s">
        <v>48</v>
      </c>
      <c r="C33" s="47"/>
      <c r="D33" s="48" t="s">
        <v>58</v>
      </c>
      <c r="E33" s="49"/>
      <c r="F33" s="49"/>
      <c r="G33" s="49"/>
      <c r="H33" s="49"/>
      <c r="I33" s="49"/>
      <c r="J33" s="49"/>
      <c r="K33" s="49"/>
      <c r="L33" s="49"/>
      <c r="M33" s="50"/>
    </row>
    <row r="34" spans="2:13" ht="28.95" customHeight="1" thickBot="1" x14ac:dyDescent="0.35">
      <c r="B34" s="46" t="s">
        <v>49</v>
      </c>
      <c r="C34" s="47"/>
      <c r="D34" s="48" t="s">
        <v>59</v>
      </c>
      <c r="E34" s="49"/>
      <c r="F34" s="49"/>
      <c r="G34" s="49"/>
      <c r="H34" s="49"/>
      <c r="I34" s="49"/>
      <c r="J34" s="49"/>
      <c r="K34" s="49"/>
      <c r="L34" s="49"/>
      <c r="M34" s="50"/>
    </row>
  </sheetData>
  <mergeCells count="76">
    <mergeCell ref="B34:C34"/>
    <mergeCell ref="D34:M34"/>
    <mergeCell ref="B30:C30"/>
    <mergeCell ref="D30:M30"/>
    <mergeCell ref="B31:C31"/>
    <mergeCell ref="D31:M31"/>
    <mergeCell ref="H32:I32"/>
    <mergeCell ref="J32:K32"/>
    <mergeCell ref="L32:M32"/>
    <mergeCell ref="B33:C33"/>
    <mergeCell ref="D33:M33"/>
    <mergeCell ref="B32:C32"/>
    <mergeCell ref="D32:E32"/>
    <mergeCell ref="F32:G32"/>
    <mergeCell ref="D24:M24"/>
    <mergeCell ref="B24:C24"/>
    <mergeCell ref="B28:C28"/>
    <mergeCell ref="B7:C7"/>
    <mergeCell ref="D7:M7"/>
    <mergeCell ref="B8:M8"/>
    <mergeCell ref="B19:M19"/>
    <mergeCell ref="B20:C20"/>
    <mergeCell ref="D20:M20"/>
    <mergeCell ref="D9:F9"/>
    <mergeCell ref="G9:M9"/>
    <mergeCell ref="D10:F10"/>
    <mergeCell ref="G10:M10"/>
    <mergeCell ref="D11:F11"/>
    <mergeCell ref="G11:M11"/>
    <mergeCell ref="D12:F12"/>
    <mergeCell ref="G12:M12"/>
    <mergeCell ref="B13:M13"/>
    <mergeCell ref="B14:D14"/>
    <mergeCell ref="B5:C5"/>
    <mergeCell ref="B6:C6"/>
    <mergeCell ref="D6:M6"/>
    <mergeCell ref="H5:I5"/>
    <mergeCell ref="J5:M5"/>
    <mergeCell ref="D5:G5"/>
    <mergeCell ref="E14:F14"/>
    <mergeCell ref="G14:M14"/>
    <mergeCell ref="B2:M2"/>
    <mergeCell ref="B3:M3"/>
    <mergeCell ref="B4:C4"/>
    <mergeCell ref="H4:I4"/>
    <mergeCell ref="J4:M4"/>
    <mergeCell ref="D4:G4"/>
    <mergeCell ref="B15:D15"/>
    <mergeCell ref="E15:F15"/>
    <mergeCell ref="G15:M15"/>
    <mergeCell ref="B16:D16"/>
    <mergeCell ref="E16:F16"/>
    <mergeCell ref="G16:M16"/>
    <mergeCell ref="L22:M22"/>
    <mergeCell ref="B23:C23"/>
    <mergeCell ref="B22:C22"/>
    <mergeCell ref="D22:E22"/>
    <mergeCell ref="F22:G22"/>
    <mergeCell ref="H22:I22"/>
    <mergeCell ref="J22:K22"/>
    <mergeCell ref="B21:C21"/>
    <mergeCell ref="D21:M21"/>
    <mergeCell ref="D23:M23"/>
    <mergeCell ref="B29:C29"/>
    <mergeCell ref="B25:C25"/>
    <mergeCell ref="D25:M25"/>
    <mergeCell ref="B26:C26"/>
    <mergeCell ref="D26:M26"/>
    <mergeCell ref="B27:C27"/>
    <mergeCell ref="D27:E27"/>
    <mergeCell ref="F27:G27"/>
    <mergeCell ref="H27:I27"/>
    <mergeCell ref="J27:K27"/>
    <mergeCell ref="L27:M27"/>
    <mergeCell ref="D29:M29"/>
    <mergeCell ref="D28:M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workbookViewId="0"/>
  </sheetViews>
  <sheetFormatPr defaultRowHeight="14.4" x14ac:dyDescent="0.3"/>
  <cols>
    <col min="1" max="1" width="4.5546875" customWidth="1"/>
    <col min="2" max="2" width="36.109375" customWidth="1"/>
    <col min="3" max="6" width="24.5546875" customWidth="1"/>
    <col min="7" max="7" width="28.33203125" bestFit="1" customWidth="1"/>
    <col min="10" max="10" width="9.109375" customWidth="1"/>
  </cols>
  <sheetData>
    <row r="1" spans="2:10" ht="15" thickBot="1" x14ac:dyDescent="0.35"/>
    <row r="2" spans="2:10" ht="15" thickBot="1" x14ac:dyDescent="0.35">
      <c r="B2" s="118" t="s">
        <v>60</v>
      </c>
      <c r="C2" s="119"/>
      <c r="D2" s="119"/>
      <c r="E2" s="119"/>
      <c r="F2" s="119"/>
      <c r="G2" s="120"/>
    </row>
    <row r="3" spans="2:10" ht="15" thickBot="1" x14ac:dyDescent="0.35">
      <c r="B3" s="35" t="s">
        <v>61</v>
      </c>
      <c r="C3" s="124" t="str">
        <f>Resume!D4</f>
        <v>Gainwell Technologies</v>
      </c>
      <c r="D3" s="125"/>
      <c r="E3" s="25" t="s">
        <v>62</v>
      </c>
      <c r="F3" s="126" t="str">
        <f>Resume!J4</f>
        <v>Michael Johnson</v>
      </c>
      <c r="G3" s="125"/>
    </row>
    <row r="4" spans="2:10" ht="36.75" customHeight="1" thickBot="1" x14ac:dyDescent="0.35">
      <c r="B4" s="35" t="s">
        <v>63</v>
      </c>
      <c r="C4" s="115" t="s">
        <v>64</v>
      </c>
      <c r="D4" s="116"/>
      <c r="E4" s="116"/>
      <c r="F4" s="116"/>
      <c r="G4" s="117"/>
      <c r="H4" s="11"/>
    </row>
    <row r="5" spans="2:10" s="5" customFormat="1" ht="15" thickBot="1" x14ac:dyDescent="0.35">
      <c r="B5" s="6" t="s">
        <v>65</v>
      </c>
      <c r="C5" s="7" t="s">
        <v>66</v>
      </c>
      <c r="D5" s="7" t="s">
        <v>67</v>
      </c>
      <c r="E5" s="7" t="s">
        <v>68</v>
      </c>
      <c r="F5" s="7" t="s">
        <v>69</v>
      </c>
      <c r="G5" s="13" t="s">
        <v>70</v>
      </c>
    </row>
    <row r="6" spans="2:10" ht="15" thickBot="1" x14ac:dyDescent="0.35">
      <c r="B6" s="14" t="str">
        <f>IF(ISTEXT(C19),C19,"")</f>
        <v>CalWIN Eligibility Services</v>
      </c>
      <c r="C6" s="8">
        <f>IF(ISTEXT(C19),C20,)</f>
        <v>42529</v>
      </c>
      <c r="D6" s="8">
        <f>IF(ISTEXT(C19),E20,)</f>
        <v>45504</v>
      </c>
      <c r="E6" s="9">
        <f>E21</f>
        <v>1</v>
      </c>
      <c r="F6" s="10">
        <f>IF(ISTEXT(C19),DAYS360(C6,D6)/30,)</f>
        <v>97.766666666666666</v>
      </c>
      <c r="G6" s="10">
        <f>E6*F6</f>
        <v>97.766666666666666</v>
      </c>
      <c r="I6" s="22"/>
      <c r="J6" s="5"/>
    </row>
    <row r="7" spans="2:10" ht="15" thickBot="1" x14ac:dyDescent="0.35">
      <c r="B7" s="14"/>
      <c r="C7" s="8"/>
      <c r="D7" s="8"/>
      <c r="E7" s="9">
        <v>0</v>
      </c>
      <c r="F7" s="10">
        <f>IF(ISTEXT(C27),DAYS360(C7,D7)/30,)</f>
        <v>0</v>
      </c>
      <c r="G7" s="10">
        <f t="shared" ref="G7:G11" si="0">E7*F7</f>
        <v>0</v>
      </c>
    </row>
    <row r="8" spans="2:10" ht="15" thickBot="1" x14ac:dyDescent="0.35">
      <c r="B8" s="14" t="str">
        <f>IF(ISTEXT(C35),C35,"")</f>
        <v>CalWIN Eligibility Services</v>
      </c>
      <c r="C8" s="8">
        <f>IF(ISTEXT(C35),C36,"")</f>
        <v>42529</v>
      </c>
      <c r="D8" s="8">
        <f>IF(ISTEXT(C35),E36,"")</f>
        <v>45504</v>
      </c>
      <c r="E8" s="9">
        <f>E37</f>
        <v>1</v>
      </c>
      <c r="F8" s="10">
        <f>IF(ISTEXT(C35),DAYS360(C8,D8)/30,)</f>
        <v>97.766666666666666</v>
      </c>
      <c r="G8" s="10">
        <f t="shared" si="0"/>
        <v>97.766666666666666</v>
      </c>
    </row>
    <row r="9" spans="2:10" ht="15" thickBot="1" x14ac:dyDescent="0.35">
      <c r="B9" s="14" t="str">
        <f>IF(ISTEXT(C43),C43,"")</f>
        <v/>
      </c>
      <c r="C9" s="8" t="str">
        <f>IF(ISTEXT(C43),C44,"")</f>
        <v/>
      </c>
      <c r="D9" s="8" t="str">
        <f>IF(ISTEXT(C43),E44,"")</f>
        <v/>
      </c>
      <c r="E9" s="9">
        <f>E45</f>
        <v>0</v>
      </c>
      <c r="F9" s="10">
        <f>IF(ISTEXT(C43),DAYS360(C9,D9)/30,)</f>
        <v>0</v>
      </c>
      <c r="G9" s="10">
        <f t="shared" si="0"/>
        <v>0</v>
      </c>
      <c r="I9" s="22"/>
      <c r="J9" s="5"/>
    </row>
    <row r="10" spans="2:10" ht="15" thickBot="1" x14ac:dyDescent="0.35">
      <c r="B10" s="14" t="str">
        <f>IF(ISTEXT(C51),C51,"")</f>
        <v/>
      </c>
      <c r="C10" s="33" t="str">
        <f>IF(ISTEXT(C51),C52,"")</f>
        <v/>
      </c>
      <c r="D10" s="33" t="str">
        <f>IF(ISTEXT(C51),E52,"")</f>
        <v/>
      </c>
      <c r="E10" s="9">
        <f>E53</f>
        <v>0</v>
      </c>
      <c r="F10" s="10">
        <f>IF(ISTEXT(C51),DAYS360(C10,D10)/30,)</f>
        <v>0</v>
      </c>
      <c r="G10" s="10">
        <f t="shared" si="0"/>
        <v>0</v>
      </c>
    </row>
    <row r="11" spans="2:10" ht="15" thickBot="1" x14ac:dyDescent="0.35">
      <c r="B11" s="14" t="str">
        <f>IF(ISTEXT(C59),C59,"")</f>
        <v/>
      </c>
      <c r="C11" s="8" t="str">
        <f>IF(ISTEXT(C59),C60,"")</f>
        <v/>
      </c>
      <c r="D11" s="8" t="str">
        <f>IF(ISTEXT(C59),E60,"")</f>
        <v/>
      </c>
      <c r="E11" s="9">
        <f>E61</f>
        <v>0</v>
      </c>
      <c r="F11" s="10">
        <f>IF(ISTEXT(C59),DAYS360(C11,D11)/30,)</f>
        <v>0</v>
      </c>
      <c r="G11" s="10">
        <f t="shared" si="0"/>
        <v>0</v>
      </c>
    </row>
    <row r="12" spans="2:10" ht="15" thickBot="1" x14ac:dyDescent="0.35">
      <c r="B12" s="121" t="s">
        <v>71</v>
      </c>
      <c r="C12" s="122"/>
      <c r="D12" s="122"/>
      <c r="E12" s="123"/>
      <c r="F12" s="12">
        <f>SUM(F6:F11)</f>
        <v>195.53333333333333</v>
      </c>
      <c r="G12" s="12">
        <f>SUM(G6:G11)</f>
        <v>195.53333333333333</v>
      </c>
    </row>
    <row r="14" spans="2:10" ht="15" thickBot="1" x14ac:dyDescent="0.35"/>
    <row r="15" spans="2:10" ht="15" thickBot="1" x14ac:dyDescent="0.35">
      <c r="B15" s="118" t="s">
        <v>72</v>
      </c>
      <c r="C15" s="119"/>
      <c r="D15" s="119"/>
      <c r="E15" s="119"/>
      <c r="F15" s="119"/>
      <c r="G15" s="120"/>
    </row>
    <row r="16" spans="2:10" ht="30" customHeight="1" thickBot="1" x14ac:dyDescent="0.35">
      <c r="B16" s="4" t="str">
        <f>B4</f>
        <v>Minimum Qualification - S3</v>
      </c>
      <c r="C16" s="115" t="str">
        <f>C4</f>
        <v>A minimum of five (5) years of experience managing an IT Project using a defined system development life cycle (SDLC), including business and system requirement specifications, design, development, testing, and implementation.</v>
      </c>
      <c r="D16" s="116"/>
      <c r="E16" s="116"/>
      <c r="F16" s="116"/>
      <c r="G16" s="117"/>
    </row>
    <row r="17" spans="2:7" ht="15" thickBot="1" x14ac:dyDescent="0.35">
      <c r="B17" s="93" t="s">
        <v>73</v>
      </c>
      <c r="C17" s="97"/>
      <c r="D17" s="97"/>
      <c r="E17" s="94"/>
      <c r="F17" s="93" t="s">
        <v>74</v>
      </c>
      <c r="G17" s="94"/>
    </row>
    <row r="18" spans="2:7" ht="15" thickBot="1" x14ac:dyDescent="0.35">
      <c r="B18" s="20" t="s">
        <v>75</v>
      </c>
      <c r="C18" s="98" t="s">
        <v>76</v>
      </c>
      <c r="D18" s="99"/>
      <c r="E18" s="100"/>
      <c r="F18" s="20" t="s">
        <v>77</v>
      </c>
      <c r="G18" s="18" t="s">
        <v>78</v>
      </c>
    </row>
    <row r="19" spans="2:7" ht="15" thickBot="1" x14ac:dyDescent="0.35">
      <c r="B19" s="20" t="s">
        <v>79</v>
      </c>
      <c r="C19" s="101" t="s">
        <v>51</v>
      </c>
      <c r="D19" s="102"/>
      <c r="E19" s="103"/>
      <c r="F19" s="20" t="s">
        <v>80</v>
      </c>
      <c r="G19" s="18" t="s">
        <v>81</v>
      </c>
    </row>
    <row r="20" spans="2:7" ht="15" thickBot="1" x14ac:dyDescent="0.35">
      <c r="B20" s="20" t="s">
        <v>82</v>
      </c>
      <c r="C20" s="16">
        <v>42529</v>
      </c>
      <c r="D20" s="19" t="s">
        <v>83</v>
      </c>
      <c r="E20" s="16">
        <v>45504</v>
      </c>
      <c r="F20" s="20" t="s">
        <v>84</v>
      </c>
      <c r="G20" s="42" t="s">
        <v>126</v>
      </c>
    </row>
    <row r="21" spans="2:7" ht="55.2" customHeight="1" thickBot="1" x14ac:dyDescent="0.35">
      <c r="B21" s="20" t="s">
        <v>86</v>
      </c>
      <c r="C21" s="44" t="s">
        <v>124</v>
      </c>
      <c r="D21" s="20" t="s">
        <v>88</v>
      </c>
      <c r="E21" s="15">
        <v>1</v>
      </c>
      <c r="F21" s="20" t="s">
        <v>89</v>
      </c>
      <c r="G21" s="43" t="s">
        <v>90</v>
      </c>
    </row>
    <row r="22" spans="2:7" ht="7.2" customHeight="1" x14ac:dyDescent="0.3">
      <c r="B22" s="95" t="s">
        <v>91</v>
      </c>
      <c r="C22" s="107" t="s">
        <v>92</v>
      </c>
      <c r="D22" s="107"/>
      <c r="E22" s="107"/>
      <c r="F22" s="107"/>
      <c r="G22" s="108"/>
    </row>
    <row r="23" spans="2:7" ht="21" customHeight="1" thickBot="1" x14ac:dyDescent="0.35">
      <c r="B23" s="96"/>
      <c r="C23" s="109"/>
      <c r="D23" s="109"/>
      <c r="E23" s="109"/>
      <c r="F23" s="109"/>
      <c r="G23" s="110"/>
    </row>
    <row r="24" spans="2:7" ht="15.75" customHeight="1" thickBot="1" x14ac:dyDescent="0.35">
      <c r="B24" s="104"/>
      <c r="C24" s="105"/>
      <c r="D24" s="105"/>
      <c r="E24" s="105"/>
      <c r="F24" s="105"/>
      <c r="G24" s="106"/>
    </row>
    <row r="25" spans="2:7" ht="15" thickBot="1" x14ac:dyDescent="0.35">
      <c r="B25" s="93" t="s">
        <v>73</v>
      </c>
      <c r="C25" s="97"/>
      <c r="D25" s="97"/>
      <c r="E25" s="94"/>
      <c r="F25" s="93" t="s">
        <v>74</v>
      </c>
      <c r="G25" s="94"/>
    </row>
    <row r="26" spans="2:7" ht="15" thickBot="1" x14ac:dyDescent="0.35">
      <c r="B26" s="20" t="s">
        <v>75</v>
      </c>
      <c r="C26" s="98" t="s">
        <v>76</v>
      </c>
      <c r="D26" s="99"/>
      <c r="E26" s="100"/>
      <c r="F26" s="20" t="s">
        <v>77</v>
      </c>
      <c r="G26" s="18" t="s">
        <v>93</v>
      </c>
    </row>
    <row r="27" spans="2:7" ht="15" thickBot="1" x14ac:dyDescent="0.35">
      <c r="B27" s="20" t="s">
        <v>79</v>
      </c>
      <c r="C27" s="101" t="s">
        <v>51</v>
      </c>
      <c r="D27" s="102"/>
      <c r="E27" s="103"/>
      <c r="F27" s="20" t="s">
        <v>80</v>
      </c>
      <c r="G27" s="18" t="s">
        <v>94</v>
      </c>
    </row>
    <row r="28" spans="2:7" ht="15" thickBot="1" x14ac:dyDescent="0.35">
      <c r="B28" s="20" t="s">
        <v>95</v>
      </c>
      <c r="C28" s="16">
        <v>42529</v>
      </c>
      <c r="D28" s="19" t="s">
        <v>96</v>
      </c>
      <c r="E28" s="16">
        <v>45504</v>
      </c>
      <c r="F28" s="20" t="s">
        <v>84</v>
      </c>
      <c r="G28" s="18"/>
    </row>
    <row r="29" spans="2:7" ht="53.4" thickBot="1" x14ac:dyDescent="0.35">
      <c r="B29" s="20" t="s">
        <v>86</v>
      </c>
      <c r="C29" s="44" t="s">
        <v>124</v>
      </c>
      <c r="D29" s="20" t="s">
        <v>88</v>
      </c>
      <c r="E29" s="15">
        <v>1</v>
      </c>
      <c r="F29" s="20" t="s">
        <v>89</v>
      </c>
      <c r="G29" s="39" t="s">
        <v>97</v>
      </c>
    </row>
    <row r="30" spans="2:7" ht="15" customHeight="1" x14ac:dyDescent="0.3">
      <c r="B30" s="95" t="s">
        <v>91</v>
      </c>
      <c r="C30" s="107" t="s">
        <v>125</v>
      </c>
      <c r="D30" s="107"/>
      <c r="E30" s="107"/>
      <c r="F30" s="107"/>
      <c r="G30" s="108"/>
    </row>
    <row r="31" spans="2:7" ht="13.95" customHeight="1" thickBot="1" x14ac:dyDescent="0.35">
      <c r="B31" s="96"/>
      <c r="C31" s="109"/>
      <c r="D31" s="109"/>
      <c r="E31" s="109"/>
      <c r="F31" s="109"/>
      <c r="G31" s="110"/>
    </row>
    <row r="32" spans="2:7" ht="15" thickBot="1" x14ac:dyDescent="0.35">
      <c r="B32" s="104"/>
      <c r="C32" s="105"/>
      <c r="D32" s="105"/>
      <c r="E32" s="105"/>
      <c r="F32" s="105"/>
      <c r="G32" s="106"/>
    </row>
    <row r="33" spans="2:7" x14ac:dyDescent="0.3">
      <c r="B33" s="93" t="s">
        <v>73</v>
      </c>
      <c r="C33" s="97"/>
      <c r="D33" s="97"/>
      <c r="E33" s="94"/>
      <c r="F33" s="93" t="s">
        <v>74</v>
      </c>
      <c r="G33" s="94"/>
    </row>
    <row r="34" spans="2:7" ht="15.75" customHeight="1" x14ac:dyDescent="0.3">
      <c r="B34" s="20" t="s">
        <v>75</v>
      </c>
      <c r="C34" s="98" t="s">
        <v>76</v>
      </c>
      <c r="D34" s="99"/>
      <c r="E34" s="100"/>
      <c r="F34" s="20" t="s">
        <v>77</v>
      </c>
      <c r="G34" s="18" t="s">
        <v>98</v>
      </c>
    </row>
    <row r="35" spans="2:7" ht="15.75" customHeight="1" x14ac:dyDescent="0.3">
      <c r="B35" s="20" t="s">
        <v>79</v>
      </c>
      <c r="C35" s="101" t="s">
        <v>51</v>
      </c>
      <c r="D35" s="102"/>
      <c r="E35" s="103"/>
      <c r="F35" s="20" t="s">
        <v>80</v>
      </c>
      <c r="G35" s="18" t="s">
        <v>94</v>
      </c>
    </row>
    <row r="36" spans="2:7" ht="15.75" customHeight="1" x14ac:dyDescent="0.3">
      <c r="B36" s="20" t="s">
        <v>82</v>
      </c>
      <c r="C36" s="16">
        <v>42529</v>
      </c>
      <c r="D36" s="19" t="s">
        <v>96</v>
      </c>
      <c r="E36" s="16">
        <v>45504</v>
      </c>
      <c r="F36" s="20" t="s">
        <v>84</v>
      </c>
      <c r="G36" s="18" t="s">
        <v>127</v>
      </c>
    </row>
    <row r="37" spans="2:7" ht="15.75" customHeight="1" x14ac:dyDescent="0.3">
      <c r="B37" s="20" t="s">
        <v>86</v>
      </c>
      <c r="C37" s="38" t="s">
        <v>87</v>
      </c>
      <c r="D37" s="20" t="s">
        <v>88</v>
      </c>
      <c r="E37" s="15">
        <v>1</v>
      </c>
      <c r="F37" s="20" t="s">
        <v>89</v>
      </c>
      <c r="G37" s="39" t="s">
        <v>100</v>
      </c>
    </row>
    <row r="38" spans="2:7" ht="7.2" customHeight="1" x14ac:dyDescent="0.3">
      <c r="B38" s="95" t="s">
        <v>91</v>
      </c>
      <c r="C38" s="107" t="s">
        <v>125</v>
      </c>
      <c r="D38" s="107"/>
      <c r="E38" s="107"/>
      <c r="F38" s="107"/>
      <c r="G38" s="108"/>
    </row>
    <row r="39" spans="2:7" ht="23.4" customHeight="1" x14ac:dyDescent="0.3">
      <c r="B39" s="96"/>
      <c r="C39" s="109"/>
      <c r="D39" s="109"/>
      <c r="E39" s="109"/>
      <c r="F39" s="109"/>
      <c r="G39" s="110"/>
    </row>
    <row r="40" spans="2:7" x14ac:dyDescent="0.3">
      <c r="B40" s="104"/>
      <c r="C40" s="105"/>
      <c r="D40" s="105"/>
      <c r="E40" s="105"/>
      <c r="F40" s="105"/>
      <c r="G40" s="106"/>
    </row>
    <row r="41" spans="2:7" ht="15" thickBot="1" x14ac:dyDescent="0.35">
      <c r="B41" s="93" t="s">
        <v>101</v>
      </c>
      <c r="C41" s="97"/>
      <c r="D41" s="97"/>
      <c r="E41" s="94"/>
      <c r="F41" s="93" t="s">
        <v>74</v>
      </c>
      <c r="G41" s="94"/>
    </row>
    <row r="42" spans="2:7" ht="15" thickBot="1" x14ac:dyDescent="0.35">
      <c r="B42" s="20" t="s">
        <v>75</v>
      </c>
      <c r="C42" s="98"/>
      <c r="D42" s="99"/>
      <c r="E42" s="100"/>
      <c r="F42" s="20" t="s">
        <v>77</v>
      </c>
      <c r="G42" s="18"/>
    </row>
    <row r="43" spans="2:7" ht="15" thickBot="1" x14ac:dyDescent="0.35">
      <c r="B43" s="20" t="s">
        <v>79</v>
      </c>
      <c r="C43" s="101"/>
      <c r="D43" s="102"/>
      <c r="E43" s="103"/>
      <c r="F43" s="20" t="s">
        <v>80</v>
      </c>
      <c r="G43" s="18"/>
    </row>
    <row r="44" spans="2:7" ht="15" thickBot="1" x14ac:dyDescent="0.35">
      <c r="B44" s="20" t="s">
        <v>82</v>
      </c>
      <c r="C44" s="16"/>
      <c r="D44" s="19" t="s">
        <v>96</v>
      </c>
      <c r="E44" s="16"/>
      <c r="F44" s="20" t="s">
        <v>84</v>
      </c>
      <c r="G44" s="18"/>
    </row>
    <row r="45" spans="2:7" ht="15" thickBot="1" x14ac:dyDescent="0.35">
      <c r="B45" s="20" t="s">
        <v>86</v>
      </c>
      <c r="C45" s="17"/>
      <c r="D45" s="20" t="s">
        <v>88</v>
      </c>
      <c r="E45" s="15"/>
      <c r="F45" s="20" t="s">
        <v>89</v>
      </c>
      <c r="G45" s="18"/>
    </row>
    <row r="46" spans="2:7" x14ac:dyDescent="0.3">
      <c r="B46" s="95" t="s">
        <v>91</v>
      </c>
      <c r="C46" s="111"/>
      <c r="D46" s="111"/>
      <c r="E46" s="111"/>
      <c r="F46" s="111"/>
      <c r="G46" s="112"/>
    </row>
    <row r="47" spans="2:7" ht="15" thickBot="1" x14ac:dyDescent="0.35">
      <c r="B47" s="96"/>
      <c r="C47" s="113"/>
      <c r="D47" s="113"/>
      <c r="E47" s="113"/>
      <c r="F47" s="113"/>
      <c r="G47" s="114"/>
    </row>
    <row r="48" spans="2:7" ht="15" thickBot="1" x14ac:dyDescent="0.35">
      <c r="B48" s="104"/>
      <c r="C48" s="105"/>
      <c r="D48" s="105"/>
      <c r="E48" s="105"/>
      <c r="F48" s="105"/>
      <c r="G48" s="106"/>
    </row>
    <row r="49" spans="2:7" ht="15" thickBot="1" x14ac:dyDescent="0.35">
      <c r="B49" s="93" t="s">
        <v>102</v>
      </c>
      <c r="C49" s="97"/>
      <c r="D49" s="97"/>
      <c r="E49" s="94"/>
      <c r="F49" s="93" t="s">
        <v>74</v>
      </c>
      <c r="G49" s="94"/>
    </row>
    <row r="50" spans="2:7" ht="15" thickBot="1" x14ac:dyDescent="0.35">
      <c r="B50" s="20" t="s">
        <v>75</v>
      </c>
      <c r="C50" s="98"/>
      <c r="D50" s="99"/>
      <c r="E50" s="100"/>
      <c r="F50" s="20" t="s">
        <v>77</v>
      </c>
      <c r="G50" s="18"/>
    </row>
    <row r="51" spans="2:7" ht="15" thickBot="1" x14ac:dyDescent="0.35">
      <c r="B51" s="20" t="s">
        <v>79</v>
      </c>
      <c r="C51" s="101"/>
      <c r="D51" s="102"/>
      <c r="E51" s="103"/>
      <c r="F51" s="20" t="s">
        <v>80</v>
      </c>
      <c r="G51" s="18"/>
    </row>
    <row r="52" spans="2:7" ht="15" thickBot="1" x14ac:dyDescent="0.35">
      <c r="B52" s="20" t="s">
        <v>82</v>
      </c>
      <c r="C52" s="16"/>
      <c r="D52" s="19" t="s">
        <v>96</v>
      </c>
      <c r="E52" s="16"/>
      <c r="F52" s="20" t="s">
        <v>84</v>
      </c>
      <c r="G52" s="18"/>
    </row>
    <row r="53" spans="2:7" ht="15" thickBot="1" x14ac:dyDescent="0.35">
      <c r="B53" s="20" t="s">
        <v>86</v>
      </c>
      <c r="C53" s="17"/>
      <c r="D53" s="20" t="s">
        <v>88</v>
      </c>
      <c r="E53" s="15"/>
      <c r="F53" s="20" t="s">
        <v>89</v>
      </c>
      <c r="G53" s="18"/>
    </row>
    <row r="54" spans="2:7" x14ac:dyDescent="0.3">
      <c r="B54" s="95" t="s">
        <v>91</v>
      </c>
      <c r="C54" s="111"/>
      <c r="D54" s="111"/>
      <c r="E54" s="111"/>
      <c r="F54" s="111"/>
      <c r="G54" s="112"/>
    </row>
    <row r="55" spans="2:7" ht="15" thickBot="1" x14ac:dyDescent="0.35">
      <c r="B55" s="96"/>
      <c r="C55" s="113"/>
      <c r="D55" s="113"/>
      <c r="E55" s="113"/>
      <c r="F55" s="113"/>
      <c r="G55" s="114"/>
    </row>
    <row r="56" spans="2:7" ht="15" thickBot="1" x14ac:dyDescent="0.35">
      <c r="B56" s="104"/>
      <c r="C56" s="105"/>
      <c r="D56" s="105"/>
      <c r="E56" s="105"/>
      <c r="F56" s="105"/>
      <c r="G56" s="106"/>
    </row>
    <row r="57" spans="2:7" ht="15" thickBot="1" x14ac:dyDescent="0.35">
      <c r="B57" s="93" t="s">
        <v>103</v>
      </c>
      <c r="C57" s="97"/>
      <c r="D57" s="97"/>
      <c r="E57" s="94"/>
      <c r="F57" s="93" t="s">
        <v>74</v>
      </c>
      <c r="G57" s="94"/>
    </row>
    <row r="58" spans="2:7" ht="15" thickBot="1" x14ac:dyDescent="0.35">
      <c r="B58" s="20" t="s">
        <v>75</v>
      </c>
      <c r="C58" s="98"/>
      <c r="D58" s="99"/>
      <c r="E58" s="100"/>
      <c r="F58" s="20" t="s">
        <v>77</v>
      </c>
      <c r="G58" s="18"/>
    </row>
    <row r="59" spans="2:7" ht="15" thickBot="1" x14ac:dyDescent="0.35">
      <c r="B59" s="20" t="s">
        <v>79</v>
      </c>
      <c r="C59" s="101"/>
      <c r="D59" s="102"/>
      <c r="E59" s="103"/>
      <c r="F59" s="20" t="s">
        <v>80</v>
      </c>
      <c r="G59" s="18"/>
    </row>
    <row r="60" spans="2:7" ht="15" thickBot="1" x14ac:dyDescent="0.35">
      <c r="B60" s="20" t="s">
        <v>82</v>
      </c>
      <c r="C60" s="16"/>
      <c r="D60" s="19" t="s">
        <v>96</v>
      </c>
      <c r="E60" s="16"/>
      <c r="F60" s="20" t="s">
        <v>84</v>
      </c>
      <c r="G60" s="18"/>
    </row>
    <row r="61" spans="2:7" ht="15" thickBot="1" x14ac:dyDescent="0.35">
      <c r="B61" s="20" t="s">
        <v>86</v>
      </c>
      <c r="C61" s="17"/>
      <c r="D61" s="20" t="s">
        <v>88</v>
      </c>
      <c r="E61" s="15"/>
      <c r="F61" s="20" t="s">
        <v>89</v>
      </c>
      <c r="G61" s="18"/>
    </row>
    <row r="62" spans="2:7" x14ac:dyDescent="0.3">
      <c r="B62" s="95" t="s">
        <v>91</v>
      </c>
      <c r="C62" s="111"/>
      <c r="D62" s="111"/>
      <c r="E62" s="111"/>
      <c r="F62" s="111"/>
      <c r="G62" s="112"/>
    </row>
    <row r="63" spans="2:7" ht="15" thickBot="1" x14ac:dyDescent="0.35">
      <c r="B63" s="96"/>
      <c r="C63" s="113"/>
      <c r="D63" s="113"/>
      <c r="E63" s="113"/>
      <c r="F63" s="113"/>
      <c r="G63" s="114"/>
    </row>
  </sheetData>
  <mergeCells count="48">
    <mergeCell ref="B41:E41"/>
    <mergeCell ref="C42:E42"/>
    <mergeCell ref="C43:E43"/>
    <mergeCell ref="B38:B39"/>
    <mergeCell ref="C38:G39"/>
    <mergeCell ref="B62:B63"/>
    <mergeCell ref="C62:G63"/>
    <mergeCell ref="B49:E49"/>
    <mergeCell ref="C50:E50"/>
    <mergeCell ref="C51:E51"/>
    <mergeCell ref="B57:E57"/>
    <mergeCell ref="C58:E58"/>
    <mergeCell ref="C59:E59"/>
    <mergeCell ref="B54:B55"/>
    <mergeCell ref="C54:G55"/>
    <mergeCell ref="B56:G56"/>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s>
  <hyperlinks>
    <hyperlink ref="G29" r:id="rId1" xr:uid="{FB830C2E-197F-4D56-A546-A7D0D6A070A2}"/>
    <hyperlink ref="G21" r:id="rId2" xr:uid="{119A882B-4716-4B5A-9289-ED30DAA23112}"/>
    <hyperlink ref="G37" r:id="rId3" xr:uid="{C9EFC3E3-C1E4-4590-AE63-8C6642D89D76}"/>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778E6-5ACD-48DA-9AB0-29156D57DDFF}">
  <dimension ref="B1:J62"/>
  <sheetViews>
    <sheetView workbookViewId="0">
      <selection activeCell="G36" sqref="G36"/>
    </sheetView>
  </sheetViews>
  <sheetFormatPr defaultRowHeight="14.4" x14ac:dyDescent="0.3"/>
  <cols>
    <col min="1" max="1" width="4" customWidth="1"/>
    <col min="2" max="2" width="36.109375" customWidth="1"/>
    <col min="3" max="7" width="24.5546875" customWidth="1"/>
    <col min="8" max="8" width="4.6640625" customWidth="1"/>
    <col min="9" max="9" width="26.88671875" bestFit="1" customWidth="1"/>
    <col min="10" max="10" width="30.109375" bestFit="1" customWidth="1"/>
  </cols>
  <sheetData>
    <row r="1" spans="2:10" ht="15" thickBot="1" x14ac:dyDescent="0.35">
      <c r="I1" s="26">
        <v>41821</v>
      </c>
      <c r="J1" s="22" t="s">
        <v>104</v>
      </c>
    </row>
    <row r="2" spans="2:10" ht="15" thickBot="1" x14ac:dyDescent="0.35">
      <c r="B2" s="118" t="s">
        <v>60</v>
      </c>
      <c r="C2" s="119"/>
      <c r="D2" s="119"/>
      <c r="E2" s="119"/>
      <c r="F2" s="119"/>
      <c r="G2" s="120"/>
    </row>
    <row r="3" spans="2:10" ht="15" thickBot="1" x14ac:dyDescent="0.35">
      <c r="B3" s="35" t="s">
        <v>61</v>
      </c>
      <c r="C3" s="124" t="str">
        <f>Resume!D4</f>
        <v>Gainwell Technologies</v>
      </c>
      <c r="D3" s="125"/>
      <c r="E3" s="25" t="s">
        <v>62</v>
      </c>
      <c r="F3" s="126" t="str">
        <f>Resume!J4</f>
        <v>Michael Johnson</v>
      </c>
      <c r="G3" s="125"/>
    </row>
    <row r="4" spans="2:10" ht="46.5" customHeight="1" thickBot="1" x14ac:dyDescent="0.35">
      <c r="B4" s="35" t="s">
        <v>105</v>
      </c>
      <c r="C4" s="115" t="s">
        <v>106</v>
      </c>
      <c r="D4" s="116"/>
      <c r="E4" s="116"/>
      <c r="F4" s="116"/>
      <c r="G4" s="117"/>
      <c r="H4" s="11"/>
    </row>
    <row r="5" spans="2:10" s="5" customFormat="1" ht="15" thickBot="1" x14ac:dyDescent="0.35">
      <c r="B5" s="6" t="s">
        <v>65</v>
      </c>
      <c r="C5" s="7" t="s">
        <v>66</v>
      </c>
      <c r="D5" s="7" t="s">
        <v>67</v>
      </c>
      <c r="E5" s="7" t="s">
        <v>68</v>
      </c>
      <c r="F5" s="7" t="s">
        <v>69</v>
      </c>
      <c r="G5" s="13" t="s">
        <v>70</v>
      </c>
    </row>
    <row r="6" spans="2:10" ht="15" thickBot="1" x14ac:dyDescent="0.35">
      <c r="B6" s="14" t="str">
        <f>IF(ISTEXT(C18),C18,"")</f>
        <v>CalWIN Eligibility Services</v>
      </c>
      <c r="C6" s="8">
        <f>IF(ISTEXT(C18),C19,)</f>
        <v>42529</v>
      </c>
      <c r="D6" s="8">
        <f>IF(ISTEXT(C18),E19,)</f>
        <v>45504</v>
      </c>
      <c r="E6" s="9">
        <f>E20</f>
        <v>1</v>
      </c>
      <c r="F6" s="10">
        <f>IF(ISTEXT(C18),DAYS360(C6,D6)/30,)</f>
        <v>97.766666666666666</v>
      </c>
      <c r="G6" s="10">
        <f>E6*F6</f>
        <v>97.766666666666666</v>
      </c>
      <c r="I6" s="23" t="str">
        <f t="shared" ref="I6" si="0">IF(C6&lt;$I$1,  "Start Date is beyond 10 years", "")</f>
        <v/>
      </c>
      <c r="J6" s="23" t="str">
        <f>IF(D6&lt;$I$1,  "End Date is beyond 10 years", "")</f>
        <v/>
      </c>
    </row>
    <row r="7" spans="2:10" ht="15" thickBot="1" x14ac:dyDescent="0.35">
      <c r="B7" s="14" t="str">
        <f>IF(ISTEXT(C34),C34,"")</f>
        <v>CalWIN Eligibility Services</v>
      </c>
      <c r="C7" s="8">
        <f>IF(ISTEXT(C34),C35,"")</f>
        <v>42529</v>
      </c>
      <c r="D7" s="8">
        <f>IF(ISTEXT(C34),E35,"")</f>
        <v>45504</v>
      </c>
      <c r="E7" s="9">
        <f>E36</f>
        <v>1</v>
      </c>
      <c r="F7" s="10">
        <f>IF(ISTEXT(C34),DAYS360(C7,D7)/30,)</f>
        <v>97.766666666666666</v>
      </c>
      <c r="G7" s="10">
        <f t="shared" ref="G7:G10" si="1">E7*F7</f>
        <v>97.766666666666666</v>
      </c>
      <c r="I7" s="23" t="str">
        <f>IF(C7&lt;$I$1,  "Start Date is beyond 10 years", "")</f>
        <v/>
      </c>
      <c r="J7" s="23" t="str">
        <f t="shared" ref="J7:J10" si="2">IF(D7&lt;$I$1,  "End Date is beyond 10 years", "")</f>
        <v/>
      </c>
    </row>
    <row r="8" spans="2:10" ht="15" thickBot="1" x14ac:dyDescent="0.35">
      <c r="B8" s="14" t="str">
        <f>IF(ISTEXT(C42),C42,"")</f>
        <v/>
      </c>
      <c r="C8" s="8" t="str">
        <f>IF(ISTEXT(C42),C43,"")</f>
        <v/>
      </c>
      <c r="D8" s="8" t="str">
        <f>IF(ISTEXT(C42),E43,"")</f>
        <v/>
      </c>
      <c r="E8" s="9">
        <f>E44</f>
        <v>0</v>
      </c>
      <c r="F8" s="10">
        <f>IF(ISTEXT(C42),DAYS360(C8,D8)/30,)</f>
        <v>0</v>
      </c>
      <c r="G8" s="10">
        <f t="shared" si="1"/>
        <v>0</v>
      </c>
      <c r="I8" s="23" t="str">
        <f t="shared" ref="I8:I10" si="3">IF(C8&lt;$I$1,  "Start Date is beyond 10 years", "")</f>
        <v/>
      </c>
      <c r="J8" s="23" t="str">
        <f t="shared" si="2"/>
        <v/>
      </c>
    </row>
    <row r="9" spans="2:10" ht="15" thickBot="1" x14ac:dyDescent="0.35">
      <c r="B9" s="14" t="str">
        <f>IF(ISTEXT(C50),C50,"")</f>
        <v/>
      </c>
      <c r="C9" s="33" t="str">
        <f>IF(ISTEXT(C50),C51,"")</f>
        <v/>
      </c>
      <c r="D9" s="33" t="str">
        <f>IF(ISTEXT(C50),E51,"")</f>
        <v/>
      </c>
      <c r="E9" s="9">
        <f>E52</f>
        <v>0</v>
      </c>
      <c r="F9" s="10">
        <f>IF(ISTEXT(C50),DAYS360(C9,D9)/30,)</f>
        <v>0</v>
      </c>
      <c r="G9" s="10">
        <f t="shared" si="1"/>
        <v>0</v>
      </c>
      <c r="I9" s="23" t="str">
        <f t="shared" si="3"/>
        <v/>
      </c>
      <c r="J9" s="23" t="str">
        <f t="shared" si="2"/>
        <v/>
      </c>
    </row>
    <row r="10" spans="2:10" ht="15" thickBot="1" x14ac:dyDescent="0.35">
      <c r="B10" s="14" t="str">
        <f>IF(ISTEXT(C58),C58,"")</f>
        <v/>
      </c>
      <c r="C10" s="8" t="str">
        <f>IF(ISTEXT(C58),C59,"")</f>
        <v/>
      </c>
      <c r="D10" s="8" t="str">
        <f>IF(ISTEXT(C58),E59,"")</f>
        <v/>
      </c>
      <c r="E10" s="9">
        <f>E60</f>
        <v>0</v>
      </c>
      <c r="F10" s="10">
        <f>IF(ISTEXT(C58),DAYS360(C10,D10)/30,)</f>
        <v>0</v>
      </c>
      <c r="G10" s="10">
        <f t="shared" si="1"/>
        <v>0</v>
      </c>
      <c r="I10" s="23" t="str">
        <f t="shared" si="3"/>
        <v/>
      </c>
      <c r="J10" s="23" t="str">
        <f t="shared" si="2"/>
        <v/>
      </c>
    </row>
    <row r="11" spans="2:10" ht="15" thickBot="1" x14ac:dyDescent="0.35">
      <c r="B11" s="121" t="s">
        <v>71</v>
      </c>
      <c r="C11" s="122"/>
      <c r="D11" s="122"/>
      <c r="E11" s="123"/>
      <c r="F11" s="12">
        <f>SUM(F6:F10)</f>
        <v>195.53333333333333</v>
      </c>
      <c r="G11" s="12">
        <f>SUM(G6:G10)</f>
        <v>195.53333333333333</v>
      </c>
    </row>
    <row r="13" spans="2:10" ht="15" thickBot="1" x14ac:dyDescent="0.35"/>
    <row r="14" spans="2:10" ht="15" thickBot="1" x14ac:dyDescent="0.35">
      <c r="B14" s="118" t="s">
        <v>72</v>
      </c>
      <c r="C14" s="119"/>
      <c r="D14" s="119"/>
      <c r="E14" s="119"/>
      <c r="F14" s="119"/>
      <c r="G14" s="120"/>
    </row>
    <row r="15" spans="2:10" ht="42" customHeight="1" thickBot="1" x14ac:dyDescent="0.35">
      <c r="B15" s="4" t="str">
        <f>B4</f>
        <v>Minimum Qualification - S4</v>
      </c>
      <c r="C15" s="115" t="str">
        <f>C4</f>
        <v>A minimum of five (5) years of experience leading the development of Deliverables on IT Projects within the past ten (10) years with direct responsibility for activities in the following Project Management knowledge areas: scope, time, cost, human resources, risk, quality, integration and communication.</v>
      </c>
      <c r="D15" s="116"/>
      <c r="E15" s="116"/>
      <c r="F15" s="116"/>
      <c r="G15" s="117"/>
    </row>
    <row r="16" spans="2:10" ht="15" thickBot="1" x14ac:dyDescent="0.35">
      <c r="B16" s="93" t="s">
        <v>73</v>
      </c>
      <c r="C16" s="97"/>
      <c r="D16" s="97"/>
      <c r="E16" s="94"/>
      <c r="F16" s="93" t="s">
        <v>74</v>
      </c>
      <c r="G16" s="94"/>
    </row>
    <row r="17" spans="2:7" ht="15" thickBot="1" x14ac:dyDescent="0.35">
      <c r="B17" s="20" t="s">
        <v>75</v>
      </c>
      <c r="C17" s="98" t="s">
        <v>76</v>
      </c>
      <c r="D17" s="99"/>
      <c r="E17" s="100"/>
      <c r="F17" s="20" t="s">
        <v>77</v>
      </c>
      <c r="G17" s="18" t="s">
        <v>78</v>
      </c>
    </row>
    <row r="18" spans="2:7" ht="15" thickBot="1" x14ac:dyDescent="0.35">
      <c r="B18" s="20" t="s">
        <v>79</v>
      </c>
      <c r="C18" s="101" t="s">
        <v>51</v>
      </c>
      <c r="D18" s="102"/>
      <c r="E18" s="103"/>
      <c r="F18" s="20" t="s">
        <v>80</v>
      </c>
      <c r="G18" s="18" t="s">
        <v>81</v>
      </c>
    </row>
    <row r="19" spans="2:7" ht="15" thickBot="1" x14ac:dyDescent="0.35">
      <c r="B19" s="20" t="s">
        <v>82</v>
      </c>
      <c r="C19" s="16">
        <v>42529</v>
      </c>
      <c r="D19" s="19" t="s">
        <v>83</v>
      </c>
      <c r="E19" s="16">
        <v>45504</v>
      </c>
      <c r="F19" s="20" t="s">
        <v>84</v>
      </c>
      <c r="G19" s="42" t="s">
        <v>85</v>
      </c>
    </row>
    <row r="20" spans="2:7" ht="53.4" thickBot="1" x14ac:dyDescent="0.35">
      <c r="B20" s="20" t="s">
        <v>86</v>
      </c>
      <c r="C20" s="44" t="s">
        <v>124</v>
      </c>
      <c r="D20" s="20" t="s">
        <v>88</v>
      </c>
      <c r="E20" s="15">
        <v>1</v>
      </c>
      <c r="F20" s="20" t="s">
        <v>89</v>
      </c>
      <c r="G20" s="43" t="s">
        <v>90</v>
      </c>
    </row>
    <row r="21" spans="2:7" x14ac:dyDescent="0.3">
      <c r="B21" s="95" t="s">
        <v>91</v>
      </c>
      <c r="C21" s="107" t="s">
        <v>107</v>
      </c>
      <c r="D21" s="107"/>
      <c r="E21" s="107"/>
      <c r="F21" s="107"/>
      <c r="G21" s="108"/>
    </row>
    <row r="22" spans="2:7" ht="16.95" customHeight="1" thickBot="1" x14ac:dyDescent="0.35">
      <c r="B22" s="96"/>
      <c r="C22" s="109"/>
      <c r="D22" s="109"/>
      <c r="E22" s="109"/>
      <c r="F22" s="109"/>
      <c r="G22" s="110"/>
    </row>
    <row r="23" spans="2:7" ht="15.75" customHeight="1" thickBot="1" x14ac:dyDescent="0.35">
      <c r="B23" s="104"/>
      <c r="C23" s="105"/>
      <c r="D23" s="105"/>
      <c r="E23" s="105"/>
      <c r="F23" s="105"/>
      <c r="G23" s="106"/>
    </row>
    <row r="24" spans="2:7" ht="15" thickBot="1" x14ac:dyDescent="0.35">
      <c r="B24" s="93" t="s">
        <v>73</v>
      </c>
      <c r="C24" s="97"/>
      <c r="D24" s="97"/>
      <c r="E24" s="94"/>
      <c r="F24" s="93" t="s">
        <v>74</v>
      </c>
      <c r="G24" s="94"/>
    </row>
    <row r="25" spans="2:7" ht="15" thickBot="1" x14ac:dyDescent="0.35">
      <c r="B25" s="20" t="s">
        <v>75</v>
      </c>
      <c r="C25" s="98" t="s">
        <v>76</v>
      </c>
      <c r="D25" s="99"/>
      <c r="E25" s="100"/>
      <c r="F25" s="20" t="s">
        <v>77</v>
      </c>
      <c r="G25" s="18" t="s">
        <v>93</v>
      </c>
    </row>
    <row r="26" spans="2:7" ht="15" thickBot="1" x14ac:dyDescent="0.35">
      <c r="B26" s="20" t="s">
        <v>79</v>
      </c>
      <c r="C26" s="101" t="s">
        <v>51</v>
      </c>
      <c r="D26" s="102"/>
      <c r="E26" s="103"/>
      <c r="F26" s="20" t="s">
        <v>80</v>
      </c>
      <c r="G26" s="18" t="s">
        <v>94</v>
      </c>
    </row>
    <row r="27" spans="2:7" ht="15" thickBot="1" x14ac:dyDescent="0.35">
      <c r="B27" s="20" t="s">
        <v>95</v>
      </c>
      <c r="C27" s="16">
        <v>42529</v>
      </c>
      <c r="D27" s="19" t="s">
        <v>96</v>
      </c>
      <c r="E27" s="16">
        <v>45504</v>
      </c>
      <c r="F27" s="20" t="s">
        <v>84</v>
      </c>
      <c r="G27" s="18"/>
    </row>
    <row r="28" spans="2:7" ht="53.4" thickBot="1" x14ac:dyDescent="0.35">
      <c r="B28" s="20" t="s">
        <v>86</v>
      </c>
      <c r="C28" s="44" t="s">
        <v>124</v>
      </c>
      <c r="D28" s="20" t="s">
        <v>88</v>
      </c>
      <c r="E28" s="15">
        <v>1</v>
      </c>
      <c r="F28" s="20" t="s">
        <v>89</v>
      </c>
      <c r="G28" s="39" t="s">
        <v>97</v>
      </c>
    </row>
    <row r="29" spans="2:7" x14ac:dyDescent="0.3">
      <c r="B29" s="95" t="s">
        <v>91</v>
      </c>
      <c r="C29" s="107" t="s">
        <v>107</v>
      </c>
      <c r="D29" s="107"/>
      <c r="E29" s="107"/>
      <c r="F29" s="107"/>
      <c r="G29" s="108"/>
    </row>
    <row r="30" spans="2:7" ht="15" customHeight="1" thickBot="1" x14ac:dyDescent="0.35">
      <c r="B30" s="96"/>
      <c r="C30" s="109"/>
      <c r="D30" s="109"/>
      <c r="E30" s="109"/>
      <c r="F30" s="109"/>
      <c r="G30" s="110"/>
    </row>
    <row r="31" spans="2:7" ht="15" thickBot="1" x14ac:dyDescent="0.35">
      <c r="B31" s="104"/>
      <c r="C31" s="105"/>
      <c r="D31" s="105"/>
      <c r="E31" s="105"/>
      <c r="F31" s="105"/>
      <c r="G31" s="106"/>
    </row>
    <row r="32" spans="2:7" x14ac:dyDescent="0.3">
      <c r="B32" s="93" t="s">
        <v>73</v>
      </c>
      <c r="C32" s="97"/>
      <c r="D32" s="97"/>
      <c r="E32" s="94"/>
      <c r="F32" s="93" t="s">
        <v>74</v>
      </c>
      <c r="G32" s="94"/>
    </row>
    <row r="33" spans="2:7" ht="15.75" customHeight="1" x14ac:dyDescent="0.3">
      <c r="B33" s="20" t="s">
        <v>75</v>
      </c>
      <c r="C33" s="98" t="s">
        <v>76</v>
      </c>
      <c r="D33" s="99"/>
      <c r="E33" s="100"/>
      <c r="F33" s="20" t="s">
        <v>77</v>
      </c>
      <c r="G33" s="18" t="s">
        <v>98</v>
      </c>
    </row>
    <row r="34" spans="2:7" ht="15.75" customHeight="1" x14ac:dyDescent="0.3">
      <c r="B34" s="20" t="s">
        <v>79</v>
      </c>
      <c r="C34" s="101" t="s">
        <v>51</v>
      </c>
      <c r="D34" s="102"/>
      <c r="E34" s="103"/>
      <c r="F34" s="20" t="s">
        <v>80</v>
      </c>
      <c r="G34" s="18" t="s">
        <v>94</v>
      </c>
    </row>
    <row r="35" spans="2:7" ht="15.75" customHeight="1" x14ac:dyDescent="0.3">
      <c r="B35" s="20" t="s">
        <v>82</v>
      </c>
      <c r="C35" s="16">
        <v>42529</v>
      </c>
      <c r="D35" s="19" t="s">
        <v>96</v>
      </c>
      <c r="E35" s="16">
        <v>45504</v>
      </c>
      <c r="F35" s="20" t="s">
        <v>84</v>
      </c>
      <c r="G35" s="18" t="s">
        <v>99</v>
      </c>
    </row>
    <row r="36" spans="2:7" ht="56.4" customHeight="1" x14ac:dyDescent="0.3">
      <c r="B36" s="20" t="s">
        <v>86</v>
      </c>
      <c r="C36" s="44" t="s">
        <v>124</v>
      </c>
      <c r="D36" s="20" t="s">
        <v>88</v>
      </c>
      <c r="E36" s="15">
        <v>1</v>
      </c>
      <c r="F36" s="20" t="s">
        <v>89</v>
      </c>
      <c r="G36" s="39" t="s">
        <v>100</v>
      </c>
    </row>
    <row r="37" spans="2:7" x14ac:dyDescent="0.3">
      <c r="B37" s="95" t="s">
        <v>91</v>
      </c>
      <c r="C37" s="107" t="s">
        <v>107</v>
      </c>
      <c r="D37" s="107"/>
      <c r="E37" s="107"/>
      <c r="F37" s="107"/>
      <c r="G37" s="108"/>
    </row>
    <row r="38" spans="2:7" ht="16.95" customHeight="1" x14ac:dyDescent="0.3">
      <c r="B38" s="96"/>
      <c r="C38" s="109"/>
      <c r="D38" s="109"/>
      <c r="E38" s="109"/>
      <c r="F38" s="109"/>
      <c r="G38" s="110"/>
    </row>
    <row r="39" spans="2:7" x14ac:dyDescent="0.3">
      <c r="B39" s="104"/>
      <c r="C39" s="105"/>
      <c r="D39" s="105"/>
      <c r="E39" s="105"/>
      <c r="F39" s="105"/>
      <c r="G39" s="106"/>
    </row>
    <row r="40" spans="2:7" ht="15" thickBot="1" x14ac:dyDescent="0.35">
      <c r="B40" s="93" t="s">
        <v>101</v>
      </c>
      <c r="C40" s="97"/>
      <c r="D40" s="97"/>
      <c r="E40" s="94"/>
      <c r="F40" s="93" t="s">
        <v>74</v>
      </c>
      <c r="G40" s="94"/>
    </row>
    <row r="41" spans="2:7" ht="15" thickBot="1" x14ac:dyDescent="0.35">
      <c r="B41" s="20" t="s">
        <v>75</v>
      </c>
      <c r="C41" s="98"/>
      <c r="D41" s="99"/>
      <c r="E41" s="100"/>
      <c r="F41" s="20" t="s">
        <v>77</v>
      </c>
      <c r="G41" s="18"/>
    </row>
    <row r="42" spans="2:7" ht="15" thickBot="1" x14ac:dyDescent="0.35">
      <c r="B42" s="20" t="s">
        <v>79</v>
      </c>
      <c r="C42" s="101"/>
      <c r="D42" s="102"/>
      <c r="E42" s="103"/>
      <c r="F42" s="20" t="s">
        <v>80</v>
      </c>
      <c r="G42" s="18"/>
    </row>
    <row r="43" spans="2:7" ht="15" thickBot="1" x14ac:dyDescent="0.35">
      <c r="B43" s="20" t="s">
        <v>82</v>
      </c>
      <c r="C43" s="16"/>
      <c r="D43" s="19" t="s">
        <v>96</v>
      </c>
      <c r="E43" s="16"/>
      <c r="F43" s="20" t="s">
        <v>84</v>
      </c>
      <c r="G43" s="18"/>
    </row>
    <row r="44" spans="2:7" ht="15" thickBot="1" x14ac:dyDescent="0.35">
      <c r="B44" s="20" t="s">
        <v>86</v>
      </c>
      <c r="C44" s="17"/>
      <c r="D44" s="20" t="s">
        <v>88</v>
      </c>
      <c r="E44" s="15"/>
      <c r="F44" s="20" t="s">
        <v>89</v>
      </c>
      <c r="G44" s="18"/>
    </row>
    <row r="45" spans="2:7" x14ac:dyDescent="0.3">
      <c r="B45" s="95" t="s">
        <v>91</v>
      </c>
      <c r="C45" s="111"/>
      <c r="D45" s="111"/>
      <c r="E45" s="111"/>
      <c r="F45" s="111"/>
      <c r="G45" s="112"/>
    </row>
    <row r="46" spans="2:7" ht="15" thickBot="1" x14ac:dyDescent="0.35">
      <c r="B46" s="96"/>
      <c r="C46" s="113"/>
      <c r="D46" s="113"/>
      <c r="E46" s="113"/>
      <c r="F46" s="113"/>
      <c r="G46" s="114"/>
    </row>
    <row r="47" spans="2:7" ht="15" thickBot="1" x14ac:dyDescent="0.35">
      <c r="B47" s="104"/>
      <c r="C47" s="105"/>
      <c r="D47" s="105"/>
      <c r="E47" s="105"/>
      <c r="F47" s="105"/>
      <c r="G47" s="106"/>
    </row>
    <row r="48" spans="2:7" ht="15" thickBot="1" x14ac:dyDescent="0.35">
      <c r="B48" s="93" t="s">
        <v>102</v>
      </c>
      <c r="C48" s="97"/>
      <c r="D48" s="97"/>
      <c r="E48" s="94"/>
      <c r="F48" s="93" t="s">
        <v>74</v>
      </c>
      <c r="G48" s="94"/>
    </row>
    <row r="49" spans="2:7" ht="15" thickBot="1" x14ac:dyDescent="0.35">
      <c r="B49" s="20" t="s">
        <v>75</v>
      </c>
      <c r="C49" s="98"/>
      <c r="D49" s="99"/>
      <c r="E49" s="100"/>
      <c r="F49" s="20" t="s">
        <v>77</v>
      </c>
      <c r="G49" s="18"/>
    </row>
    <row r="50" spans="2:7" ht="15" thickBot="1" x14ac:dyDescent="0.35">
      <c r="B50" s="20" t="s">
        <v>79</v>
      </c>
      <c r="C50" s="101"/>
      <c r="D50" s="102"/>
      <c r="E50" s="103"/>
      <c r="F50" s="20" t="s">
        <v>80</v>
      </c>
      <c r="G50" s="18"/>
    </row>
    <row r="51" spans="2:7" ht="15" thickBot="1" x14ac:dyDescent="0.35">
      <c r="B51" s="20" t="s">
        <v>82</v>
      </c>
      <c r="C51" s="16"/>
      <c r="D51" s="19" t="s">
        <v>96</v>
      </c>
      <c r="E51" s="16"/>
      <c r="F51" s="20" t="s">
        <v>84</v>
      </c>
      <c r="G51" s="18"/>
    </row>
    <row r="52" spans="2:7" ht="15" thickBot="1" x14ac:dyDescent="0.35">
      <c r="B52" s="20" t="s">
        <v>86</v>
      </c>
      <c r="C52" s="17"/>
      <c r="D52" s="20" t="s">
        <v>88</v>
      </c>
      <c r="E52" s="15"/>
      <c r="F52" s="20" t="s">
        <v>89</v>
      </c>
      <c r="G52" s="18"/>
    </row>
    <row r="53" spans="2:7" x14ac:dyDescent="0.3">
      <c r="B53" s="95" t="s">
        <v>91</v>
      </c>
      <c r="C53" s="111"/>
      <c r="D53" s="111"/>
      <c r="E53" s="111"/>
      <c r="F53" s="111"/>
      <c r="G53" s="112"/>
    </row>
    <row r="54" spans="2:7" ht="15" thickBot="1" x14ac:dyDescent="0.35">
      <c r="B54" s="96"/>
      <c r="C54" s="113"/>
      <c r="D54" s="113"/>
      <c r="E54" s="113"/>
      <c r="F54" s="113"/>
      <c r="G54" s="114"/>
    </row>
    <row r="55" spans="2:7" ht="15" thickBot="1" x14ac:dyDescent="0.35">
      <c r="B55" s="104"/>
      <c r="C55" s="105"/>
      <c r="D55" s="105"/>
      <c r="E55" s="105"/>
      <c r="F55" s="105"/>
      <c r="G55" s="106"/>
    </row>
    <row r="56" spans="2:7" ht="15" thickBot="1" x14ac:dyDescent="0.35">
      <c r="B56" s="93" t="s">
        <v>103</v>
      </c>
      <c r="C56" s="97"/>
      <c r="D56" s="97"/>
      <c r="E56" s="94"/>
      <c r="F56" s="93" t="s">
        <v>74</v>
      </c>
      <c r="G56" s="94"/>
    </row>
    <row r="57" spans="2:7" ht="15" thickBot="1" x14ac:dyDescent="0.35">
      <c r="B57" s="20" t="s">
        <v>75</v>
      </c>
      <c r="C57" s="98"/>
      <c r="D57" s="99"/>
      <c r="E57" s="100"/>
      <c r="F57" s="20" t="s">
        <v>77</v>
      </c>
      <c r="G57" s="18"/>
    </row>
    <row r="58" spans="2:7" ht="15" thickBot="1" x14ac:dyDescent="0.35">
      <c r="B58" s="20" t="s">
        <v>79</v>
      </c>
      <c r="C58" s="101"/>
      <c r="D58" s="102"/>
      <c r="E58" s="103"/>
      <c r="F58" s="20" t="s">
        <v>80</v>
      </c>
      <c r="G58" s="18"/>
    </row>
    <row r="59" spans="2:7" ht="15" thickBot="1" x14ac:dyDescent="0.35">
      <c r="B59" s="20" t="s">
        <v>82</v>
      </c>
      <c r="C59" s="16"/>
      <c r="D59" s="19" t="s">
        <v>96</v>
      </c>
      <c r="E59" s="16"/>
      <c r="F59" s="20" t="s">
        <v>84</v>
      </c>
      <c r="G59" s="18"/>
    </row>
    <row r="60" spans="2:7" ht="15" thickBot="1" x14ac:dyDescent="0.35">
      <c r="B60" s="20" t="s">
        <v>86</v>
      </c>
      <c r="C60" s="17"/>
      <c r="D60" s="20" t="s">
        <v>88</v>
      </c>
      <c r="E60" s="15"/>
      <c r="F60" s="20" t="s">
        <v>89</v>
      </c>
      <c r="G60" s="18"/>
    </row>
    <row r="61" spans="2:7" x14ac:dyDescent="0.3">
      <c r="B61" s="95" t="s">
        <v>91</v>
      </c>
      <c r="C61" s="111"/>
      <c r="D61" s="111"/>
      <c r="E61" s="111"/>
      <c r="F61" s="111"/>
      <c r="G61" s="112"/>
    </row>
    <row r="62" spans="2:7" ht="15" thickBot="1" x14ac:dyDescent="0.35">
      <c r="B62" s="96"/>
      <c r="C62" s="113"/>
      <c r="D62" s="113"/>
      <c r="E62" s="113"/>
      <c r="F62" s="113"/>
      <c r="G62" s="114"/>
    </row>
  </sheetData>
  <mergeCells count="48">
    <mergeCell ref="B14:G14"/>
    <mergeCell ref="B2:G2"/>
    <mergeCell ref="C3:D3"/>
    <mergeCell ref="F3:G3"/>
    <mergeCell ref="C4:G4"/>
    <mergeCell ref="B11:E11"/>
    <mergeCell ref="B29:B30"/>
    <mergeCell ref="C29:G30"/>
    <mergeCell ref="C15:G15"/>
    <mergeCell ref="B16:E16"/>
    <mergeCell ref="F16:G16"/>
    <mergeCell ref="C17:E17"/>
    <mergeCell ref="C18:E18"/>
    <mergeCell ref="B21:B22"/>
    <mergeCell ref="C21:G22"/>
    <mergeCell ref="B23:G23"/>
    <mergeCell ref="B24:E24"/>
    <mergeCell ref="F24:G24"/>
    <mergeCell ref="C25:E25"/>
    <mergeCell ref="C26:E26"/>
    <mergeCell ref="B45:B46"/>
    <mergeCell ref="C45:G46"/>
    <mergeCell ref="B31:G31"/>
    <mergeCell ref="B32:E32"/>
    <mergeCell ref="F32:G32"/>
    <mergeCell ref="C33:E33"/>
    <mergeCell ref="C34:E34"/>
    <mergeCell ref="B37:B38"/>
    <mergeCell ref="C37:G38"/>
    <mergeCell ref="B39:G39"/>
    <mergeCell ref="B40:E40"/>
    <mergeCell ref="F40:G40"/>
    <mergeCell ref="C41:E41"/>
    <mergeCell ref="C42:E42"/>
    <mergeCell ref="B61:B62"/>
    <mergeCell ref="C61:G62"/>
    <mergeCell ref="B47:G47"/>
    <mergeCell ref="B48:E48"/>
    <mergeCell ref="F48:G48"/>
    <mergeCell ref="C49:E49"/>
    <mergeCell ref="C50:E50"/>
    <mergeCell ref="B53:B54"/>
    <mergeCell ref="C53:G54"/>
    <mergeCell ref="B55:G55"/>
    <mergeCell ref="B56:E56"/>
    <mergeCell ref="F56:G56"/>
    <mergeCell ref="C57:E57"/>
    <mergeCell ref="C58:E58"/>
  </mergeCells>
  <hyperlinks>
    <hyperlink ref="G28" r:id="rId1" xr:uid="{16D662AA-C4C2-438F-AADA-9AA0C55252FD}"/>
    <hyperlink ref="G20" r:id="rId2" xr:uid="{EFC29125-ACE9-48A1-91FF-A906A0126B67}"/>
    <hyperlink ref="G36" r:id="rId3" xr:uid="{FE7796B9-4EFB-4E55-83A2-18D2CB7C35D4}"/>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BF0FD-7CAE-4DC6-AD80-AD2C545E8A15}">
  <dimension ref="B1:J62"/>
  <sheetViews>
    <sheetView workbookViewId="0"/>
  </sheetViews>
  <sheetFormatPr defaultRowHeight="14.4" x14ac:dyDescent="0.3"/>
  <cols>
    <col min="1" max="1" width="4.33203125" customWidth="1"/>
    <col min="2" max="2" width="36.109375" customWidth="1"/>
    <col min="3" max="7" width="24.5546875" customWidth="1"/>
    <col min="8" max="8" width="3.44140625" customWidth="1"/>
    <col min="10" max="10" width="30.109375" bestFit="1" customWidth="1"/>
  </cols>
  <sheetData>
    <row r="1" spans="2:10" ht="15" thickBot="1" x14ac:dyDescent="0.35">
      <c r="I1" s="26">
        <v>41821</v>
      </c>
      <c r="J1" s="22" t="s">
        <v>104</v>
      </c>
    </row>
    <row r="2" spans="2:10" ht="15" thickBot="1" x14ac:dyDescent="0.35">
      <c r="B2" s="118" t="s">
        <v>60</v>
      </c>
      <c r="C2" s="119"/>
      <c r="D2" s="119"/>
      <c r="E2" s="119"/>
      <c r="F2" s="119"/>
      <c r="G2" s="120"/>
    </row>
    <row r="3" spans="2:10" ht="15" thickBot="1" x14ac:dyDescent="0.35">
      <c r="B3" s="35" t="s">
        <v>61</v>
      </c>
      <c r="C3" s="124" t="str">
        <f>Resume!D4</f>
        <v>Gainwell Technologies</v>
      </c>
      <c r="D3" s="125"/>
      <c r="E3" s="25" t="s">
        <v>62</v>
      </c>
      <c r="F3" s="126" t="str">
        <f>Resume!J4</f>
        <v>Michael Johnson</v>
      </c>
      <c r="G3" s="125"/>
    </row>
    <row r="4" spans="2:10" ht="31.5" customHeight="1" thickBot="1" x14ac:dyDescent="0.35">
      <c r="B4" s="35" t="s">
        <v>108</v>
      </c>
      <c r="C4" s="115" t="s">
        <v>109</v>
      </c>
      <c r="D4" s="116"/>
      <c r="E4" s="116"/>
      <c r="F4" s="116"/>
      <c r="G4" s="117"/>
      <c r="H4" s="11"/>
    </row>
    <row r="5" spans="2:10" s="5" customFormat="1" ht="15" thickBot="1" x14ac:dyDescent="0.35">
      <c r="B5" s="6" t="s">
        <v>65</v>
      </c>
      <c r="C5" s="7" t="s">
        <v>66</v>
      </c>
      <c r="D5" s="7" t="s">
        <v>67</v>
      </c>
      <c r="E5" s="7" t="s">
        <v>68</v>
      </c>
      <c r="F5" s="7" t="s">
        <v>69</v>
      </c>
      <c r="G5" s="13" t="s">
        <v>70</v>
      </c>
    </row>
    <row r="6" spans="2:10" ht="15" thickBot="1" x14ac:dyDescent="0.35">
      <c r="B6" s="14" t="str">
        <f>IF(ISTEXT(C18),C18,"")</f>
        <v>CalWIN Eligibility Services</v>
      </c>
      <c r="C6" s="8">
        <f>IF(ISTEXT(C18),C19,)</f>
        <v>42529</v>
      </c>
      <c r="D6" s="8">
        <f>IF(ISTEXT(C18),E19,)</f>
        <v>45504</v>
      </c>
      <c r="E6" s="9">
        <f>E20</f>
        <v>1</v>
      </c>
      <c r="F6" s="10">
        <f>IF(ISTEXT(C18),DAYS360(C6,D6)/30,)</f>
        <v>97.766666666666666</v>
      </c>
      <c r="G6" s="10">
        <f>E6*F6</f>
        <v>97.766666666666666</v>
      </c>
      <c r="I6" s="23" t="str">
        <f t="shared" ref="I6" si="0">IF(C6&lt;$I$1,  "Start Date is beyond 10 years", "")</f>
        <v/>
      </c>
      <c r="J6" s="23" t="str">
        <f>IF(D6&lt;$I$1,  "End Date is beyond 10 years", "")</f>
        <v/>
      </c>
    </row>
    <row r="7" spans="2:10" ht="15" thickBot="1" x14ac:dyDescent="0.35">
      <c r="B7" s="14" t="str">
        <f>IF(ISTEXT(C34),C34,"")</f>
        <v>CalWIN Eligibility Services</v>
      </c>
      <c r="C7" s="8">
        <f>IF(ISTEXT(C34),C35,"")</f>
        <v>42529</v>
      </c>
      <c r="D7" s="8">
        <f>IF(ISTEXT(C34),E35,"")</f>
        <v>45504</v>
      </c>
      <c r="E7" s="9">
        <f>E36</f>
        <v>1</v>
      </c>
      <c r="F7" s="10">
        <f>IF(ISTEXT(C34),DAYS360(C7,D7)/30,)</f>
        <v>97.766666666666666</v>
      </c>
      <c r="G7" s="10">
        <f t="shared" ref="G7:G10" si="1">E7*F7</f>
        <v>97.766666666666666</v>
      </c>
      <c r="I7" s="23" t="str">
        <f>IF(C7&lt;$I$1,  "Start Date is beyond 10 years", "")</f>
        <v/>
      </c>
      <c r="J7" s="23" t="str">
        <f t="shared" ref="J7:J10" si="2">IF(D7&lt;$I$1,  "End Date is beyond 10 years", "")</f>
        <v/>
      </c>
    </row>
    <row r="8" spans="2:10" ht="15" thickBot="1" x14ac:dyDescent="0.35">
      <c r="B8" s="14" t="str">
        <f>IF(ISTEXT(C42),C42,"")</f>
        <v/>
      </c>
      <c r="C8" s="8" t="str">
        <f>IF(ISTEXT(C42),C43,"")</f>
        <v/>
      </c>
      <c r="D8" s="8" t="str">
        <f>IF(ISTEXT(C42),E43,"")</f>
        <v/>
      </c>
      <c r="E8" s="9">
        <f>E44</f>
        <v>0</v>
      </c>
      <c r="F8" s="10">
        <f>IF(ISTEXT(C42),DAYS360(C8,D8)/30,)</f>
        <v>0</v>
      </c>
      <c r="G8" s="10">
        <f t="shared" si="1"/>
        <v>0</v>
      </c>
      <c r="I8" s="23" t="str">
        <f t="shared" ref="I8:I10" si="3">IF(C8&lt;$I$1,  "Start Date is beyond 10 years", "")</f>
        <v/>
      </c>
      <c r="J8" s="23" t="str">
        <f t="shared" si="2"/>
        <v/>
      </c>
    </row>
    <row r="9" spans="2:10" ht="15" thickBot="1" x14ac:dyDescent="0.35">
      <c r="B9" s="14" t="str">
        <f>IF(ISTEXT(C50),C50,"")</f>
        <v/>
      </c>
      <c r="C9" s="33" t="str">
        <f>IF(ISTEXT(C50),C51,"")</f>
        <v/>
      </c>
      <c r="D9" s="33" t="str">
        <f>IF(ISTEXT(C50),E51,"")</f>
        <v/>
      </c>
      <c r="E9" s="9">
        <f>E52</f>
        <v>0</v>
      </c>
      <c r="F9" s="10">
        <f>IF(ISTEXT(C50),DAYS360(C9,D9)/30,)</f>
        <v>0</v>
      </c>
      <c r="G9" s="10">
        <f t="shared" si="1"/>
        <v>0</v>
      </c>
      <c r="I9" s="23" t="str">
        <f t="shared" si="3"/>
        <v/>
      </c>
      <c r="J9" s="23" t="str">
        <f t="shared" si="2"/>
        <v/>
      </c>
    </row>
    <row r="10" spans="2:10" ht="15" thickBot="1" x14ac:dyDescent="0.35">
      <c r="B10" s="14" t="str">
        <f>IF(ISTEXT(C58),C58,"")</f>
        <v/>
      </c>
      <c r="C10" s="8" t="str">
        <f>IF(ISTEXT(C58),C59,"")</f>
        <v/>
      </c>
      <c r="D10" s="8" t="str">
        <f>IF(ISTEXT(C58),E59,"")</f>
        <v/>
      </c>
      <c r="E10" s="9">
        <f>E60</f>
        <v>0</v>
      </c>
      <c r="F10" s="10">
        <f>IF(ISTEXT(C58),DAYS360(C10,D10)/30,)</f>
        <v>0</v>
      </c>
      <c r="G10" s="10">
        <f t="shared" si="1"/>
        <v>0</v>
      </c>
      <c r="I10" s="23" t="str">
        <f t="shared" si="3"/>
        <v/>
      </c>
      <c r="J10" s="23" t="str">
        <f t="shared" si="2"/>
        <v/>
      </c>
    </row>
    <row r="11" spans="2:10" ht="15" thickBot="1" x14ac:dyDescent="0.35">
      <c r="B11" s="121" t="s">
        <v>71</v>
      </c>
      <c r="C11" s="122"/>
      <c r="D11" s="122"/>
      <c r="E11" s="123"/>
      <c r="F11" s="12">
        <f>SUM(F6:F10)</f>
        <v>195.53333333333333</v>
      </c>
      <c r="G11" s="12">
        <f>SUM(G6:G10)</f>
        <v>195.53333333333333</v>
      </c>
    </row>
    <row r="13" spans="2:10" ht="15" thickBot="1" x14ac:dyDescent="0.35"/>
    <row r="14" spans="2:10" ht="15" thickBot="1" x14ac:dyDescent="0.35">
      <c r="B14" s="118" t="s">
        <v>72</v>
      </c>
      <c r="C14" s="119"/>
      <c r="D14" s="119"/>
      <c r="E14" s="119"/>
      <c r="F14" s="119"/>
      <c r="G14" s="120"/>
    </row>
    <row r="15" spans="2:10" ht="27" customHeight="1" thickBot="1" x14ac:dyDescent="0.35">
      <c r="B15" s="4" t="str">
        <f>B4</f>
        <v>Minimum Qualification - S5</v>
      </c>
      <c r="C15" s="115" t="str">
        <f>C4</f>
        <v>A minimum of five (5) years of experience within the past ten (10) years, supervising teams of 25 people or greater on IT systems Projects.</v>
      </c>
      <c r="D15" s="116"/>
      <c r="E15" s="116"/>
      <c r="F15" s="116"/>
      <c r="G15" s="117"/>
    </row>
    <row r="16" spans="2:10" ht="15" thickBot="1" x14ac:dyDescent="0.35">
      <c r="B16" s="93" t="s">
        <v>73</v>
      </c>
      <c r="C16" s="97"/>
      <c r="D16" s="97"/>
      <c r="E16" s="94"/>
      <c r="F16" s="93" t="s">
        <v>74</v>
      </c>
      <c r="G16" s="94"/>
    </row>
    <row r="17" spans="2:7" ht="15" thickBot="1" x14ac:dyDescent="0.35">
      <c r="B17" s="20" t="s">
        <v>75</v>
      </c>
      <c r="C17" s="98" t="s">
        <v>76</v>
      </c>
      <c r="D17" s="99"/>
      <c r="E17" s="100"/>
      <c r="F17" s="20" t="s">
        <v>77</v>
      </c>
      <c r="G17" s="18" t="s">
        <v>78</v>
      </c>
    </row>
    <row r="18" spans="2:7" ht="15" thickBot="1" x14ac:dyDescent="0.35">
      <c r="B18" s="20" t="s">
        <v>79</v>
      </c>
      <c r="C18" s="101" t="s">
        <v>51</v>
      </c>
      <c r="D18" s="102"/>
      <c r="E18" s="103"/>
      <c r="F18" s="20" t="s">
        <v>80</v>
      </c>
      <c r="G18" s="18" t="s">
        <v>81</v>
      </c>
    </row>
    <row r="19" spans="2:7" ht="15" thickBot="1" x14ac:dyDescent="0.35">
      <c r="B19" s="20" t="s">
        <v>82</v>
      </c>
      <c r="C19" s="16">
        <v>42529</v>
      </c>
      <c r="D19" s="19" t="s">
        <v>83</v>
      </c>
      <c r="E19" s="16">
        <v>45504</v>
      </c>
      <c r="F19" s="20" t="s">
        <v>84</v>
      </c>
      <c r="G19" s="42" t="s">
        <v>126</v>
      </c>
    </row>
    <row r="20" spans="2:7" ht="53.4" thickBot="1" x14ac:dyDescent="0.35">
      <c r="B20" s="20" t="s">
        <v>86</v>
      </c>
      <c r="C20" s="44" t="s">
        <v>124</v>
      </c>
      <c r="D20" s="20" t="s">
        <v>88</v>
      </c>
      <c r="E20" s="15">
        <v>1</v>
      </c>
      <c r="F20" s="20" t="s">
        <v>89</v>
      </c>
      <c r="G20" s="43" t="s">
        <v>90</v>
      </c>
    </row>
    <row r="21" spans="2:7" x14ac:dyDescent="0.3">
      <c r="B21" s="95" t="s">
        <v>91</v>
      </c>
      <c r="C21" s="127" t="s">
        <v>110</v>
      </c>
      <c r="D21" s="127"/>
      <c r="E21" s="127"/>
      <c r="F21" s="127"/>
      <c r="G21" s="128"/>
    </row>
    <row r="22" spans="2:7" ht="6" customHeight="1" thickBot="1" x14ac:dyDescent="0.35">
      <c r="B22" s="96"/>
      <c r="C22" s="129"/>
      <c r="D22" s="129"/>
      <c r="E22" s="129"/>
      <c r="F22" s="129"/>
      <c r="G22" s="130"/>
    </row>
    <row r="23" spans="2:7" ht="15.75" customHeight="1" thickBot="1" x14ac:dyDescent="0.35">
      <c r="B23" s="104"/>
      <c r="C23" s="105"/>
      <c r="D23" s="105"/>
      <c r="E23" s="105"/>
      <c r="F23" s="105"/>
      <c r="G23" s="106"/>
    </row>
    <row r="24" spans="2:7" ht="15" thickBot="1" x14ac:dyDescent="0.35">
      <c r="B24" s="93" t="s">
        <v>73</v>
      </c>
      <c r="C24" s="97"/>
      <c r="D24" s="97"/>
      <c r="E24" s="94"/>
      <c r="F24" s="93" t="s">
        <v>74</v>
      </c>
      <c r="G24" s="94"/>
    </row>
    <row r="25" spans="2:7" ht="15" thickBot="1" x14ac:dyDescent="0.35">
      <c r="B25" s="20" t="s">
        <v>75</v>
      </c>
      <c r="C25" s="98" t="s">
        <v>76</v>
      </c>
      <c r="D25" s="99"/>
      <c r="E25" s="100"/>
      <c r="F25" s="20" t="s">
        <v>77</v>
      </c>
      <c r="G25" s="18" t="s">
        <v>93</v>
      </c>
    </row>
    <row r="26" spans="2:7" ht="15" thickBot="1" x14ac:dyDescent="0.35">
      <c r="B26" s="20" t="s">
        <v>79</v>
      </c>
      <c r="C26" s="101" t="s">
        <v>51</v>
      </c>
      <c r="D26" s="102"/>
      <c r="E26" s="103"/>
      <c r="F26" s="20" t="s">
        <v>80</v>
      </c>
      <c r="G26" s="18" t="s">
        <v>94</v>
      </c>
    </row>
    <row r="27" spans="2:7" ht="15" thickBot="1" x14ac:dyDescent="0.35">
      <c r="B27" s="20" t="s">
        <v>95</v>
      </c>
      <c r="C27" s="16">
        <v>42529</v>
      </c>
      <c r="D27" s="19" t="s">
        <v>96</v>
      </c>
      <c r="E27" s="16">
        <v>45504</v>
      </c>
      <c r="F27" s="20" t="s">
        <v>84</v>
      </c>
      <c r="G27" s="18"/>
    </row>
    <row r="28" spans="2:7" ht="53.4" thickBot="1" x14ac:dyDescent="0.35">
      <c r="B28" s="20" t="s">
        <v>86</v>
      </c>
      <c r="C28" s="44" t="s">
        <v>124</v>
      </c>
      <c r="D28" s="20" t="s">
        <v>88</v>
      </c>
      <c r="E28" s="15">
        <v>1</v>
      </c>
      <c r="F28" s="20" t="s">
        <v>89</v>
      </c>
      <c r="G28" s="39" t="s">
        <v>97</v>
      </c>
    </row>
    <row r="29" spans="2:7" x14ac:dyDescent="0.3">
      <c r="B29" s="95" t="s">
        <v>91</v>
      </c>
      <c r="C29" s="127" t="s">
        <v>110</v>
      </c>
      <c r="D29" s="127"/>
      <c r="E29" s="127"/>
      <c r="F29" s="127"/>
      <c r="G29" s="128"/>
    </row>
    <row r="30" spans="2:7" ht="7.2" customHeight="1" thickBot="1" x14ac:dyDescent="0.35">
      <c r="B30" s="96"/>
      <c r="C30" s="129"/>
      <c r="D30" s="129"/>
      <c r="E30" s="129"/>
      <c r="F30" s="129"/>
      <c r="G30" s="130"/>
    </row>
    <row r="31" spans="2:7" ht="15" thickBot="1" x14ac:dyDescent="0.35">
      <c r="B31" s="104"/>
      <c r="C31" s="105"/>
      <c r="D31" s="105"/>
      <c r="E31" s="105"/>
      <c r="F31" s="105"/>
      <c r="G31" s="106"/>
    </row>
    <row r="32" spans="2:7" x14ac:dyDescent="0.3">
      <c r="B32" s="93" t="s">
        <v>73</v>
      </c>
      <c r="C32" s="97"/>
      <c r="D32" s="97"/>
      <c r="E32" s="94"/>
      <c r="F32" s="93" t="s">
        <v>74</v>
      </c>
      <c r="G32" s="94"/>
    </row>
    <row r="33" spans="2:7" ht="15.75" customHeight="1" x14ac:dyDescent="0.3">
      <c r="B33" s="20" t="s">
        <v>75</v>
      </c>
      <c r="C33" s="98" t="s">
        <v>76</v>
      </c>
      <c r="D33" s="99"/>
      <c r="E33" s="100"/>
      <c r="F33" s="20" t="s">
        <v>77</v>
      </c>
      <c r="G33" s="18" t="s">
        <v>98</v>
      </c>
    </row>
    <row r="34" spans="2:7" ht="15.75" customHeight="1" x14ac:dyDescent="0.3">
      <c r="B34" s="20" t="s">
        <v>79</v>
      </c>
      <c r="C34" s="101" t="s">
        <v>51</v>
      </c>
      <c r="D34" s="102"/>
      <c r="E34" s="103"/>
      <c r="F34" s="20" t="s">
        <v>80</v>
      </c>
      <c r="G34" s="18" t="s">
        <v>94</v>
      </c>
    </row>
    <row r="35" spans="2:7" ht="15.75" customHeight="1" x14ac:dyDescent="0.3">
      <c r="B35" s="20" t="s">
        <v>82</v>
      </c>
      <c r="C35" s="16">
        <v>42529</v>
      </c>
      <c r="D35" s="19" t="s">
        <v>96</v>
      </c>
      <c r="E35" s="16">
        <v>45504</v>
      </c>
      <c r="F35" s="20" t="s">
        <v>84</v>
      </c>
      <c r="G35" s="18" t="s">
        <v>127</v>
      </c>
    </row>
    <row r="36" spans="2:7" ht="54" customHeight="1" x14ac:dyDescent="0.3">
      <c r="B36" s="20" t="s">
        <v>86</v>
      </c>
      <c r="C36" s="44" t="s">
        <v>124</v>
      </c>
      <c r="D36" s="20" t="s">
        <v>88</v>
      </c>
      <c r="E36" s="15">
        <v>1</v>
      </c>
      <c r="F36" s="20" t="s">
        <v>89</v>
      </c>
      <c r="G36" s="39" t="s">
        <v>100</v>
      </c>
    </row>
    <row r="37" spans="2:7" x14ac:dyDescent="0.3">
      <c r="B37" s="95" t="s">
        <v>91</v>
      </c>
      <c r="C37" s="111" t="s">
        <v>110</v>
      </c>
      <c r="D37" s="111"/>
      <c r="E37" s="111"/>
      <c r="F37" s="111"/>
      <c r="G37" s="112"/>
    </row>
    <row r="38" spans="2:7" x14ac:dyDescent="0.3">
      <c r="B38" s="96"/>
      <c r="C38" s="113"/>
      <c r="D38" s="113"/>
      <c r="E38" s="113"/>
      <c r="F38" s="113"/>
      <c r="G38" s="114"/>
    </row>
    <row r="39" spans="2:7" x14ac:dyDescent="0.3">
      <c r="B39" s="104"/>
      <c r="C39" s="105"/>
      <c r="D39" s="105"/>
      <c r="E39" s="105"/>
      <c r="F39" s="105"/>
      <c r="G39" s="106"/>
    </row>
    <row r="40" spans="2:7" ht="15" thickBot="1" x14ac:dyDescent="0.35">
      <c r="B40" s="93" t="s">
        <v>101</v>
      </c>
      <c r="C40" s="97"/>
      <c r="D40" s="97"/>
      <c r="E40" s="94"/>
      <c r="F40" s="93" t="s">
        <v>74</v>
      </c>
      <c r="G40" s="94"/>
    </row>
    <row r="41" spans="2:7" ht="15" thickBot="1" x14ac:dyDescent="0.35">
      <c r="B41" s="20" t="s">
        <v>75</v>
      </c>
      <c r="C41" s="98"/>
      <c r="D41" s="99"/>
      <c r="E41" s="100"/>
      <c r="F41" s="20" t="s">
        <v>77</v>
      </c>
      <c r="G41" s="18"/>
    </row>
    <row r="42" spans="2:7" ht="15" thickBot="1" x14ac:dyDescent="0.35">
      <c r="B42" s="20" t="s">
        <v>79</v>
      </c>
      <c r="C42" s="101"/>
      <c r="D42" s="102"/>
      <c r="E42" s="103"/>
      <c r="F42" s="20" t="s">
        <v>80</v>
      </c>
      <c r="G42" s="18"/>
    </row>
    <row r="43" spans="2:7" ht="15" thickBot="1" x14ac:dyDescent="0.35">
      <c r="B43" s="20" t="s">
        <v>82</v>
      </c>
      <c r="C43" s="16"/>
      <c r="D43" s="19" t="s">
        <v>96</v>
      </c>
      <c r="E43" s="16"/>
      <c r="F43" s="20" t="s">
        <v>84</v>
      </c>
      <c r="G43" s="18"/>
    </row>
    <row r="44" spans="2:7" ht="15" thickBot="1" x14ac:dyDescent="0.35">
      <c r="B44" s="20" t="s">
        <v>86</v>
      </c>
      <c r="C44" s="17"/>
      <c r="D44" s="20" t="s">
        <v>88</v>
      </c>
      <c r="E44" s="15"/>
      <c r="F44" s="20" t="s">
        <v>89</v>
      </c>
      <c r="G44" s="18"/>
    </row>
    <row r="45" spans="2:7" x14ac:dyDescent="0.3">
      <c r="B45" s="95" t="s">
        <v>91</v>
      </c>
      <c r="C45" s="111"/>
      <c r="D45" s="111"/>
      <c r="E45" s="111"/>
      <c r="F45" s="111"/>
      <c r="G45" s="112"/>
    </row>
    <row r="46" spans="2:7" ht="15" thickBot="1" x14ac:dyDescent="0.35">
      <c r="B46" s="96"/>
      <c r="C46" s="113"/>
      <c r="D46" s="113"/>
      <c r="E46" s="113"/>
      <c r="F46" s="113"/>
      <c r="G46" s="114"/>
    </row>
    <row r="47" spans="2:7" ht="15" thickBot="1" x14ac:dyDescent="0.35">
      <c r="B47" s="104"/>
      <c r="C47" s="105"/>
      <c r="D47" s="105"/>
      <c r="E47" s="105"/>
      <c r="F47" s="105"/>
      <c r="G47" s="106"/>
    </row>
    <row r="48" spans="2:7" ht="15" thickBot="1" x14ac:dyDescent="0.35">
      <c r="B48" s="93" t="s">
        <v>102</v>
      </c>
      <c r="C48" s="97"/>
      <c r="D48" s="97"/>
      <c r="E48" s="94"/>
      <c r="F48" s="93" t="s">
        <v>74</v>
      </c>
      <c r="G48" s="94"/>
    </row>
    <row r="49" spans="2:7" ht="15" thickBot="1" x14ac:dyDescent="0.35">
      <c r="B49" s="20" t="s">
        <v>75</v>
      </c>
      <c r="C49" s="98"/>
      <c r="D49" s="99"/>
      <c r="E49" s="100"/>
      <c r="F49" s="20" t="s">
        <v>77</v>
      </c>
      <c r="G49" s="18"/>
    </row>
    <row r="50" spans="2:7" ht="15" thickBot="1" x14ac:dyDescent="0.35">
      <c r="B50" s="20" t="s">
        <v>79</v>
      </c>
      <c r="C50" s="101"/>
      <c r="D50" s="102"/>
      <c r="E50" s="103"/>
      <c r="F50" s="20" t="s">
        <v>80</v>
      </c>
      <c r="G50" s="18"/>
    </row>
    <row r="51" spans="2:7" ht="15" thickBot="1" x14ac:dyDescent="0.35">
      <c r="B51" s="20" t="s">
        <v>82</v>
      </c>
      <c r="C51" s="16"/>
      <c r="D51" s="19" t="s">
        <v>96</v>
      </c>
      <c r="E51" s="16"/>
      <c r="F51" s="20" t="s">
        <v>84</v>
      </c>
      <c r="G51" s="18"/>
    </row>
    <row r="52" spans="2:7" ht="15" thickBot="1" x14ac:dyDescent="0.35">
      <c r="B52" s="20" t="s">
        <v>86</v>
      </c>
      <c r="C52" s="17"/>
      <c r="D52" s="20" t="s">
        <v>88</v>
      </c>
      <c r="E52" s="15"/>
      <c r="F52" s="20" t="s">
        <v>89</v>
      </c>
      <c r="G52" s="18"/>
    </row>
    <row r="53" spans="2:7" x14ac:dyDescent="0.3">
      <c r="B53" s="95" t="s">
        <v>91</v>
      </c>
      <c r="C53" s="111"/>
      <c r="D53" s="111"/>
      <c r="E53" s="111"/>
      <c r="F53" s="111"/>
      <c r="G53" s="112"/>
    </row>
    <row r="54" spans="2:7" ht="15" thickBot="1" x14ac:dyDescent="0.35">
      <c r="B54" s="96"/>
      <c r="C54" s="113"/>
      <c r="D54" s="113"/>
      <c r="E54" s="113"/>
      <c r="F54" s="113"/>
      <c r="G54" s="114"/>
    </row>
    <row r="55" spans="2:7" ht="15" thickBot="1" x14ac:dyDescent="0.35">
      <c r="B55" s="104"/>
      <c r="C55" s="105"/>
      <c r="D55" s="105"/>
      <c r="E55" s="105"/>
      <c r="F55" s="105"/>
      <c r="G55" s="106"/>
    </row>
    <row r="56" spans="2:7" ht="15" thickBot="1" x14ac:dyDescent="0.35">
      <c r="B56" s="93" t="s">
        <v>103</v>
      </c>
      <c r="C56" s="97"/>
      <c r="D56" s="97"/>
      <c r="E56" s="94"/>
      <c r="F56" s="93" t="s">
        <v>74</v>
      </c>
      <c r="G56" s="94"/>
    </row>
    <row r="57" spans="2:7" ht="15" thickBot="1" x14ac:dyDescent="0.35">
      <c r="B57" s="20" t="s">
        <v>75</v>
      </c>
      <c r="C57" s="98"/>
      <c r="D57" s="99"/>
      <c r="E57" s="100"/>
      <c r="F57" s="20" t="s">
        <v>77</v>
      </c>
      <c r="G57" s="18"/>
    </row>
    <row r="58" spans="2:7" ht="15" thickBot="1" x14ac:dyDescent="0.35">
      <c r="B58" s="20" t="s">
        <v>79</v>
      </c>
      <c r="C58" s="101"/>
      <c r="D58" s="102"/>
      <c r="E58" s="103"/>
      <c r="F58" s="20" t="s">
        <v>80</v>
      </c>
      <c r="G58" s="18"/>
    </row>
    <row r="59" spans="2:7" ht="15" thickBot="1" x14ac:dyDescent="0.35">
      <c r="B59" s="20" t="s">
        <v>82</v>
      </c>
      <c r="C59" s="16"/>
      <c r="D59" s="19" t="s">
        <v>96</v>
      </c>
      <c r="E59" s="16"/>
      <c r="F59" s="20" t="s">
        <v>84</v>
      </c>
      <c r="G59" s="18"/>
    </row>
    <row r="60" spans="2:7" ht="15" thickBot="1" x14ac:dyDescent="0.35">
      <c r="B60" s="20" t="s">
        <v>86</v>
      </c>
      <c r="C60" s="17"/>
      <c r="D60" s="20" t="s">
        <v>88</v>
      </c>
      <c r="E60" s="15"/>
      <c r="F60" s="20" t="s">
        <v>89</v>
      </c>
      <c r="G60" s="18"/>
    </row>
    <row r="61" spans="2:7" x14ac:dyDescent="0.3">
      <c r="B61" s="95" t="s">
        <v>91</v>
      </c>
      <c r="C61" s="111"/>
      <c r="D61" s="111"/>
      <c r="E61" s="111"/>
      <c r="F61" s="111"/>
      <c r="G61" s="112"/>
    </row>
    <row r="62" spans="2:7" ht="15" thickBot="1" x14ac:dyDescent="0.35">
      <c r="B62" s="96"/>
      <c r="C62" s="113"/>
      <c r="D62" s="113"/>
      <c r="E62" s="113"/>
      <c r="F62" s="113"/>
      <c r="G62" s="114"/>
    </row>
  </sheetData>
  <mergeCells count="48">
    <mergeCell ref="B14:G14"/>
    <mergeCell ref="B2:G2"/>
    <mergeCell ref="C3:D3"/>
    <mergeCell ref="F3:G3"/>
    <mergeCell ref="C4:G4"/>
    <mergeCell ref="B11:E11"/>
    <mergeCell ref="B29:B30"/>
    <mergeCell ref="C29:G30"/>
    <mergeCell ref="C15:G15"/>
    <mergeCell ref="B16:E16"/>
    <mergeCell ref="F16:G16"/>
    <mergeCell ref="C17:E17"/>
    <mergeCell ref="C18:E18"/>
    <mergeCell ref="B21:B22"/>
    <mergeCell ref="C21:G22"/>
    <mergeCell ref="B23:G23"/>
    <mergeCell ref="B24:E24"/>
    <mergeCell ref="F24:G24"/>
    <mergeCell ref="C25:E25"/>
    <mergeCell ref="C26:E26"/>
    <mergeCell ref="B45:B46"/>
    <mergeCell ref="C45:G46"/>
    <mergeCell ref="B31:G31"/>
    <mergeCell ref="B32:E32"/>
    <mergeCell ref="F32:G32"/>
    <mergeCell ref="C33:E33"/>
    <mergeCell ref="C34:E34"/>
    <mergeCell ref="B37:B38"/>
    <mergeCell ref="C37:G38"/>
    <mergeCell ref="B39:G39"/>
    <mergeCell ref="B40:E40"/>
    <mergeCell ref="F40:G40"/>
    <mergeCell ref="C41:E41"/>
    <mergeCell ref="C42:E42"/>
    <mergeCell ref="B61:B62"/>
    <mergeCell ref="C61:G62"/>
    <mergeCell ref="B47:G47"/>
    <mergeCell ref="B48:E48"/>
    <mergeCell ref="F48:G48"/>
    <mergeCell ref="C49:E49"/>
    <mergeCell ref="C50:E50"/>
    <mergeCell ref="B53:B54"/>
    <mergeCell ref="C53:G54"/>
    <mergeCell ref="B55:G55"/>
    <mergeCell ref="B56:E56"/>
    <mergeCell ref="F56:G56"/>
    <mergeCell ref="C57:E57"/>
    <mergeCell ref="C58:E58"/>
  </mergeCells>
  <hyperlinks>
    <hyperlink ref="G28" r:id="rId1" xr:uid="{495EB617-4964-4894-90B2-DF18086ECFB5}"/>
    <hyperlink ref="G20" r:id="rId2" xr:uid="{1B522AD4-7344-4703-8250-3A06FF135D9E}"/>
    <hyperlink ref="G36" r:id="rId3" xr:uid="{EEBEEA78-2347-49BE-A7DE-79E2ACBA52B3}"/>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13EEC-E2ED-41A4-BB81-8ABD07A5FB1C}">
  <dimension ref="B1:J62"/>
  <sheetViews>
    <sheetView workbookViewId="0"/>
  </sheetViews>
  <sheetFormatPr defaultRowHeight="14.4" x14ac:dyDescent="0.3"/>
  <cols>
    <col min="1" max="1" width="4.109375" customWidth="1"/>
    <col min="2" max="2" width="36.109375" customWidth="1"/>
    <col min="3" max="7" width="24.5546875" customWidth="1"/>
    <col min="8" max="8" width="4.44140625" customWidth="1"/>
    <col min="10" max="10" width="30.109375" bestFit="1" customWidth="1"/>
  </cols>
  <sheetData>
    <row r="1" spans="2:10" ht="15" thickBot="1" x14ac:dyDescent="0.35">
      <c r="I1" s="26">
        <v>41821</v>
      </c>
      <c r="J1" s="22" t="s">
        <v>104</v>
      </c>
    </row>
    <row r="2" spans="2:10" ht="15" thickBot="1" x14ac:dyDescent="0.35">
      <c r="B2" s="118" t="s">
        <v>60</v>
      </c>
      <c r="C2" s="119"/>
      <c r="D2" s="119"/>
      <c r="E2" s="119"/>
      <c r="F2" s="119"/>
      <c r="G2" s="120"/>
    </row>
    <row r="3" spans="2:10" ht="15" thickBot="1" x14ac:dyDescent="0.35">
      <c r="B3" s="35" t="s">
        <v>61</v>
      </c>
      <c r="C3" s="124" t="str">
        <f>Resume!D4</f>
        <v>Gainwell Technologies</v>
      </c>
      <c r="D3" s="125"/>
      <c r="E3" s="25" t="s">
        <v>62</v>
      </c>
      <c r="F3" s="126" t="str">
        <f>Resume!J4</f>
        <v>Michael Johnson</v>
      </c>
      <c r="G3" s="125"/>
    </row>
    <row r="4" spans="2:10" ht="55.5" customHeight="1" thickBot="1" x14ac:dyDescent="0.35">
      <c r="B4" s="35" t="s">
        <v>111</v>
      </c>
      <c r="C4" s="115" t="s">
        <v>112</v>
      </c>
      <c r="D4" s="116"/>
      <c r="E4" s="116"/>
      <c r="F4" s="116"/>
      <c r="G4" s="117"/>
      <c r="H4" s="11"/>
    </row>
    <row r="5" spans="2:10" s="5" customFormat="1" ht="15" thickBot="1" x14ac:dyDescent="0.35">
      <c r="B5" s="6" t="s">
        <v>65</v>
      </c>
      <c r="C5" s="7" t="s">
        <v>66</v>
      </c>
      <c r="D5" s="7" t="s">
        <v>67</v>
      </c>
      <c r="E5" s="7" t="s">
        <v>68</v>
      </c>
      <c r="F5" s="7" t="s">
        <v>69</v>
      </c>
      <c r="G5" s="13" t="s">
        <v>70</v>
      </c>
    </row>
    <row r="6" spans="2:10" ht="15" thickBot="1" x14ac:dyDescent="0.35">
      <c r="B6" s="14" t="str">
        <f>IF(ISTEXT(C18),C18,"")</f>
        <v>CalWIN Eligibility Services</v>
      </c>
      <c r="C6" s="8">
        <f>IF(ISTEXT(C18),C19,)</f>
        <v>42529</v>
      </c>
      <c r="D6" s="8">
        <f>IF(ISTEXT(C18),E19,)</f>
        <v>45504</v>
      </c>
      <c r="E6" s="9">
        <f>E20</f>
        <v>1</v>
      </c>
      <c r="F6" s="10">
        <f>IF(ISTEXT(C18),DAYS360(C6,D6)/30,)</f>
        <v>97.766666666666666</v>
      </c>
      <c r="G6" s="10">
        <f>E6*F6</f>
        <v>97.766666666666666</v>
      </c>
      <c r="I6" s="23" t="str">
        <f t="shared" ref="I6" si="0">IF(C6&lt;$I$1,  "Start Date is beyond 10 years", "")</f>
        <v/>
      </c>
      <c r="J6" s="23" t="str">
        <f>IF(D6&lt;$I$1,  "End Date is beyond 10 years", "")</f>
        <v/>
      </c>
    </row>
    <row r="7" spans="2:10" ht="15" thickBot="1" x14ac:dyDescent="0.35">
      <c r="B7" s="14" t="str">
        <f>IF(ISTEXT(C34),C34,"")</f>
        <v>CalWIN Eligibility Services</v>
      </c>
      <c r="C7" s="8">
        <f>IF(ISTEXT(C34),C35,"")</f>
        <v>42529</v>
      </c>
      <c r="D7" s="8">
        <f>IF(ISTEXT(C34),E35,"")</f>
        <v>45504</v>
      </c>
      <c r="E7" s="9">
        <f>E36</f>
        <v>1</v>
      </c>
      <c r="F7" s="10">
        <f>IF(ISTEXT(C34),DAYS360(C7,D7)/30,)</f>
        <v>97.766666666666666</v>
      </c>
      <c r="G7" s="10">
        <f t="shared" ref="G7:G10" si="1">E7*F7</f>
        <v>97.766666666666666</v>
      </c>
      <c r="I7" s="23" t="str">
        <f>IF(C7&lt;$I$1,  "Start Date is beyond 10 years", "")</f>
        <v/>
      </c>
      <c r="J7" s="23" t="str">
        <f t="shared" ref="J7:J10" si="2">IF(D7&lt;$I$1,  "End Date is beyond 10 years", "")</f>
        <v/>
      </c>
    </row>
    <row r="8" spans="2:10" ht="15" thickBot="1" x14ac:dyDescent="0.35">
      <c r="B8" s="14" t="str">
        <f>IF(ISTEXT(C42),C42,"")</f>
        <v/>
      </c>
      <c r="C8" s="8" t="str">
        <f>IF(ISTEXT(C42),C43,"")</f>
        <v/>
      </c>
      <c r="D8" s="8" t="str">
        <f>IF(ISTEXT(C42),E43,"")</f>
        <v/>
      </c>
      <c r="E8" s="9">
        <f>E44</f>
        <v>0</v>
      </c>
      <c r="F8" s="10">
        <f>IF(ISTEXT(C42),DAYS360(C8,D8)/30,)</f>
        <v>0</v>
      </c>
      <c r="G8" s="10">
        <f t="shared" si="1"/>
        <v>0</v>
      </c>
      <c r="I8" s="23" t="str">
        <f t="shared" ref="I8:I10" si="3">IF(C8&lt;$I$1,  "Start Date is beyond 10 years", "")</f>
        <v/>
      </c>
      <c r="J8" s="23" t="str">
        <f t="shared" si="2"/>
        <v/>
      </c>
    </row>
    <row r="9" spans="2:10" ht="15" thickBot="1" x14ac:dyDescent="0.35">
      <c r="B9" s="14" t="str">
        <f>IF(ISTEXT(C50),C50,"")</f>
        <v/>
      </c>
      <c r="C9" s="33" t="str">
        <f>IF(ISTEXT(C50),C51,"")</f>
        <v/>
      </c>
      <c r="D9" s="33" t="str">
        <f>IF(ISTEXT(C50),E51,"")</f>
        <v/>
      </c>
      <c r="E9" s="9">
        <f>E52</f>
        <v>0</v>
      </c>
      <c r="F9" s="10">
        <f>IF(ISTEXT(C50),DAYS360(C9,D9)/30,)</f>
        <v>0</v>
      </c>
      <c r="G9" s="10">
        <f t="shared" si="1"/>
        <v>0</v>
      </c>
      <c r="I9" s="23" t="str">
        <f t="shared" si="3"/>
        <v/>
      </c>
      <c r="J9" s="23" t="str">
        <f t="shared" si="2"/>
        <v/>
      </c>
    </row>
    <row r="10" spans="2:10" ht="15" thickBot="1" x14ac:dyDescent="0.35">
      <c r="B10" s="14" t="str">
        <f>IF(ISTEXT(C58),C58,"")</f>
        <v/>
      </c>
      <c r="C10" s="8" t="str">
        <f>IF(ISTEXT(C58),C59,"")</f>
        <v/>
      </c>
      <c r="D10" s="8" t="str">
        <f>IF(ISTEXT(C58),E59,"")</f>
        <v/>
      </c>
      <c r="E10" s="9">
        <f>E60</f>
        <v>0</v>
      </c>
      <c r="F10" s="10">
        <f>IF(ISTEXT(C58),DAYS360(C10,D10)/30,)</f>
        <v>0</v>
      </c>
      <c r="G10" s="10">
        <f t="shared" si="1"/>
        <v>0</v>
      </c>
      <c r="I10" s="23" t="str">
        <f t="shared" si="3"/>
        <v/>
      </c>
      <c r="J10" s="23" t="str">
        <f t="shared" si="2"/>
        <v/>
      </c>
    </row>
    <row r="11" spans="2:10" ht="15" thickBot="1" x14ac:dyDescent="0.35">
      <c r="B11" s="121" t="s">
        <v>71</v>
      </c>
      <c r="C11" s="122"/>
      <c r="D11" s="122"/>
      <c r="E11" s="123"/>
      <c r="F11" s="12">
        <f>SUM(F6:F10)</f>
        <v>195.53333333333333</v>
      </c>
      <c r="G11" s="12">
        <f>SUM(G6:G10)</f>
        <v>195.53333333333333</v>
      </c>
    </row>
    <row r="13" spans="2:10" ht="15" thickBot="1" x14ac:dyDescent="0.35"/>
    <row r="14" spans="2:10" ht="15" thickBot="1" x14ac:dyDescent="0.35">
      <c r="B14" s="118" t="s">
        <v>72</v>
      </c>
      <c r="C14" s="119"/>
      <c r="D14" s="119"/>
      <c r="E14" s="119"/>
      <c r="F14" s="119"/>
      <c r="G14" s="120"/>
    </row>
    <row r="15" spans="2:10" ht="54.75" customHeight="1" thickBot="1" x14ac:dyDescent="0.35">
      <c r="B15" s="4" t="str">
        <f>B4</f>
        <v>Minimum Qualification - S6</v>
      </c>
      <c r="C15" s="115" t="str">
        <f>C4</f>
        <v>A minimum of five (5) years of experience within the past ten (10) years building and maintaining strong working relationships with clients and key internal and external stakeholders; conveying relevant information to an executive-level audience, ensuring client is aware of progress/service status; and building credibility and fostering business-partnering relationships.</v>
      </c>
      <c r="D15" s="116"/>
      <c r="E15" s="116"/>
      <c r="F15" s="116"/>
      <c r="G15" s="117"/>
    </row>
    <row r="16" spans="2:10" ht="15" thickBot="1" x14ac:dyDescent="0.35">
      <c r="B16" s="93" t="s">
        <v>73</v>
      </c>
      <c r="C16" s="97"/>
      <c r="D16" s="97"/>
      <c r="E16" s="94"/>
      <c r="F16" s="93" t="s">
        <v>74</v>
      </c>
      <c r="G16" s="94"/>
    </row>
    <row r="17" spans="2:8" ht="15" thickBot="1" x14ac:dyDescent="0.35">
      <c r="B17" s="20" t="s">
        <v>75</v>
      </c>
      <c r="C17" s="98" t="s">
        <v>76</v>
      </c>
      <c r="D17" s="99"/>
      <c r="E17" s="100"/>
      <c r="F17" s="20" t="s">
        <v>77</v>
      </c>
      <c r="G17" s="18" t="s">
        <v>78</v>
      </c>
    </row>
    <row r="18" spans="2:8" ht="15" thickBot="1" x14ac:dyDescent="0.35">
      <c r="B18" s="20" t="s">
        <v>79</v>
      </c>
      <c r="C18" s="101" t="s">
        <v>51</v>
      </c>
      <c r="D18" s="102"/>
      <c r="E18" s="103"/>
      <c r="F18" s="20" t="s">
        <v>80</v>
      </c>
      <c r="G18" s="18" t="s">
        <v>81</v>
      </c>
    </row>
    <row r="19" spans="2:8" ht="15" thickBot="1" x14ac:dyDescent="0.35">
      <c r="B19" s="20" t="s">
        <v>82</v>
      </c>
      <c r="C19" s="16">
        <v>42529</v>
      </c>
      <c r="D19" s="19" t="s">
        <v>83</v>
      </c>
      <c r="E19" s="16">
        <v>45504</v>
      </c>
      <c r="F19" s="20" t="s">
        <v>84</v>
      </c>
      <c r="G19" s="42" t="s">
        <v>85</v>
      </c>
    </row>
    <row r="20" spans="2:8" ht="53.4" thickBot="1" x14ac:dyDescent="0.35">
      <c r="B20" s="20" t="s">
        <v>86</v>
      </c>
      <c r="C20" s="44" t="s">
        <v>124</v>
      </c>
      <c r="D20" s="20" t="s">
        <v>88</v>
      </c>
      <c r="E20" s="15">
        <v>1</v>
      </c>
      <c r="F20" s="20" t="s">
        <v>89</v>
      </c>
      <c r="G20" s="43" t="s">
        <v>90</v>
      </c>
    </row>
    <row r="21" spans="2:8" x14ac:dyDescent="0.3">
      <c r="B21" s="95" t="s">
        <v>91</v>
      </c>
      <c r="C21" s="107" t="s">
        <v>113</v>
      </c>
      <c r="D21" s="107"/>
      <c r="E21" s="107"/>
      <c r="F21" s="107"/>
      <c r="G21" s="108"/>
      <c r="H21" s="37"/>
    </row>
    <row r="22" spans="2:8" ht="30.6" customHeight="1" thickBot="1" x14ac:dyDescent="0.35">
      <c r="B22" s="96"/>
      <c r="C22" s="109"/>
      <c r="D22" s="109"/>
      <c r="E22" s="109"/>
      <c r="F22" s="109"/>
      <c r="G22" s="110"/>
    </row>
    <row r="23" spans="2:8" ht="15.75" customHeight="1" thickBot="1" x14ac:dyDescent="0.35">
      <c r="B23" s="104"/>
      <c r="C23" s="105"/>
      <c r="D23" s="105"/>
      <c r="E23" s="105"/>
      <c r="F23" s="105"/>
      <c r="G23" s="106"/>
    </row>
    <row r="24" spans="2:8" ht="15" thickBot="1" x14ac:dyDescent="0.35">
      <c r="B24" s="93" t="s">
        <v>73</v>
      </c>
      <c r="C24" s="97"/>
      <c r="D24" s="97"/>
      <c r="E24" s="94"/>
      <c r="F24" s="93" t="s">
        <v>74</v>
      </c>
      <c r="G24" s="94"/>
    </row>
    <row r="25" spans="2:8" ht="15" thickBot="1" x14ac:dyDescent="0.35">
      <c r="B25" s="20" t="s">
        <v>75</v>
      </c>
      <c r="C25" s="98" t="s">
        <v>76</v>
      </c>
      <c r="D25" s="99"/>
      <c r="E25" s="100"/>
      <c r="F25" s="20" t="s">
        <v>77</v>
      </c>
      <c r="G25" s="18" t="s">
        <v>93</v>
      </c>
    </row>
    <row r="26" spans="2:8" ht="15" thickBot="1" x14ac:dyDescent="0.35">
      <c r="B26" s="20" t="s">
        <v>79</v>
      </c>
      <c r="C26" s="101" t="s">
        <v>51</v>
      </c>
      <c r="D26" s="102"/>
      <c r="E26" s="103"/>
      <c r="F26" s="20" t="s">
        <v>80</v>
      </c>
      <c r="G26" s="18" t="s">
        <v>94</v>
      </c>
    </row>
    <row r="27" spans="2:8" ht="15" thickBot="1" x14ac:dyDescent="0.35">
      <c r="B27" s="20" t="s">
        <v>95</v>
      </c>
      <c r="C27" s="16">
        <v>42529</v>
      </c>
      <c r="D27" s="19" t="s">
        <v>96</v>
      </c>
      <c r="E27" s="16">
        <v>45504</v>
      </c>
      <c r="F27" s="20" t="s">
        <v>84</v>
      </c>
      <c r="G27" s="18"/>
    </row>
    <row r="28" spans="2:8" ht="53.4" thickBot="1" x14ac:dyDescent="0.35">
      <c r="B28" s="20" t="s">
        <v>86</v>
      </c>
      <c r="C28" s="44" t="s">
        <v>124</v>
      </c>
      <c r="D28" s="20" t="s">
        <v>88</v>
      </c>
      <c r="E28" s="15">
        <v>1</v>
      </c>
      <c r="F28" s="20" t="s">
        <v>89</v>
      </c>
      <c r="G28" s="39" t="s">
        <v>97</v>
      </c>
    </row>
    <row r="29" spans="2:8" x14ac:dyDescent="0.3">
      <c r="B29" s="95" t="s">
        <v>91</v>
      </c>
      <c r="C29" s="107" t="s">
        <v>113</v>
      </c>
      <c r="D29" s="107"/>
      <c r="E29" s="107"/>
      <c r="F29" s="107"/>
      <c r="G29" s="108"/>
    </row>
    <row r="30" spans="2:8" ht="32.4" customHeight="1" thickBot="1" x14ac:dyDescent="0.35">
      <c r="B30" s="96"/>
      <c r="C30" s="109"/>
      <c r="D30" s="109"/>
      <c r="E30" s="109"/>
      <c r="F30" s="109"/>
      <c r="G30" s="110"/>
    </row>
    <row r="31" spans="2:8" ht="15" thickBot="1" x14ac:dyDescent="0.35">
      <c r="B31" s="104"/>
      <c r="C31" s="105"/>
      <c r="D31" s="105"/>
      <c r="E31" s="105"/>
      <c r="F31" s="105"/>
      <c r="G31" s="106"/>
    </row>
    <row r="32" spans="2:8" x14ac:dyDescent="0.3">
      <c r="B32" s="93" t="s">
        <v>73</v>
      </c>
      <c r="C32" s="97"/>
      <c r="D32" s="97"/>
      <c r="E32" s="94"/>
      <c r="F32" s="93" t="s">
        <v>74</v>
      </c>
      <c r="G32" s="94"/>
    </row>
    <row r="33" spans="2:7" ht="15.75" customHeight="1" x14ac:dyDescent="0.3">
      <c r="B33" s="20" t="s">
        <v>75</v>
      </c>
      <c r="C33" s="98" t="s">
        <v>76</v>
      </c>
      <c r="D33" s="99"/>
      <c r="E33" s="100"/>
      <c r="F33" s="20" t="s">
        <v>77</v>
      </c>
      <c r="G33" s="18" t="s">
        <v>98</v>
      </c>
    </row>
    <row r="34" spans="2:7" ht="15.75" customHeight="1" x14ac:dyDescent="0.3">
      <c r="B34" s="20" t="s">
        <v>79</v>
      </c>
      <c r="C34" s="101" t="s">
        <v>51</v>
      </c>
      <c r="D34" s="102"/>
      <c r="E34" s="103"/>
      <c r="F34" s="20" t="s">
        <v>80</v>
      </c>
      <c r="G34" s="18" t="s">
        <v>94</v>
      </c>
    </row>
    <row r="35" spans="2:7" ht="15.75" customHeight="1" thickBot="1" x14ac:dyDescent="0.35">
      <c r="B35" s="20" t="s">
        <v>82</v>
      </c>
      <c r="C35" s="16">
        <v>42529</v>
      </c>
      <c r="D35" s="19" t="s">
        <v>96</v>
      </c>
      <c r="E35" s="16">
        <v>45504</v>
      </c>
      <c r="F35" s="20" t="s">
        <v>84</v>
      </c>
      <c r="G35" s="18" t="s">
        <v>99</v>
      </c>
    </row>
    <row r="36" spans="2:7" ht="55.2" customHeight="1" thickBot="1" x14ac:dyDescent="0.35">
      <c r="B36" s="20" t="s">
        <v>86</v>
      </c>
      <c r="C36" s="44" t="s">
        <v>124</v>
      </c>
      <c r="D36" s="20" t="s">
        <v>88</v>
      </c>
      <c r="E36" s="15">
        <v>1</v>
      </c>
      <c r="F36" s="20" t="s">
        <v>89</v>
      </c>
      <c r="G36" s="45" t="s">
        <v>100</v>
      </c>
    </row>
    <row r="37" spans="2:7" x14ac:dyDescent="0.3">
      <c r="B37" s="95" t="s">
        <v>91</v>
      </c>
      <c r="C37" s="107" t="s">
        <v>113</v>
      </c>
      <c r="D37" s="107"/>
      <c r="E37" s="107"/>
      <c r="F37" s="107"/>
      <c r="G37" s="108"/>
    </row>
    <row r="38" spans="2:7" ht="28.95" customHeight="1" x14ac:dyDescent="0.3">
      <c r="B38" s="96"/>
      <c r="C38" s="109"/>
      <c r="D38" s="109"/>
      <c r="E38" s="109"/>
      <c r="F38" s="109"/>
      <c r="G38" s="110"/>
    </row>
    <row r="39" spans="2:7" x14ac:dyDescent="0.3">
      <c r="B39" s="104"/>
      <c r="C39" s="105"/>
      <c r="D39" s="105"/>
      <c r="E39" s="105"/>
      <c r="F39" s="105"/>
      <c r="G39" s="106"/>
    </row>
    <row r="40" spans="2:7" ht="15" thickBot="1" x14ac:dyDescent="0.35">
      <c r="B40" s="93" t="s">
        <v>101</v>
      </c>
      <c r="C40" s="97"/>
      <c r="D40" s="97"/>
      <c r="E40" s="94"/>
      <c r="F40" s="93" t="s">
        <v>74</v>
      </c>
      <c r="G40" s="94"/>
    </row>
    <row r="41" spans="2:7" ht="15" thickBot="1" x14ac:dyDescent="0.35">
      <c r="B41" s="20" t="s">
        <v>75</v>
      </c>
      <c r="C41" s="98"/>
      <c r="D41" s="99"/>
      <c r="E41" s="100"/>
      <c r="F41" s="20" t="s">
        <v>77</v>
      </c>
      <c r="G41" s="18"/>
    </row>
    <row r="42" spans="2:7" ht="15" thickBot="1" x14ac:dyDescent="0.35">
      <c r="B42" s="20" t="s">
        <v>79</v>
      </c>
      <c r="C42" s="101"/>
      <c r="D42" s="102"/>
      <c r="E42" s="103"/>
      <c r="F42" s="20" t="s">
        <v>80</v>
      </c>
      <c r="G42" s="18"/>
    </row>
    <row r="43" spans="2:7" ht="15" thickBot="1" x14ac:dyDescent="0.35">
      <c r="B43" s="20" t="s">
        <v>82</v>
      </c>
      <c r="C43" s="16"/>
      <c r="D43" s="19" t="s">
        <v>96</v>
      </c>
      <c r="E43" s="16"/>
      <c r="F43" s="20" t="s">
        <v>84</v>
      </c>
      <c r="G43" s="18"/>
    </row>
    <row r="44" spans="2:7" ht="15" thickBot="1" x14ac:dyDescent="0.35">
      <c r="B44" s="20" t="s">
        <v>86</v>
      </c>
      <c r="C44" s="17"/>
      <c r="D44" s="20" t="s">
        <v>88</v>
      </c>
      <c r="E44" s="15"/>
      <c r="F44" s="20" t="s">
        <v>89</v>
      </c>
      <c r="G44" s="18"/>
    </row>
    <row r="45" spans="2:7" x14ac:dyDescent="0.3">
      <c r="B45" s="95" t="s">
        <v>91</v>
      </c>
      <c r="C45" s="111"/>
      <c r="D45" s="111"/>
      <c r="E45" s="111"/>
      <c r="F45" s="111"/>
      <c r="G45" s="112"/>
    </row>
    <row r="46" spans="2:7" ht="51.75" customHeight="1" thickBot="1" x14ac:dyDescent="0.35">
      <c r="B46" s="96"/>
      <c r="C46" s="113"/>
      <c r="D46" s="113"/>
      <c r="E46" s="113"/>
      <c r="F46" s="113"/>
      <c r="G46" s="114"/>
    </row>
    <row r="47" spans="2:7" ht="15" thickBot="1" x14ac:dyDescent="0.35">
      <c r="B47" s="104"/>
      <c r="C47" s="105"/>
      <c r="D47" s="105"/>
      <c r="E47" s="105"/>
      <c r="F47" s="105"/>
      <c r="G47" s="106"/>
    </row>
    <row r="48" spans="2:7" ht="15" thickBot="1" x14ac:dyDescent="0.35">
      <c r="B48" s="93" t="s">
        <v>102</v>
      </c>
      <c r="C48" s="97"/>
      <c r="D48" s="97"/>
      <c r="E48" s="94"/>
      <c r="F48" s="93" t="s">
        <v>74</v>
      </c>
      <c r="G48" s="94"/>
    </row>
    <row r="49" spans="2:7" ht="15" thickBot="1" x14ac:dyDescent="0.35">
      <c r="B49" s="20" t="s">
        <v>75</v>
      </c>
      <c r="C49" s="98"/>
      <c r="D49" s="99"/>
      <c r="E49" s="100"/>
      <c r="F49" s="20" t="s">
        <v>77</v>
      </c>
      <c r="G49" s="18"/>
    </row>
    <row r="50" spans="2:7" ht="15" thickBot="1" x14ac:dyDescent="0.35">
      <c r="B50" s="20" t="s">
        <v>79</v>
      </c>
      <c r="C50" s="101"/>
      <c r="D50" s="102"/>
      <c r="E50" s="103"/>
      <c r="F50" s="20" t="s">
        <v>80</v>
      </c>
      <c r="G50" s="18"/>
    </row>
    <row r="51" spans="2:7" ht="15" thickBot="1" x14ac:dyDescent="0.35">
      <c r="B51" s="20" t="s">
        <v>82</v>
      </c>
      <c r="C51" s="16"/>
      <c r="D51" s="19" t="s">
        <v>96</v>
      </c>
      <c r="E51" s="16"/>
      <c r="F51" s="20" t="s">
        <v>84</v>
      </c>
      <c r="G51" s="18"/>
    </row>
    <row r="52" spans="2:7" ht="15" thickBot="1" x14ac:dyDescent="0.35">
      <c r="B52" s="20" t="s">
        <v>86</v>
      </c>
      <c r="C52" s="17"/>
      <c r="D52" s="20" t="s">
        <v>88</v>
      </c>
      <c r="E52" s="15"/>
      <c r="F52" s="20" t="s">
        <v>89</v>
      </c>
      <c r="G52" s="18"/>
    </row>
    <row r="53" spans="2:7" x14ac:dyDescent="0.3">
      <c r="B53" s="95" t="s">
        <v>91</v>
      </c>
      <c r="C53" s="111"/>
      <c r="D53" s="111"/>
      <c r="E53" s="111"/>
      <c r="F53" s="111"/>
      <c r="G53" s="112"/>
    </row>
    <row r="54" spans="2:7" ht="51.75" customHeight="1" thickBot="1" x14ac:dyDescent="0.35">
      <c r="B54" s="96"/>
      <c r="C54" s="113"/>
      <c r="D54" s="113"/>
      <c r="E54" s="113"/>
      <c r="F54" s="113"/>
      <c r="G54" s="114"/>
    </row>
    <row r="55" spans="2:7" ht="15" thickBot="1" x14ac:dyDescent="0.35">
      <c r="B55" s="104"/>
      <c r="C55" s="105"/>
      <c r="D55" s="105"/>
      <c r="E55" s="105"/>
      <c r="F55" s="105"/>
      <c r="G55" s="106"/>
    </row>
    <row r="56" spans="2:7" ht="15" thickBot="1" x14ac:dyDescent="0.35">
      <c r="B56" s="93" t="s">
        <v>103</v>
      </c>
      <c r="C56" s="97"/>
      <c r="D56" s="97"/>
      <c r="E56" s="94"/>
      <c r="F56" s="93" t="s">
        <v>74</v>
      </c>
      <c r="G56" s="94"/>
    </row>
    <row r="57" spans="2:7" ht="15" thickBot="1" x14ac:dyDescent="0.35">
      <c r="B57" s="20" t="s">
        <v>75</v>
      </c>
      <c r="C57" s="98"/>
      <c r="D57" s="99"/>
      <c r="E57" s="100"/>
      <c r="F57" s="20" t="s">
        <v>77</v>
      </c>
      <c r="G57" s="18"/>
    </row>
    <row r="58" spans="2:7" ht="15" thickBot="1" x14ac:dyDescent="0.35">
      <c r="B58" s="20" t="s">
        <v>79</v>
      </c>
      <c r="C58" s="101"/>
      <c r="D58" s="102"/>
      <c r="E58" s="103"/>
      <c r="F58" s="20" t="s">
        <v>80</v>
      </c>
      <c r="G58" s="18"/>
    </row>
    <row r="59" spans="2:7" ht="15" thickBot="1" x14ac:dyDescent="0.35">
      <c r="B59" s="20" t="s">
        <v>82</v>
      </c>
      <c r="C59" s="16"/>
      <c r="D59" s="19" t="s">
        <v>96</v>
      </c>
      <c r="E59" s="16"/>
      <c r="F59" s="20" t="s">
        <v>84</v>
      </c>
      <c r="G59" s="18"/>
    </row>
    <row r="60" spans="2:7" ht="15" thickBot="1" x14ac:dyDescent="0.35">
      <c r="B60" s="20" t="s">
        <v>86</v>
      </c>
      <c r="C60" s="17"/>
      <c r="D60" s="20" t="s">
        <v>88</v>
      </c>
      <c r="E60" s="15"/>
      <c r="F60" s="20" t="s">
        <v>89</v>
      </c>
      <c r="G60" s="18"/>
    </row>
    <row r="61" spans="2:7" x14ac:dyDescent="0.3">
      <c r="B61" s="95" t="s">
        <v>91</v>
      </c>
      <c r="C61" s="111"/>
      <c r="D61" s="111"/>
      <c r="E61" s="111"/>
      <c r="F61" s="111"/>
      <c r="G61" s="112"/>
    </row>
    <row r="62" spans="2:7" ht="51.75" customHeight="1" thickBot="1" x14ac:dyDescent="0.35">
      <c r="B62" s="96"/>
      <c r="C62" s="113"/>
      <c r="D62" s="113"/>
      <c r="E62" s="113"/>
      <c r="F62" s="113"/>
      <c r="G62" s="114"/>
    </row>
  </sheetData>
  <mergeCells count="48">
    <mergeCell ref="B14:G14"/>
    <mergeCell ref="B2:G2"/>
    <mergeCell ref="C3:D3"/>
    <mergeCell ref="F3:G3"/>
    <mergeCell ref="C4:G4"/>
    <mergeCell ref="B11:E11"/>
    <mergeCell ref="B29:B30"/>
    <mergeCell ref="C29:G30"/>
    <mergeCell ref="C15:G15"/>
    <mergeCell ref="B16:E16"/>
    <mergeCell ref="F16:G16"/>
    <mergeCell ref="C17:E17"/>
    <mergeCell ref="C18:E18"/>
    <mergeCell ref="B21:B22"/>
    <mergeCell ref="C21:G22"/>
    <mergeCell ref="B23:G23"/>
    <mergeCell ref="B24:E24"/>
    <mergeCell ref="F24:G24"/>
    <mergeCell ref="C25:E25"/>
    <mergeCell ref="C26:E26"/>
    <mergeCell ref="B45:B46"/>
    <mergeCell ref="C45:G46"/>
    <mergeCell ref="B31:G31"/>
    <mergeCell ref="B32:E32"/>
    <mergeCell ref="F32:G32"/>
    <mergeCell ref="C33:E33"/>
    <mergeCell ref="C34:E34"/>
    <mergeCell ref="B37:B38"/>
    <mergeCell ref="C37:G38"/>
    <mergeCell ref="B39:G39"/>
    <mergeCell ref="B40:E40"/>
    <mergeCell ref="F40:G40"/>
    <mergeCell ref="C41:E41"/>
    <mergeCell ref="C42:E42"/>
    <mergeCell ref="B61:B62"/>
    <mergeCell ref="C61:G62"/>
    <mergeCell ref="B47:G47"/>
    <mergeCell ref="B48:E48"/>
    <mergeCell ref="F48:G48"/>
    <mergeCell ref="C49:E49"/>
    <mergeCell ref="C50:E50"/>
    <mergeCell ref="B53:B54"/>
    <mergeCell ref="C53:G54"/>
    <mergeCell ref="B55:G55"/>
    <mergeCell ref="B56:E56"/>
    <mergeCell ref="F56:G56"/>
    <mergeCell ref="C57:E57"/>
    <mergeCell ref="C58:E58"/>
  </mergeCells>
  <hyperlinks>
    <hyperlink ref="G28" r:id="rId1" xr:uid="{77AA4BA3-F735-4F28-A549-045AA99BA71B}"/>
    <hyperlink ref="G20" r:id="rId2" xr:uid="{483655F0-6BC3-4D73-97DF-07B2DBAB7A92}"/>
    <hyperlink ref="G36" r:id="rId3" xr:uid="{02403E3D-80F2-43B8-84D9-9F84E5E3A94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688-0DC0-4ACA-9E38-5BFEE68DBA25}">
  <dimension ref="B1:G6"/>
  <sheetViews>
    <sheetView workbookViewId="0"/>
  </sheetViews>
  <sheetFormatPr defaultRowHeight="14.4" x14ac:dyDescent="0.3"/>
  <cols>
    <col min="1" max="1" width="4.44140625" customWidth="1"/>
    <col min="2" max="2" width="32" customWidth="1"/>
    <col min="3" max="6" width="24" customWidth="1"/>
    <col min="7" max="7" width="51.5546875" customWidth="1"/>
  </cols>
  <sheetData>
    <row r="1" spans="2:7" ht="15" thickBot="1" x14ac:dyDescent="0.35"/>
    <row r="2" spans="2:7" ht="15" thickBot="1" x14ac:dyDescent="0.35">
      <c r="B2" s="118" t="s">
        <v>60</v>
      </c>
      <c r="C2" s="119"/>
      <c r="D2" s="119"/>
      <c r="E2" s="119"/>
      <c r="F2" s="119"/>
      <c r="G2" s="120"/>
    </row>
    <row r="3" spans="2:7" ht="15" thickBot="1" x14ac:dyDescent="0.35">
      <c r="B3" s="35" t="s">
        <v>61</v>
      </c>
      <c r="C3" s="124" t="str">
        <f>Resume!D4</f>
        <v>Gainwell Technologies</v>
      </c>
      <c r="D3" s="125"/>
      <c r="E3" s="24" t="s">
        <v>62</v>
      </c>
      <c r="F3" s="124" t="str">
        <f>Resume!J4</f>
        <v>Michael Johnson</v>
      </c>
      <c r="G3" s="125"/>
    </row>
    <row r="4" spans="2:7" ht="34.5" customHeight="1" thickBot="1" x14ac:dyDescent="0.35">
      <c r="B4" s="34" t="s">
        <v>114</v>
      </c>
      <c r="C4" s="115" t="s">
        <v>115</v>
      </c>
      <c r="D4" s="116"/>
      <c r="E4" s="116"/>
      <c r="F4" s="116"/>
      <c r="G4" s="117"/>
    </row>
    <row r="5" spans="2:7" ht="27" thickBot="1" x14ac:dyDescent="0.35">
      <c r="B5" s="133" t="s">
        <v>116</v>
      </c>
      <c r="C5" s="134"/>
      <c r="D5" s="21" t="s">
        <v>117</v>
      </c>
      <c r="E5" s="21" t="s">
        <v>118</v>
      </c>
      <c r="F5" s="21" t="s">
        <v>119</v>
      </c>
      <c r="G5" s="21" t="s">
        <v>120</v>
      </c>
    </row>
    <row r="6" spans="2:7" ht="15" thickBot="1" x14ac:dyDescent="0.35">
      <c r="B6" s="131" t="s">
        <v>37</v>
      </c>
      <c r="C6" s="132"/>
      <c r="D6" s="40">
        <v>2312465</v>
      </c>
      <c r="E6" s="41">
        <v>43500</v>
      </c>
      <c r="F6" s="41">
        <v>45692</v>
      </c>
      <c r="G6" s="43" t="s">
        <v>123</v>
      </c>
    </row>
  </sheetData>
  <mergeCells count="6">
    <mergeCell ref="B6:C6"/>
    <mergeCell ref="C4:G4"/>
    <mergeCell ref="B2:G2"/>
    <mergeCell ref="C3:D3"/>
    <mergeCell ref="F3:G3"/>
    <mergeCell ref="B5:C5"/>
  </mergeCells>
  <hyperlinks>
    <hyperlink ref="G6" r:id="rId1" display="https://www.credly.com/badges/4c6e7687-5bf9-4f94-8a4d-207dcceb941c/linked_in_profile" xr:uid="{2DB3E56D-B319-4E0D-928B-28F508535AF2}"/>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PROCURE-1445957526-61</_dlc_DocId>
    <_dlc_DocIdUrl xmlns="500343c0-af67-4d55-b6f3-a7838e163d14">
      <Url>https://osicagov.sharepoint.com/sites/Procurement/CalSAWS/_layouts/15/DocIdRedir.aspx?ID=PROCURE-1445957526-61</Url>
      <Description>PROCURE-1445957526-61</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EC11F005-FE85-4145-888F-E5C1EEDB2572}"/>
</file>

<file path=customXml/itemProps2.xml><?xml version="1.0" encoding="utf-8"?>
<ds:datastoreItem xmlns:ds="http://schemas.openxmlformats.org/officeDocument/2006/customXml" ds:itemID="{66BFB6BE-53E0-40C6-8FC3-1AE75973A8FA}">
  <ds:schemaRefs>
    <ds:schemaRef ds:uri="http://schemas.microsoft.com/sharepoint/v3/contenttype/forms"/>
  </ds:schemaRefs>
</ds:datastoreItem>
</file>

<file path=customXml/itemProps3.xml><?xml version="1.0" encoding="utf-8"?>
<ds:datastoreItem xmlns:ds="http://schemas.openxmlformats.org/officeDocument/2006/customXml" ds:itemID="{06928A89-3B28-49A4-A67E-ED22BD2C9BCC}">
  <ds:schemaRefs>
    <ds:schemaRef ds:uri="http://purl.org/dc/dcmitype/"/>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http://purl.org/dc/elements/1.1/"/>
    <ds:schemaRef ds:uri="http://purl.org/dc/terms/"/>
    <ds:schemaRef ds:uri="http://schemas.openxmlformats.org/package/2006/metadata/core-properties"/>
    <ds:schemaRef ds:uri="ea4026c8-3390-414a-b854-51b266cbd192"/>
    <ds:schemaRef ds:uri="2aee61e6-86cc-40b7-a95d-8a3fe4e64fa9"/>
  </ds:schemaRefs>
</ds:datastoreItem>
</file>

<file path=customXml/itemProps4.xml><?xml version="1.0" encoding="utf-8"?>
<ds:datastoreItem xmlns:ds="http://schemas.openxmlformats.org/officeDocument/2006/customXml" ds:itemID="{566F714F-2CD6-4D0C-898E-121B7B426E88}"/>
</file>

<file path=customXml/itemProps5.xml><?xml version="1.0" encoding="utf-8"?>
<ds:datastoreItem xmlns:ds="http://schemas.openxmlformats.org/officeDocument/2006/customXml" ds:itemID="{E8240656-F023-406B-9D35-D514B1F8AD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Form Instructions</vt:lpstr>
      <vt:lpstr>Resume</vt:lpstr>
      <vt:lpstr>S3</vt:lpstr>
      <vt:lpstr>S4</vt:lpstr>
      <vt:lpstr>S5</vt:lpstr>
      <vt:lpstr>S6</vt:lpstr>
      <vt:lpstr>S7</vt:lpstr>
      <vt:lpstr>'Form Instructions'!_Hlk12100007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Knitter, Scott</cp:lastModifiedBy>
  <cp:revision/>
  <dcterms:created xsi:type="dcterms:W3CDTF">2024-04-09T13:18:20Z</dcterms:created>
  <dcterms:modified xsi:type="dcterms:W3CDTF">2024-07-29T22:05:01Z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f905ef54-97c2-40ca-8053-079b8e8ea4ec</vt:lpwstr>
  </property>
  <property fmtid="{D5CDD505-2E9C-101B-9397-08002B2CF9AE}" pid="4" name="MediaServiceImageTags">
    <vt:lpwstr/>
  </property>
</Properties>
</file>