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ocumenttasks/documenttask1.xml" ContentType="application/vnd.ms-excel.documenttask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codeName="ThisWorkbook" defaultThemeVersion="166925"/>
  <mc:AlternateContent xmlns:mc="http://schemas.openxmlformats.org/markup-compatibility/2006">
    <mc:Choice Requires="x15">
      <x15ac:absPath xmlns:x15ac="http://schemas.microsoft.com/office/spreadsheetml/2010/11/ac" url="https://mygainwell.sharepoint.com/teams/1587TeamName/Shared Documents/Proposal Response/Proposal Working Folder/Vol 1 BenefitsCal Business Proposal – Gainwell/6.3.3 Section 5 – Business Proposal Attachments/11. Vol 1 Sect 5 Att 10 Key Staff Resumes and Quals - Gainwell_Staff Name (First Last)/"/>
    </mc:Choice>
  </mc:AlternateContent>
  <xr:revisionPtr revIDLastSave="6" documentId="13_ncr:1_{12E7D0E8-7664-499F-85F4-14A3C9CFC122}" xr6:coauthVersionLast="47" xr6:coauthVersionMax="47" xr10:uidLastSave="{3853284F-1E53-4867-AE67-355AF898ECA8}"/>
  <bookViews>
    <workbookView xWindow="-24120" yWindow="-1440" windowWidth="24240" windowHeight="13140" firstSheet="1" activeTab="4" xr2:uid="{1373EE99-EBE6-4D31-9913-EE1392883D64}"/>
  </bookViews>
  <sheets>
    <sheet name="Form Instructions" sheetId="6" r:id="rId1"/>
    <sheet name="Resume" sheetId="1" r:id="rId2"/>
    <sheet name="S16" sheetId="7" r:id="rId3"/>
    <sheet name="S17" sheetId="2" r:id="rId4"/>
    <sheet name="S18"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5" i="2" l="1"/>
  <c r="G26" i="8"/>
  <c r="G27" i="8"/>
  <c r="G28" i="8"/>
  <c r="G29" i="8"/>
  <c r="G34" i="2"/>
  <c r="G36" i="2"/>
  <c r="G37" i="2"/>
  <c r="L45" i="1"/>
  <c r="L40" i="1"/>
  <c r="L35" i="1"/>
  <c r="D10" i="8"/>
  <c r="C10" i="8"/>
  <c r="C10" i="2"/>
  <c r="L30" i="1"/>
  <c r="L25" i="1"/>
  <c r="C16" i="8" l="1"/>
  <c r="B16" i="8"/>
  <c r="E11" i="8"/>
  <c r="D11" i="8"/>
  <c r="C11" i="8"/>
  <c r="F11" i="8" s="1"/>
  <c r="B11" i="8"/>
  <c r="F10" i="8"/>
  <c r="E10" i="8"/>
  <c r="B10" i="8"/>
  <c r="E9" i="8"/>
  <c r="D9" i="8"/>
  <c r="C9" i="8"/>
  <c r="B9" i="8"/>
  <c r="E8" i="8"/>
  <c r="D8" i="8"/>
  <c r="C8" i="8"/>
  <c r="B8" i="8"/>
  <c r="E7" i="8"/>
  <c r="D7" i="8"/>
  <c r="C7" i="8"/>
  <c r="B7" i="8"/>
  <c r="E6" i="8"/>
  <c r="D6" i="8"/>
  <c r="C6" i="8"/>
  <c r="F6" i="8" s="1"/>
  <c r="G6" i="8" s="1"/>
  <c r="B6" i="8"/>
  <c r="F3" i="8"/>
  <c r="C3" i="8"/>
  <c r="B16" i="2"/>
  <c r="F3" i="7"/>
  <c r="C3" i="7"/>
  <c r="D10" i="2"/>
  <c r="F10" i="2" s="1"/>
  <c r="D11" i="2"/>
  <c r="C11" i="2"/>
  <c r="D9" i="2"/>
  <c r="C9" i="2"/>
  <c r="D8" i="2"/>
  <c r="C8" i="2"/>
  <c r="D7" i="2"/>
  <c r="C7" i="2"/>
  <c r="D6" i="2"/>
  <c r="C6" i="2"/>
  <c r="B10" i="2"/>
  <c r="B11" i="2"/>
  <c r="B9" i="2"/>
  <c r="B8" i="2"/>
  <c r="B7" i="2"/>
  <c r="B6" i="2"/>
  <c r="C16" i="2"/>
  <c r="F3" i="2"/>
  <c r="C3" i="2"/>
  <c r="E11" i="2"/>
  <c r="E10" i="2"/>
  <c r="E8" i="2"/>
  <c r="E9" i="2"/>
  <c r="E7" i="2"/>
  <c r="E6" i="2"/>
  <c r="F8" i="8" l="1"/>
  <c r="F12" i="8" s="1"/>
  <c r="F7" i="2"/>
  <c r="G7" i="2" s="1"/>
  <c r="F6" i="2"/>
  <c r="G6" i="2" s="1"/>
  <c r="F7" i="8"/>
  <c r="G7" i="8" s="1"/>
  <c r="F9" i="8"/>
  <c r="G8" i="8"/>
  <c r="G9" i="8"/>
  <c r="G10" i="8"/>
  <c r="G11" i="8"/>
  <c r="F11" i="2"/>
  <c r="G11" i="2" s="1"/>
  <c r="F9" i="2"/>
  <c r="G9" i="2" s="1"/>
  <c r="F8" i="2"/>
  <c r="G8" i="2" s="1"/>
  <c r="G10" i="2"/>
  <c r="G12" i="8" l="1"/>
  <c r="G12" i="2"/>
  <c r="F1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tc={08B5860D-7E89-4A2F-947B-6A30AAEC3981}</author>
  </authors>
  <commentList>
    <comment ref="G8" authorId="0" shapeId="0" xr:uid="{08B5860D-7E89-4A2F-947B-6A30AAEC3981}">
      <text>
        <t>[Threaded comment]
Your version of Excel allows you to read this threaded comment; however, any edits to it will get removed if the file is opened in a newer version of Excel. Learn more: https://go.microsoft.com/fwlink/?linkid=870924
[Tasks]
There is a task anchored to this comment that cannot be viewed in your client.
Comment:
    @Bobette Nelli I don't see this certification in the folder</t>
      </text>
    </comment>
  </commentList>
</comments>
</file>

<file path=xl/sharedStrings.xml><?xml version="1.0" encoding="utf-8"?>
<sst xmlns="http://schemas.openxmlformats.org/spreadsheetml/2006/main" count="357" uniqueCount="148">
  <si>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</si>
  <si>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</si>
  <si>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</si>
  <si>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</si>
  <si>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</si>
  <si>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</si>
  <si>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family val="2"/>
      </rPr>
      <t xml:space="preserve">Relevant Experience:  </t>
    </r>
    <r>
      <rPr>
        <sz val="11"/>
        <color rgb="FF000000"/>
        <rFont val="Century Gothic"/>
        <family val="2"/>
      </rPr>
      <t>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</si>
  <si>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(S16 - S18)</t>
  </si>
  <si>
    <r>
      <rPr>
        <b/>
        <sz val="11"/>
        <color rgb="FF000000"/>
        <rFont val="Century Gothic"/>
        <family val="2"/>
      </rPr>
      <t>Instructions</t>
    </r>
    <r>
      <rPr>
        <sz val="11"/>
        <color rgb="FF000000"/>
        <rFont val="Century Gothic"/>
        <family val="2"/>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</si>
  <si>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family val="2"/>
      </rPr>
      <t xml:space="preserve">For each Project, identify the name of the Project, Project/Project Role details, Description of the relevant Project Experience, and Project Contact information. 
</t>
    </r>
    <r>
      <rPr>
        <b/>
        <sz val="11"/>
        <color rgb="FF000000"/>
        <rFont val="Century Gothic"/>
        <family val="2"/>
      </rPr>
      <t>Project/Project Role details</t>
    </r>
    <r>
      <rPr>
        <sz val="11"/>
        <color rgb="FF000000"/>
        <rFont val="Century Gothic"/>
        <family val="2"/>
      </rPr>
      <t xml:space="preserve">: Provide the Contractor name, Project start and end dates, percentage of time on the Project (100%, 50%, etc.), and name of Role on the Project. 
</t>
    </r>
    <r>
      <rPr>
        <b/>
        <sz val="11"/>
        <color rgb="FF000000"/>
        <rFont val="Century Gothic"/>
        <family val="2"/>
      </rPr>
      <t>Description of Relevant Experience</t>
    </r>
    <r>
      <rPr>
        <sz val="11"/>
        <color rgb="FF000000"/>
        <rFont val="Century Gothic"/>
        <family val="2"/>
      </rPr>
      <t xml:space="preserve">: Provde a description that includes sufficient detail to verify that the Key Staff role/experience on the Project is relevant the MQ definition.
</t>
    </r>
    <r>
      <rPr>
        <b/>
        <sz val="11"/>
        <color rgb="FF000000"/>
        <rFont val="Century Gothic"/>
        <family val="2"/>
      </rPr>
      <t>Contact Information</t>
    </r>
    <r>
      <rPr>
        <sz val="11"/>
        <color rgb="FF000000"/>
        <rFont val="Century Gothic"/>
        <family val="2"/>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</si>
  <si>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</si>
  <si>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</si>
  <si>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</si>
  <si>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</si>
  <si>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PRODUCT MANAGER</t>
  </si>
  <si>
    <t xml:space="preserve">PART 1 – RESUME </t>
  </si>
  <si>
    <t>Contractor</t>
  </si>
  <si>
    <t>OnCore Consulting, LLC</t>
  </si>
  <si>
    <t>Candidate Name</t>
  </si>
  <si>
    <t>Robert Ossa</t>
  </si>
  <si>
    <t>Position in the Company</t>
  </si>
  <si>
    <t>Manager</t>
  </si>
  <si>
    <t>Length of Time in Position</t>
  </si>
  <si>
    <t>6 months</t>
  </si>
  <si>
    <t>Project Position &amp; Responsibilities</t>
  </si>
  <si>
    <t>California Air Resources Board, Heavy Duty Inspection and Maintenance (HDIM) Project, Product Manager and Scrum Master</t>
  </si>
  <si>
    <t>Skills &amp; Qualifications for Project Position</t>
  </si>
  <si>
    <t xml:space="preserve">Robert Ossa is a seasoned Senior Consultant with 16 years of diverse experience, specializing in the management of complex, cross-functional projects and programs. With a proven track record of delivering cost savings, process excellence, and automation, Mr. Ossa excels in vendor management and negotiations, emphasizing the cultivation of productive partnerships. With over 10 years in the healthcare industry, he brings extensive expertise in product management in agile environments, utilizing the Scrum framework for the past nine years. Additionally, Mr. Ossa boasts over five years of experience working with California State Agencies in a government setting. Proficient in querying, analyzing, and presenting complex data to drive corrective actions based on metrics, he is adept at fostering collaborative relationships across all organizational departments. Recognized for his team-oriented approach, Mr. Ossa is a dedicated Agile enthusiast actively involved in coaching both team members and leadership, demonstrating a talent for swift issue identification and resolution. </t>
  </si>
  <si>
    <t>Education (add rows as needed)</t>
  </si>
  <si>
    <t xml:space="preserve">Start </t>
  </si>
  <si>
    <t xml:space="preserve">End </t>
  </si>
  <si>
    <t>Degree / Course of Study</t>
  </si>
  <si>
    <t>School</t>
  </si>
  <si>
    <t>Bachelor of Arts in Management</t>
  </si>
  <si>
    <t>Golden Gate University, San Francisco, CA</t>
  </si>
  <si>
    <t>Associate of Science in Electronics</t>
  </si>
  <si>
    <t>Pierce College, Woodland Hills, CA</t>
  </si>
  <si>
    <t>Professional Certifications or Designations (add rows as needed)</t>
  </si>
  <si>
    <t>Certification or Designation</t>
  </si>
  <si>
    <t>Organization</t>
  </si>
  <si>
    <t>Dates</t>
  </si>
  <si>
    <t>Advanced Certified Scrum Master (A-CSM)</t>
  </si>
  <si>
    <t>Scrum Alliance</t>
  </si>
  <si>
    <t>Certified SAFe 5 Scrum Master</t>
  </si>
  <si>
    <t>Scaled Agile, Inc.</t>
  </si>
  <si>
    <t>Certified Scrum Master (CSM)</t>
  </si>
  <si>
    <t>Certified Scrum Product Owner (CSPO)</t>
  </si>
  <si>
    <t>* All Certifications are active</t>
  </si>
  <si>
    <t>Additional Relevant Experience (Add additional tables as needed)</t>
  </si>
  <si>
    <t>Project Title #1</t>
  </si>
  <si>
    <t>California Air Resources Board, Heavy Duty Inspection and Maintenance (HDIM) Project</t>
  </si>
  <si>
    <t>Position Title</t>
  </si>
  <si>
    <t>Product Manager/Scrum Master</t>
  </si>
  <si>
    <t xml:space="preserve">Begin Date </t>
  </si>
  <si>
    <t xml:space="preserve">End Date </t>
  </si>
  <si>
    <t># of Months</t>
  </si>
  <si>
    <t>Scope and Description of Responsibility</t>
  </si>
  <si>
    <t>Scrum Master for Voyatek team working on the enhancement and maintenance of the Clean Truck Check -Vehicle Inspection System (CTC-VIS) for California Air Resource Board. Also working closely with the Business Analysts team on requirements for system enhancements as the Business Solutions Architect.</t>
  </si>
  <si>
    <t>Skills Utilized and Experience Attained</t>
  </si>
  <si>
    <t>Robert leads all Scrum ceremonies for the team, along with keeping track of all defects. He also works with the Business Analysts on refining requirements into user stories so they are ready for Sprint work by the developers. Every Sprint, Robert is responsible for reporting out to leadership the accomplishments the team has achieved by way of metrics and summary. Lastly, Robert is responsible for the maintenance of Work Items in Azure DevOps, capacity planning and general planning for every sprint.</t>
  </si>
  <si>
    <t>Project Title #2</t>
  </si>
  <si>
    <t>GPS Technology Ennclave (Ernst &amp; Young Global Consulting Services)</t>
  </si>
  <si>
    <t>Project Manager/Scrum Master</t>
  </si>
  <si>
    <t>Assigned to lead several pods of team members, consisting of U.S.-based Top Secret cleared IT professionals in the GPS practice, to collaborate securely with U.S. Federal Government and Department of Defense clients. The Enclave platform was created to keep restricted, confidential data safe and compliant, enabling GPS teams to better serve their government clients and assist in their transformation.</t>
  </si>
  <si>
    <t>As a Project Manager/Scrum Master with a Secret Federal Clearance, Robert led initiatives for Calendar Sync, Windows 365, Teams Migration, AVD STIG Compliance &amp; AVD-DR, and External Client File Sharing. Assisted teams in prioritizing work using Azure DevOps, Microsoft Teams, and SAFe/Scrum Agile methodology. Accountable for project delivery from design to a working product in production. Actively participated in pre-planning, collaborating with all Engineers and Security teams to develop a roadmap for delivering a secure and functional product to clients. Provided weekly status updates to leadership on progress, risks, and timelines. Attended Scrum of Scrum weekly meetings with all SMs and BAs to share best practices and align processes across the organization.</t>
  </si>
  <si>
    <t>Project Title #3</t>
  </si>
  <si>
    <t>Covered California (Ernst &amp; Young Global Consulting Services)</t>
  </si>
  <si>
    <t>Assigned to Covered California responsible for product delivery of multiple projects. Project Manager and Scrum Master role for the Design team consisting of UI/UX Designers, Researchers and Writers responsible for the new refreshed website for CoveredCa.com. Working with the Communications dept on road-mapping, design and delivery to the development team to build out a new, well researched and tested website with the intentions to make new enrollments easy and streamlined for the customer. Also, Project Manager and Scrum Master role for the IT Development team responsible for implementing the new website and all refinements. Other projects involve specialized web tools for different divisions throughout Covered CA. Lastly, lead a new Chatbot team, as Scrum Master, who are responsible for the content and functionality of the Chatbot named CiCi. These three teams worked and collaborated to make enhancements to the website and Chatbot.</t>
  </si>
  <si>
    <t>• Led Agile ceremonies: Guided daily stand-up meetings, sprint planning, sprint review, and sprint retrospective sessions to ensure team alignment and a steadfast focus on delivering top-notch work.
• Mentored and guided the team: Offered advice and assistance to team members regarding Agile principles, the Scrum framework, and best practices, fostering improvements in their efficiency and productivity.
• Overcame impediments: Identified and tackled obstacles or challenges that might impede the team's progress and collaborated with stakeholders to resolve issues effectively.
• Tracked and monitored progress: Utilized Agile tools and metrics to observe the team's advancement, pinpointing potential risks, and taking proactive measures to keep the project on a successful trajectory.
• Supported the product owner: Collaborated closely with the product owner to prioritize the product backlog, ensure clear requirements, and maintain a harmonious balance between delivery and quality.
• Pursued continuous improvement: Actively sought opportunities to refine the team's Agile processes, identified areas for enhancement, and implemented changes that drove continuous improvement.</t>
  </si>
  <si>
    <t>Project Title #4</t>
  </si>
  <si>
    <t>California Office of System Integration (OSI), Child Welfare Digital Services (CWDS),(Ernst &amp; Young Global Consulting Services)</t>
  </si>
  <si>
    <t>Assigned to the State of California Child Welfare Digital Services (CWDS), where he played a key role in updating the CWDS CWS-CARES application. Functioned as the Scrum Master for several teams of UI/UX and Engineering Development professionals practicing Scrum. Facilitated meetings for all Scrum ceremonies, concurrently assisting the Product Owner in writing and maintaining user stories for a robust backlog of work for developers. Aided in removing roadblocks for the team and implemented techniques to enhance overall efficiency.</t>
  </si>
  <si>
    <t>Developed a Component Library Service for the entire program, supporting all product teams through the use of Slack channels, sprint reviews, and communication in meetings. Tracked work using Jira, closely monitoring burndown to calculate team velocity. Conducted sprint reviews for stakeholders every iteration (2 weeks), collecting feedback to identify bugs and enhancements for the product being worked on. Throughout the engagement, the teams contributed to various products, including Case Management Relationships, Hotline Relationships, Security Engineering Development, and Component Library in DesignOPS.</t>
  </si>
  <si>
    <t>Project Title #5</t>
  </si>
  <si>
    <t>Western Health Advantage</t>
  </si>
  <si>
    <t>Served as a servant leader for a software development team, ensuring adherence to Agile/Scrum values and practices for the Shopping Website Product. Successfully delivered minimum viable products every iteration, typically within two-to-three week sprints.</t>
  </si>
  <si>
    <t>• Guided the development team through a transition from waterfall to Agile development.
• Collaborated closely with Product Owners, coordinating product backlog grooming, story estimation, and identifying requirements for compliance and state regulations.
• Generated Visio diagrams for the team product, department processes, and workflows.
• Coached team members on Agile processes and facilitated planning meetings and retrospectives.
• Maintained the task board, produced daily burndown charts, and calculated team velocity using JIRA software.
• Identified and removed impediments, safeguarding team members from interruptions and distractions to maximize productivity and efficiency. Led, encouraged, and implemented process improvements, creating team-building opportunities.
• Facilitated the team's acquisition of new skills and tech stacks by organizing training, ensuring tools and hardware were up-to-date to avoid delays in development</t>
  </si>
  <si>
    <t xml:space="preserve">PART 2 – PRODUCT MANAGER MINIMUM QUALIFICATIONS SUMMARY TABLE </t>
  </si>
  <si>
    <t xml:space="preserve">Contractor - </t>
  </si>
  <si>
    <t xml:space="preserve">Candidate Name - </t>
  </si>
  <si>
    <t>Minimum Qualification - S16</t>
  </si>
  <si>
    <t>Bachelor’s Degree in relevant design discipline, (e.g., product road mapping, cross-functional collaboration, data-driven decision-making, user experience, product lifecycle management), or certification from similar accelerated learning program.</t>
  </si>
  <si>
    <t>Certification/Degree Title</t>
  </si>
  <si>
    <t>Certification Number</t>
  </si>
  <si>
    <t>Original Grant Date</t>
  </si>
  <si>
    <t>Expiration Date</t>
  </si>
  <si>
    <t>Online Validation Link, if not available attach a copy to the offer</t>
  </si>
  <si>
    <t>Certified Agile Leader 1</t>
  </si>
  <si>
    <t>https://bcert.me/bc/html/show-badge.html?b=qbymjuan</t>
  </si>
  <si>
    <t>https://bcert.me/bc/html/show-badge.html?b=uvxklswk</t>
  </si>
  <si>
    <t>54165300-0558</t>
  </si>
  <si>
    <t>https://community.scaledagile.com/apex/PrintAchievement?aid=a0t6T00000JngKiQAJ&amp;aaid=a0r6T00000PbN1KQAV </t>
  </si>
  <si>
    <t>https://certification.scrumalliance.org/accounts/617832-robert-ossa/certifications/994122-csm</t>
  </si>
  <si>
    <t>https://certification.scrumalliance.org/accounts/617832-robert-ossa/certifications/726747-cspo</t>
  </si>
  <si>
    <t>Minimum Qualification - S17</t>
  </si>
  <si>
    <t>A minimum of five (5) years of experience in technical or technical-related product launch and or management.</t>
  </si>
  <si>
    <t xml:space="preserve"> Project Name</t>
  </si>
  <si>
    <t>Start Date</t>
  </si>
  <si>
    <t>End Date</t>
  </si>
  <si>
    <t>Percentage of Time</t>
  </si>
  <si>
    <t>Duration in Months</t>
  </si>
  <si>
    <t>Project Value</t>
  </si>
  <si>
    <t>Totals</t>
  </si>
  <si>
    <t xml:space="preserve">PART 2 – PRODUCT MANAGER MINIMUM QUALIFICATIONS PROJECT DETAILS </t>
  </si>
  <si>
    <t>Project #1</t>
  </si>
  <si>
    <t xml:space="preserve">Contact </t>
  </si>
  <si>
    <t xml:space="preserve">Company Name: </t>
  </si>
  <si>
    <t xml:space="preserve">Contact Name &amp; Role: </t>
  </si>
  <si>
    <t>Jason Hill-Falkenthal, Air Resources Supervisor II - MSCD; Product Owner, CTC-VIS</t>
  </si>
  <si>
    <t xml:space="preserve">Project Name: </t>
  </si>
  <si>
    <t xml:space="preserve">California Air Resources Board, Heavy Duty Inspection and Maintenance (HDIM) </t>
  </si>
  <si>
    <t>Company/Org Name:</t>
  </si>
  <si>
    <t>California Air Resource Board</t>
  </si>
  <si>
    <t>Start Date (MM/DD/YYYY):</t>
  </si>
  <si>
    <t>End Date (MM/DD/YYYY):</t>
  </si>
  <si>
    <t>Phone Number:</t>
  </si>
  <si>
    <t>279-208-7608</t>
  </si>
  <si>
    <t>Staff Role:</t>
  </si>
  <si>
    <t>Percentage of Time:</t>
  </si>
  <si>
    <t>Email:</t>
  </si>
  <si>
    <t>jason.hill-falkenthal@arb.ca.gov</t>
  </si>
  <si>
    <t>Description of relevant experience:</t>
  </si>
  <si>
    <t>Project #2</t>
  </si>
  <si>
    <t>Ernst &amp; Young Global Consulting Services</t>
  </si>
  <si>
    <t>Drew Coons - Assistant Director, Helpdesk and M365 Support</t>
  </si>
  <si>
    <t>GPS Technology Enclave</t>
  </si>
  <si>
    <t>EY - GPS</t>
  </si>
  <si>
    <t>Start Date:</t>
  </si>
  <si>
    <t>End Date:</t>
  </si>
  <si>
    <t>518-653-8294</t>
  </si>
  <si>
    <t>andrew.coons@ey.com</t>
  </si>
  <si>
    <t>Project #3</t>
  </si>
  <si>
    <t>Covered California</t>
  </si>
  <si>
    <t>Project #4</t>
  </si>
  <si>
    <t>Steve Trimble - Chief of Development</t>
  </si>
  <si>
    <t>California Office of System Integration (OSI), Child Welfare Digital Services</t>
  </si>
  <si>
    <t>Child Welfare Digital Services</t>
  </si>
  <si>
    <t>916-206-6758</t>
  </si>
  <si>
    <t>steve.trimble@dhcs.ca.gov</t>
  </si>
  <si>
    <t>Project #5</t>
  </si>
  <si>
    <t>Project #6</t>
  </si>
  <si>
    <t>Minimum Qualification - S18</t>
  </si>
  <si>
    <t>A minimum of three (3) years serving as a Product Manager or like role with familiarity in working with public sector services and enterprises.</t>
  </si>
  <si>
    <t>Assigned to lead several pods of team members, consisting of U.S.-based Top Secret cleared IT professionals in the GPS practice, to collaborate securely with public sector agencies of the U.S. Federal Government and Department of Defense clients. The Enclave platform was created to keep restricted, confidential data safe and compliant, enabling GPS teams to better serve their government clients and assist in their transformation.</t>
  </si>
  <si>
    <t>Chris Martin - Chief of Web Applications</t>
  </si>
  <si>
    <t>Covered Ca</t>
  </si>
  <si>
    <t>916-880-6769</t>
  </si>
  <si>
    <t>chris.martin@covered.ca.gov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</si>
</sst>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amily val="2"/>
    </font>
    <font>
      <sz val="11"/>
      <color rgb="FF000000"/>
      <name val="Century Gothic"/>
      <family val="2"/>
    </font>
    <font>
      <u/>
      <sz val="11"/>
      <color theme="10"/>
      <name val="Calibri"/>
      <family val="2"/>
      <scheme val="minor"/>
    </font>
  </fonts>
  <fills count="10">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0"/>
        <bgColor indexed="64"/>
      </patternFill>
    </fill>
  </fills>
  <borders count="2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9" fontId="1" fillId="0" borderId="0" applyFont="0" applyFill="0" applyBorder="0" applyAlignment="0" applyProtection="0"/>
    <xf numFmtId="0" fontId="18" fillId="0" borderId="0" applyNumberFormat="0" applyFill="0" applyBorder="0" applyAlignment="0" applyProtection="0"/>
  </cellStyleXfs>
  <cellXfs count="150">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4" fillId="2" borderId="3" xfId="0" applyFont="1" applyFill="1" applyBorder="1" applyAlignment="1">
      <alignment horizontal="right" vertical="center"/>
    </xf>
    <xf numFmtId="0" fontId="4" fillId="2" borderId="1" xfId="0" applyFont="1" applyFill="1" applyBorder="1" applyAlignment="1">
      <alignment horizontal="right" vertical="center"/>
    </xf>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14" fontId="12" fillId="7" borderId="5" xfId="0" applyNumberFormat="1"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0" fontId="7" fillId="9" borderId="4" xfId="0" applyFont="1" applyFill="1" applyBorder="1" applyAlignment="1">
      <alignment horizontal="left" vertical="center" wrapText="1"/>
    </xf>
    <xf numFmtId="0" fontId="7" fillId="9" borderId="3" xfId="0" applyFont="1" applyFill="1" applyBorder="1" applyAlignment="1">
      <alignment horizontal="left" vertical="center" wrapText="1"/>
    </xf>
    <xf numFmtId="0" fontId="5" fillId="9" borderId="2" xfId="0" applyFont="1" applyFill="1" applyBorder="1" applyAlignment="1">
      <alignment horizontal="left" vertical="center" wrapText="1"/>
    </xf>
    <xf numFmtId="0" fontId="5" fillId="3" borderId="13" xfId="0" applyFont="1" applyFill="1" applyBorder="1" applyAlignment="1">
      <alignment vertical="center" wrapText="1"/>
    </xf>
    <xf numFmtId="49" fontId="10" fillId="0" borderId="3" xfId="1" applyNumberFormat="1" applyFont="1" applyBorder="1" applyAlignment="1">
      <alignment vertical="center"/>
    </xf>
    <xf numFmtId="0" fontId="10" fillId="9" borderId="1" xfId="0" applyFont="1" applyFill="1" applyBorder="1" applyAlignment="1">
      <alignment horizontal="left" vertical="center"/>
    </xf>
    <xf numFmtId="0" fontId="18" fillId="9" borderId="1" xfId="2" applyFill="1" applyBorder="1" applyAlignment="1">
      <alignment horizontal="left" vertical="center"/>
    </xf>
    <xf numFmtId="0" fontId="18" fillId="0" borderId="21" xfId="2" applyBorder="1"/>
    <xf numFmtId="0" fontId="11" fillId="6" borderId="2" xfId="0" applyFont="1" applyFill="1" applyBorder="1" applyAlignment="1">
      <alignment horizontal="left" vertical="center"/>
    </xf>
    <xf numFmtId="49" fontId="10" fillId="0" borderId="3" xfId="1" applyNumberFormat="1" applyFont="1" applyBorder="1" applyAlignment="1">
      <alignment vertical="center" wrapText="1"/>
    </xf>
    <xf numFmtId="14" fontId="6" fillId="9" borderId="5" xfId="0" applyNumberFormat="1" applyFont="1" applyFill="1" applyBorder="1" applyAlignment="1">
      <alignment vertical="center" wrapText="1"/>
    </xf>
    <xf numFmtId="0" fontId="6" fillId="9" borderId="18" xfId="0" applyFont="1" applyFill="1" applyBorder="1" applyAlignment="1">
      <alignment horizontal="center" vertical="center" wrapText="1"/>
    </xf>
    <xf numFmtId="14" fontId="12" fillId="9" borderId="18" xfId="0" applyNumberFormat="1" applyFont="1" applyFill="1" applyBorder="1" applyAlignment="1">
      <alignment horizontal="center" vertical="center" wrapText="1"/>
    </xf>
    <xf numFmtId="0" fontId="18" fillId="9" borderId="18" xfId="2" applyFill="1" applyBorder="1" applyAlignment="1">
      <alignment vertical="center" wrapText="1"/>
    </xf>
    <xf numFmtId="0" fontId="18" fillId="9" borderId="18" xfId="2" applyFill="1" applyBorder="1"/>
    <xf numFmtId="0" fontId="6" fillId="0" borderId="4" xfId="0" applyFont="1" applyBorder="1" applyAlignment="1">
      <alignment horizontal="left" vertical="center" wrapText="1"/>
    </xf>
    <xf numFmtId="0" fontId="18" fillId="0" borderId="0" xfId="2"/>
    <xf numFmtId="0" fontId="10" fillId="9" borderId="1" xfId="0" applyFont="1" applyFill="1" applyBorder="1" applyAlignment="1">
      <alignment horizontal="left" vertical="center" wrapText="1"/>
    </xf>
    <xf numFmtId="0" fontId="10" fillId="9" borderId="14" xfId="0" applyFont="1" applyFill="1" applyBorder="1" applyAlignment="1">
      <alignment horizontal="left" vertical="center"/>
    </xf>
    <xf numFmtId="0" fontId="4" fillId="2" borderId="2" xfId="0" applyFont="1" applyFill="1" applyBorder="1" applyAlignment="1">
      <alignment vertical="center"/>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0" fontId="7" fillId="3" borderId="2" xfId="0" applyFont="1" applyFill="1" applyBorder="1" applyAlignment="1">
      <alignment horizontal="left" vertical="center" wrapText="1"/>
    </xf>
    <xf numFmtId="0" fontId="7" fillId="3" borderId="4" xfId="0" applyFont="1" applyFill="1" applyBorder="1" applyAlignment="1">
      <alignment horizontal="left" vertical="center" wrapText="1"/>
    </xf>
    <xf numFmtId="14" fontId="5" fillId="4" borderId="2" xfId="0" applyNumberFormat="1" applyFont="1" applyFill="1" applyBorder="1" applyAlignment="1">
      <alignment horizontal="center"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7" fillId="3" borderId="3"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2" xfId="0" applyFont="1" applyBorder="1" applyAlignment="1">
      <alignment horizontal="left"/>
    </xf>
    <xf numFmtId="0" fontId="8" fillId="0" borderId="3" xfId="0" applyFont="1" applyBorder="1" applyAlignment="1">
      <alignment horizontal="left"/>
    </xf>
    <xf numFmtId="0" fontId="8" fillId="0" borderId="4" xfId="0" applyFont="1" applyBorder="1" applyAlignment="1">
      <alignment horizontal="left"/>
    </xf>
    <xf numFmtId="0" fontId="6" fillId="9" borderId="2" xfId="0" applyFont="1" applyFill="1" applyBorder="1" applyAlignment="1">
      <alignment horizontal="left" vertical="center" wrapText="1"/>
    </xf>
    <xf numFmtId="0" fontId="6" fillId="9" borderId="3" xfId="0" applyFont="1" applyFill="1" applyBorder="1" applyAlignment="1">
      <alignment horizontal="left" vertical="center" wrapText="1"/>
    </xf>
    <xf numFmtId="0" fontId="6" fillId="9" borderId="4" xfId="0" applyFont="1" applyFill="1" applyBorder="1" applyAlignment="1">
      <alignment horizontal="left" vertical="center" wrapText="1"/>
    </xf>
    <xf numFmtId="0" fontId="6" fillId="9" borderId="2" xfId="0" applyFont="1" applyFill="1" applyBorder="1" applyAlignment="1">
      <alignment vertical="center" wrapText="1"/>
    </xf>
    <xf numFmtId="0" fontId="6" fillId="9" borderId="3" xfId="0" applyFont="1" applyFill="1" applyBorder="1" applyAlignment="1">
      <alignment vertical="center" wrapText="1"/>
    </xf>
    <xf numFmtId="0" fontId="6" fillId="9" borderId="4" xfId="0" applyFont="1" applyFill="1" applyBorder="1" applyAlignment="1">
      <alignment vertical="center" wrapText="1"/>
    </xf>
    <xf numFmtId="0" fontId="7" fillId="3" borderId="15" xfId="0" applyFont="1" applyFill="1" applyBorder="1" applyAlignment="1">
      <alignment vertical="center" wrapText="1"/>
    </xf>
    <xf numFmtId="0" fontId="7" fillId="3" borderId="16" xfId="0" applyFont="1" applyFill="1" applyBorder="1" applyAlignment="1">
      <alignment vertical="center" wrapText="1"/>
    </xf>
    <xf numFmtId="0" fontId="6" fillId="9" borderId="15" xfId="0" applyFont="1" applyFill="1" applyBorder="1" applyAlignment="1">
      <alignment vertical="center" wrapText="1"/>
    </xf>
    <xf numFmtId="0" fontId="6" fillId="9" borderId="17" xfId="0" applyFont="1" applyFill="1" applyBorder="1" applyAlignment="1">
      <alignment vertical="center" wrapText="1"/>
    </xf>
    <xf numFmtId="0" fontId="6" fillId="9" borderId="16" xfId="0" applyFont="1" applyFill="1" applyBorder="1" applyAlignment="1">
      <alignment vertical="center" wrapText="1"/>
    </xf>
    <xf numFmtId="0" fontId="6" fillId="0" borderId="19" xfId="0" applyFont="1" applyBorder="1" applyAlignment="1">
      <alignment vertical="center" wrapText="1"/>
    </xf>
    <xf numFmtId="0" fontId="0" fillId="0" borderId="20" xfId="0" applyBorder="1" applyAlignment="1">
      <alignment vertical="center" wrapText="1"/>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5" fillId="3" borderId="10" xfId="0" applyFont="1" applyFill="1" applyBorder="1" applyAlignment="1">
      <alignment vertical="center" wrapText="1"/>
    </xf>
    <xf numFmtId="0" fontId="5" fillId="3" borderId="12"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1" fillId="6" borderId="14" xfId="0" applyFont="1" applyFill="1" applyBorder="1" applyAlignment="1">
      <alignment horizontal="left" vertical="center"/>
    </xf>
    <xf numFmtId="0" fontId="11" fillId="6" borderId="5" xfId="0" applyFont="1" applyFill="1" applyBorder="1" applyAlignment="1">
      <alignment horizontal="left" vertical="center"/>
    </xf>
    <xf numFmtId="0" fontId="10" fillId="0" borderId="11" xfId="0" applyFont="1" applyBorder="1" applyAlignment="1">
      <alignment horizontal="left" vertical="top" wrapText="1"/>
    </xf>
    <xf numFmtId="0" fontId="10" fillId="0" borderId="12" xfId="0" applyFont="1" applyBorder="1" applyAlignment="1">
      <alignment horizontal="left" vertical="top" wrapText="1"/>
    </xf>
    <xf numFmtId="0" fontId="10" fillId="0" borderId="7" xfId="0" applyFont="1" applyBorder="1" applyAlignment="1">
      <alignment horizontal="left" vertical="top" wrapText="1"/>
    </xf>
    <xf numFmtId="0" fontId="10" fillId="0" borderId="8" xfId="0" applyFont="1" applyBorder="1" applyAlignment="1">
      <alignment horizontal="left" vertical="top" wrapText="1"/>
    </xf>
    <xf numFmtId="0" fontId="10" fillId="0" borderId="11" xfId="0" applyFont="1" applyBorder="1" applyAlignment="1">
      <alignment horizontal="left" vertical="center" indent="1"/>
    </xf>
    <xf numFmtId="0" fontId="10" fillId="0" borderId="12"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3" xfId="0" applyFont="1" applyFill="1" applyBorder="1" applyAlignment="1">
      <alignment horizontal="left" vertical="center"/>
    </xf>
    <xf numFmtId="0" fontId="10" fillId="9" borderId="11" xfId="0" applyFont="1" applyFill="1" applyBorder="1" applyAlignment="1">
      <alignment horizontal="left" vertical="center" wrapText="1"/>
    </xf>
    <xf numFmtId="0" fontId="10" fillId="9" borderId="12" xfId="0" applyFont="1" applyFill="1" applyBorder="1" applyAlignment="1">
      <alignment horizontal="left" vertical="center" wrapText="1"/>
    </xf>
    <xf numFmtId="0" fontId="10" fillId="9" borderId="7" xfId="0" applyFont="1" applyFill="1" applyBorder="1" applyAlignment="1">
      <alignment horizontal="left" vertical="center" wrapText="1"/>
    </xf>
    <xf numFmtId="0" fontId="10" fillId="9" borderId="8" xfId="0" applyFont="1" applyFill="1" applyBorder="1" applyAlignment="1">
      <alignment horizontal="left" vertical="center" wrapText="1"/>
    </xf>
    <xf numFmtId="0" fontId="10" fillId="9" borderId="11" xfId="0" applyFont="1" applyFill="1" applyBorder="1" applyAlignment="1">
      <alignment horizontal="left" vertical="top" wrapText="1"/>
    </xf>
    <xf numFmtId="0" fontId="10" fillId="9" borderId="13" xfId="0" applyFont="1" applyFill="1" applyBorder="1" applyAlignment="1">
      <alignment horizontal="left" vertical="top" wrapText="1"/>
    </xf>
    <xf numFmtId="0" fontId="10" fillId="9" borderId="7" xfId="0" applyFont="1" applyFill="1" applyBorder="1" applyAlignment="1">
      <alignment horizontal="left" vertical="top" wrapText="1"/>
    </xf>
    <xf numFmtId="0" fontId="10" fillId="9" borderId="8" xfId="0" applyFont="1" applyFill="1" applyBorder="1" applyAlignment="1">
      <alignment horizontal="left" vertical="top" wrapText="1"/>
    </xf>
    <xf numFmtId="0" fontId="10" fillId="9" borderId="2" xfId="0" applyFont="1" applyFill="1" applyBorder="1" applyAlignment="1">
      <alignment horizontal="left" vertical="top"/>
    </xf>
    <xf numFmtId="0" fontId="10" fillId="9" borderId="3" xfId="0" applyFont="1" applyFill="1" applyBorder="1" applyAlignment="1">
      <alignment horizontal="left" vertical="top"/>
    </xf>
    <xf numFmtId="0" fontId="10" fillId="9" borderId="4" xfId="0" applyFont="1" applyFill="1" applyBorder="1" applyAlignment="1">
      <alignment horizontal="left" vertical="top"/>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 Id="rId14" Type="http://schemas.openxmlformats.org/officeDocument/2006/relationships/customXml" Target="../customXml/item4.xml"/></Relationships>
</file>

<file path=xl/documenttasks/documenttask1.xml><?xml version="1.0" encoding="utf-8"?>
<Tasks xmlns="http://schemas.microsoft.com/office/tasks/2019/documenttasks">
  <Task id="{CDF3BFE7-2472-4FC3-858C-47FDBCAD8968}">
    <Anchor>
      <Comment id="{08B5860D-7E89-4A2F-947B-6A30AAEC3981}"/>
    </Anchor>
    <History>
      <Event time="2024-07-19T22:50:47.56" id="{3469C879-BDAD-4466-8FF4-AC73BA4A6037}">
        <Attribution userId="S::Lesley.Pevny@gcomsoft.com::5df3ea40-874a-4d9e-b63f-4bccf942ef49" userName="Lesley Pevny" userProvider="AD"/>
        <Anchor>
          <Comment id="{08B5860D-7E89-4A2F-947B-6A30AAEC3981}"/>
        </Anchor>
        <Create/>
      </Event>
      <Event time="2024-07-19T22:50:47.56" id="{FBFE4EDF-9305-41AE-99A5-78311EDADDC8}">
        <Attribution userId="S::Lesley.Pevny@gcomsoft.com::5df3ea40-874a-4d9e-b63f-4bccf942ef49" userName="Lesley Pevny" userProvider="AD"/>
        <Anchor>
          <Comment id="{08B5860D-7E89-4A2F-947B-6A30AAEC3981}"/>
        </Anchor>
        <Assign userId="S::bobette.nelli@gcomsoft.com::e551962d-aea9-4118-b0b0-0b7cf82340f1" userName="Bobette Nelli" userProvider="AD"/>
      </Event>
      <Event time="2024-07-19T22:50:47.56" id="{B7322B4C-5D41-463B-82CB-2725CD2ED6CC}">
        <Attribution userId="S::Lesley.Pevny@gcomsoft.com::5df3ea40-874a-4d9e-b63f-4bccf942ef49" userName="Lesley Pevny" userProvider="AD"/>
        <Anchor>
          <Comment id="{08B5860D-7E89-4A2F-947B-6A30AAEC3981}"/>
        </Anchor>
        <SetTitle title="@Bobette Nelli I don't see this certification in the folder"/>
      </Event>
    </History>
  </Task>
</Tasks>
</file>

<file path=xl/persons/person.xml><?xml version="1.0" encoding="utf-8"?>
<personList xmlns="http://schemas.microsoft.com/office/spreadsheetml/2018/threadedcomments" xmlns:x="http://schemas.openxmlformats.org/spreadsheetml/2006/main">
  <person displayName="Bobette Nelli" id="{2ABCCCB3-69B6-442B-9CAC-30DB169D6435}" userId="bobette.nelli@gcomsoft.com" providerId="PeoplePicker"/>
  <person displayName="Lesley Pevny" id="{0D1ECDFE-A1F6-4918-925C-67402DC27AAC}" userId="S::Lesley.Pevny@gcomsoft.com::5df3ea40-874a-4d9e-b63f-4bccf942ef4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8" dT="2024-07-19T22:50:47.56" personId="{0D1ECDFE-A1F6-4918-925C-67402DC27AAC}" id="{08B5860D-7E89-4A2F-947B-6A30AAEC3981}">
    <text>@Bobette Nelli I don't see this certification in the folder</text>
    <mentions>
      <mention mentionpersonId="{2ABCCCB3-69B6-442B-9CAC-30DB169D6435}" mentionId="{9B0E4C27-47BA-45DA-83E2-28D4BAEF4AAA}" startIndex="0" length="14"/>
    </mentions>
  </threadedComment>
</ThreadedComments>
</file>

<file path=xl/worksheets/_rels/sheet3.xml.rels><?xml version="1.0" encoding="UTF-8" standalone="yes"?>
<Relationships xmlns="http://schemas.openxmlformats.org/package/2006/relationships"><Relationship Id="rId8" Type="http://schemas.microsoft.com/office/2017/10/relationships/threadedComment" Target="../threadedComments/threadedComment1.xml"/><Relationship Id="rId3" Type="http://schemas.openxmlformats.org/officeDocument/2006/relationships/hyperlink" Target="https://certification.scrumalliance.org/accounts/617832-robert-ossa/certifications/994122-csm" TargetMode="External"/><Relationship Id="rId7" Type="http://schemas.openxmlformats.org/officeDocument/2006/relationships/comments" Target="../comments1.xml"/><Relationship Id="rId2" Type="http://schemas.openxmlformats.org/officeDocument/2006/relationships/hyperlink" Target="https://bcert.me/bc/html/show-badge.html?b=uvxklswk" TargetMode="External"/><Relationship Id="rId1" Type="http://schemas.openxmlformats.org/officeDocument/2006/relationships/hyperlink" Target="https://bcert.me/bc/html/show-badge.html?b=qbymjuan" TargetMode="External"/><Relationship Id="rId6" Type="http://schemas.openxmlformats.org/officeDocument/2006/relationships/vmlDrawing" Target="../drawings/vmlDrawing1.vml"/><Relationship Id="rId5" Type="http://schemas.openxmlformats.org/officeDocument/2006/relationships/hyperlink" Target="https://community.scaledagile.com/apex/PrintAchievement?aid=a0t6T00000JngKiQAJ&amp;aaid=a0r6T00000PbN1KQAV" TargetMode="External"/><Relationship Id="rId4" Type="http://schemas.openxmlformats.org/officeDocument/2006/relationships/hyperlink" Target="https://certification.scrumalliance.org/accounts/617832-robert-ossa/certifications/726747-cspo" TargetMode="External"/><Relationship Id="rId9" Type="http://schemas.microsoft.com/office/2019/04/relationships/documenttask" Target="../documenttasks/documenttask1.xml"/></Relationships>
</file>

<file path=xl/worksheets/_rels/sheet4.xml.rels><?xml version="1.0" encoding="UTF-8" standalone="yes"?>
<Relationships xmlns="http://schemas.openxmlformats.org/package/2006/relationships"><Relationship Id="rId3" Type="http://schemas.openxmlformats.org/officeDocument/2006/relationships/hyperlink" Target="mailto:jason.hill-falkenthal@arb.ca.gov" TargetMode="External"/><Relationship Id="rId2" Type="http://schemas.openxmlformats.org/officeDocument/2006/relationships/hyperlink" Target="mailto:andrew.coons@ey.com" TargetMode="External"/><Relationship Id="rId1" Type="http://schemas.openxmlformats.org/officeDocument/2006/relationships/hyperlink" Target="mailto:steve.trimble@dhcs.ca.gov"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mailto:jason.hill-falkenthal@arb.ca.gov" TargetMode="External"/><Relationship Id="rId1" Type="http://schemas.openxmlformats.org/officeDocument/2006/relationships/hyperlink" Target="mailto:chris.martin@covered.c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topLeftCell="A3" zoomScale="90" zoomScaleNormal="90" workbookViewId="0">
      <selection activeCell="A22" sqref="A22"/>
    </sheetView>
  </sheetViews>
  <sheetFormatPr defaultColWidth="9.140625" defaultRowHeight="13.9"/>
  <cols>
    <col min="1" max="1" width="174" style="27" customWidth="1"/>
    <col min="2" max="16384" width="9.140625" style="23"/>
  </cols>
  <sheetData>
    <row r="1" spans="1:1">
      <c r="A1" s="22" t="s">
        <v>0</v>
      </c>
    </row>
    <row r="2" spans="1:1">
      <c r="A2" s="22"/>
    </row>
    <row r="3" spans="1:1" ht="17.45">
      <c r="A3" s="24" t="s">
        <v>1</v>
      </c>
    </row>
    <row r="4" spans="1:1" ht="27.6">
      <c r="A4" s="25" t="s">
        <v>2</v>
      </c>
    </row>
    <row r="5" spans="1:1" ht="27.6">
      <c r="A5" s="26" t="s">
        <v>3</v>
      </c>
    </row>
    <row r="6" spans="1:1">
      <c r="A6" s="26" t="s">
        <v>4</v>
      </c>
    </row>
    <row r="7" spans="1:1">
      <c r="A7" s="26" t="s">
        <v>5</v>
      </c>
    </row>
    <row r="8" spans="1:1" ht="27.6">
      <c r="A8" s="29" t="s">
        <v>6</v>
      </c>
    </row>
    <row r="9" spans="1:1">
      <c r="A9" s="26"/>
    </row>
    <row r="10" spans="1:1" ht="17.45">
      <c r="A10" s="24" t="s">
        <v>7</v>
      </c>
    </row>
    <row r="11" spans="1:1" ht="27.6">
      <c r="A11" s="30" t="s">
        <v>8</v>
      </c>
    </row>
    <row r="12" spans="1:1" ht="96.6">
      <c r="A12" s="30" t="s">
        <v>9</v>
      </c>
    </row>
    <row r="13" spans="1:1" ht="27.6">
      <c r="A13" s="22" t="s">
        <v>10</v>
      </c>
    </row>
    <row r="14" spans="1:1">
      <c r="A14" s="22"/>
    </row>
    <row r="15" spans="1:1">
      <c r="A15" s="22" t="s">
        <v>11</v>
      </c>
    </row>
    <row r="16" spans="1:1">
      <c r="A16" s="27" t="s">
        <v>12</v>
      </c>
    </row>
    <row r="18" spans="1:1" ht="41.45">
      <c r="A18" s="27"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47"/>
  <sheetViews>
    <sheetView workbookViewId="0">
      <selection activeCell="D7" sqref="D7"/>
    </sheetView>
  </sheetViews>
  <sheetFormatPr defaultRowHeight="14.45"/>
  <cols>
    <col min="1" max="1" width="4.42578125" customWidth="1"/>
    <col min="2" max="13" width="14.28515625" customWidth="1"/>
  </cols>
  <sheetData>
    <row r="1" spans="2:13" ht="15" thickBot="1"/>
    <row r="2" spans="2:13" ht="15.6" thickBot="1">
      <c r="B2" s="75" t="s">
        <v>14</v>
      </c>
      <c r="C2" s="76"/>
      <c r="D2" s="76"/>
      <c r="E2" s="76"/>
      <c r="F2" s="76"/>
      <c r="G2" s="76"/>
      <c r="H2" s="76"/>
      <c r="I2" s="76"/>
      <c r="J2" s="76"/>
      <c r="K2" s="76"/>
      <c r="L2" s="76"/>
      <c r="M2" s="77"/>
    </row>
    <row r="3" spans="2:13">
      <c r="B3" s="78" t="s">
        <v>15</v>
      </c>
      <c r="C3" s="79"/>
      <c r="D3" s="79"/>
      <c r="E3" s="79"/>
      <c r="F3" s="79"/>
      <c r="G3" s="79"/>
      <c r="H3" s="79"/>
      <c r="I3" s="79"/>
      <c r="J3" s="79"/>
      <c r="K3" s="79"/>
      <c r="L3" s="79"/>
      <c r="M3" s="80"/>
    </row>
    <row r="4" spans="2:13">
      <c r="B4" s="51" t="s">
        <v>16</v>
      </c>
      <c r="C4" s="52"/>
      <c r="D4" s="87" t="s">
        <v>17</v>
      </c>
      <c r="E4" s="88"/>
      <c r="F4" s="88"/>
      <c r="G4" s="46"/>
      <c r="H4" s="51" t="s">
        <v>18</v>
      </c>
      <c r="I4" s="52"/>
      <c r="J4" s="81" t="s">
        <v>19</v>
      </c>
      <c r="K4" s="82"/>
      <c r="L4" s="82"/>
      <c r="M4" s="83"/>
    </row>
    <row r="5" spans="2:13">
      <c r="B5" s="51" t="s">
        <v>20</v>
      </c>
      <c r="C5" s="52"/>
      <c r="D5" s="87" t="s">
        <v>21</v>
      </c>
      <c r="E5" s="88"/>
      <c r="F5" s="88"/>
      <c r="G5" s="89"/>
      <c r="H5" s="58" t="s">
        <v>22</v>
      </c>
      <c r="I5" s="59"/>
      <c r="J5" s="84" t="s">
        <v>23</v>
      </c>
      <c r="K5" s="85"/>
      <c r="L5" s="85"/>
      <c r="M5" s="86"/>
    </row>
    <row r="6" spans="2:13" ht="27" customHeight="1">
      <c r="B6" s="51" t="s">
        <v>24</v>
      </c>
      <c r="C6" s="52"/>
      <c r="D6" s="68" t="s">
        <v>25</v>
      </c>
      <c r="E6" s="69"/>
      <c r="F6" s="69"/>
      <c r="G6" s="69"/>
      <c r="H6" s="69"/>
      <c r="I6" s="69"/>
      <c r="J6" s="69"/>
      <c r="K6" s="69"/>
      <c r="L6" s="69"/>
      <c r="M6" s="70"/>
    </row>
    <row r="7" spans="2:13" ht="109.9" customHeight="1" thickBot="1">
      <c r="B7" s="51" t="s">
        <v>26</v>
      </c>
      <c r="C7" s="52"/>
      <c r="D7" s="68" t="s">
        <v>27</v>
      </c>
      <c r="E7" s="69"/>
      <c r="F7" s="69"/>
      <c r="G7" s="69"/>
      <c r="H7" s="69"/>
      <c r="I7" s="69"/>
      <c r="J7" s="69"/>
      <c r="K7" s="69"/>
      <c r="L7" s="69"/>
      <c r="M7" s="70"/>
    </row>
    <row r="8" spans="2:13" ht="15" thickBot="1">
      <c r="B8" s="71" t="s">
        <v>28</v>
      </c>
      <c r="C8" s="72"/>
      <c r="D8" s="72"/>
      <c r="E8" s="72"/>
      <c r="F8" s="72"/>
      <c r="G8" s="72"/>
      <c r="H8" s="72"/>
      <c r="I8" s="72"/>
      <c r="J8" s="72"/>
      <c r="K8" s="72"/>
      <c r="L8" s="72"/>
      <c r="M8" s="73"/>
    </row>
    <row r="9" spans="2:13" ht="15.75" customHeight="1" thickBot="1">
      <c r="B9" s="1" t="s">
        <v>29</v>
      </c>
      <c r="C9" s="1" t="s">
        <v>30</v>
      </c>
      <c r="D9" s="58" t="s">
        <v>31</v>
      </c>
      <c r="E9" s="74"/>
      <c r="F9" s="59"/>
      <c r="G9" s="74" t="s">
        <v>32</v>
      </c>
      <c r="H9" s="74"/>
      <c r="I9" s="74"/>
      <c r="J9" s="74"/>
      <c r="K9" s="74"/>
      <c r="L9" s="74"/>
      <c r="M9" s="59"/>
    </row>
    <row r="10" spans="2:13" ht="15" thickBot="1">
      <c r="B10" s="41">
        <v>38596</v>
      </c>
      <c r="C10" s="41">
        <v>41365</v>
      </c>
      <c r="D10" s="68" t="s">
        <v>33</v>
      </c>
      <c r="E10" s="69"/>
      <c r="F10" s="70"/>
      <c r="G10" s="69" t="s">
        <v>34</v>
      </c>
      <c r="H10" s="69"/>
      <c r="I10" s="69"/>
      <c r="J10" s="69"/>
      <c r="K10" s="69"/>
      <c r="L10" s="69"/>
      <c r="M10" s="70"/>
    </row>
    <row r="11" spans="2:13" ht="15" thickBot="1">
      <c r="B11" s="41">
        <v>32752</v>
      </c>
      <c r="C11" s="41">
        <v>33756</v>
      </c>
      <c r="D11" s="68" t="s">
        <v>35</v>
      </c>
      <c r="E11" s="69"/>
      <c r="F11" s="70"/>
      <c r="G11" s="69" t="s">
        <v>36</v>
      </c>
      <c r="H11" s="69"/>
      <c r="I11" s="69"/>
      <c r="J11" s="69"/>
      <c r="K11" s="69"/>
      <c r="L11" s="69"/>
      <c r="M11" s="70"/>
    </row>
    <row r="12" spans="2:13" ht="15" thickBot="1">
      <c r="B12" s="2"/>
      <c r="C12" s="2"/>
      <c r="D12" s="68"/>
      <c r="E12" s="69"/>
      <c r="F12" s="70"/>
      <c r="G12" s="69"/>
      <c r="H12" s="69"/>
      <c r="I12" s="69"/>
      <c r="J12" s="69"/>
      <c r="K12" s="69"/>
      <c r="L12" s="69"/>
      <c r="M12" s="70"/>
    </row>
    <row r="13" spans="2:13" ht="15" thickBot="1">
      <c r="B13" s="71" t="s">
        <v>37</v>
      </c>
      <c r="C13" s="72"/>
      <c r="D13" s="72"/>
      <c r="E13" s="72"/>
      <c r="F13" s="72"/>
      <c r="G13" s="72"/>
      <c r="H13" s="72"/>
      <c r="I13" s="72"/>
      <c r="J13" s="72"/>
      <c r="K13" s="72"/>
      <c r="L13" s="72"/>
      <c r="M13" s="73"/>
    </row>
    <row r="14" spans="2:13" ht="15" thickBot="1">
      <c r="B14" s="58" t="s">
        <v>38</v>
      </c>
      <c r="C14" s="74"/>
      <c r="D14" s="59"/>
      <c r="E14" s="58" t="s">
        <v>39</v>
      </c>
      <c r="F14" s="59"/>
      <c r="G14" s="58" t="s">
        <v>40</v>
      </c>
      <c r="H14" s="74"/>
      <c r="I14" s="74"/>
      <c r="J14" s="74"/>
      <c r="K14" s="74"/>
      <c r="L14" s="74"/>
      <c r="M14" s="59"/>
    </row>
    <row r="15" spans="2:13" ht="15" thickBot="1">
      <c r="B15" s="68" t="s">
        <v>41</v>
      </c>
      <c r="C15" s="69"/>
      <c r="D15" s="70"/>
      <c r="E15" s="68" t="s">
        <v>42</v>
      </c>
      <c r="F15" s="70"/>
      <c r="G15" s="33">
        <v>2023</v>
      </c>
      <c r="H15" s="32"/>
      <c r="I15" s="32"/>
      <c r="J15" s="32"/>
      <c r="K15" s="32"/>
      <c r="L15" s="32"/>
      <c r="M15" s="31"/>
    </row>
    <row r="16" spans="2:13" ht="15" thickBot="1">
      <c r="B16" s="68" t="s">
        <v>43</v>
      </c>
      <c r="C16" s="69"/>
      <c r="D16" s="70"/>
      <c r="E16" s="68" t="s">
        <v>44</v>
      </c>
      <c r="F16" s="70"/>
      <c r="G16" s="33">
        <v>2023</v>
      </c>
      <c r="H16" s="32"/>
      <c r="I16" s="32"/>
      <c r="J16" s="32"/>
      <c r="K16" s="32"/>
      <c r="L16" s="32"/>
      <c r="M16" s="31"/>
    </row>
    <row r="17" spans="2:13" ht="15" thickBot="1">
      <c r="B17" s="68" t="s">
        <v>45</v>
      </c>
      <c r="C17" s="69"/>
      <c r="D17" s="70"/>
      <c r="E17" s="68" t="s">
        <v>42</v>
      </c>
      <c r="F17" s="70"/>
      <c r="G17" s="33">
        <v>2018</v>
      </c>
      <c r="H17" s="32"/>
      <c r="I17" s="32"/>
      <c r="J17" s="32"/>
      <c r="K17" s="32"/>
      <c r="L17" s="32"/>
      <c r="M17" s="31"/>
    </row>
    <row r="18" spans="2:13" ht="15" thickBot="1">
      <c r="B18" s="68" t="s">
        <v>46</v>
      </c>
      <c r="C18" s="69"/>
      <c r="D18" s="70"/>
      <c r="E18" s="68" t="s">
        <v>42</v>
      </c>
      <c r="F18" s="70"/>
      <c r="G18" s="33">
        <v>2017</v>
      </c>
      <c r="H18" s="32"/>
      <c r="I18" s="32"/>
      <c r="J18" s="32"/>
      <c r="K18" s="32"/>
      <c r="L18" s="32"/>
      <c r="M18" s="31"/>
    </row>
    <row r="19" spans="2:13" ht="15" thickBot="1">
      <c r="B19" s="68" t="s">
        <v>47</v>
      </c>
      <c r="C19" s="69"/>
      <c r="D19" s="70"/>
      <c r="E19" s="68"/>
      <c r="F19" s="70"/>
      <c r="G19" s="68"/>
      <c r="H19" s="69"/>
      <c r="I19" s="69"/>
      <c r="J19" s="69"/>
      <c r="K19" s="69"/>
      <c r="L19" s="69"/>
      <c r="M19" s="70"/>
    </row>
    <row r="21" spans="2:13" ht="15" thickBot="1"/>
    <row r="22" spans="2:13" ht="15" thickBot="1">
      <c r="B22" s="71" t="s">
        <v>48</v>
      </c>
      <c r="C22" s="72"/>
      <c r="D22" s="72"/>
      <c r="E22" s="72"/>
      <c r="F22" s="72"/>
      <c r="G22" s="72"/>
      <c r="H22" s="72"/>
      <c r="I22" s="72"/>
      <c r="J22" s="72"/>
      <c r="K22" s="72"/>
      <c r="L22" s="72"/>
      <c r="M22" s="73"/>
    </row>
    <row r="23" spans="2:13" ht="15" thickBot="1">
      <c r="B23" s="51" t="s">
        <v>49</v>
      </c>
      <c r="C23" s="52"/>
      <c r="D23" s="68" t="s">
        <v>50</v>
      </c>
      <c r="E23" s="69"/>
      <c r="F23" s="69"/>
      <c r="G23" s="69"/>
      <c r="H23" s="69"/>
      <c r="I23" s="69"/>
      <c r="J23" s="69"/>
      <c r="K23" s="69"/>
      <c r="L23" s="69"/>
      <c r="M23" s="70"/>
    </row>
    <row r="24" spans="2:13" ht="15" thickBot="1">
      <c r="B24" s="51" t="s">
        <v>51</v>
      </c>
      <c r="C24" s="52"/>
      <c r="D24" s="53" t="s">
        <v>52</v>
      </c>
      <c r="E24" s="54"/>
      <c r="F24" s="54"/>
      <c r="G24" s="54"/>
      <c r="H24" s="54"/>
      <c r="I24" s="54"/>
      <c r="J24" s="54"/>
      <c r="K24" s="54"/>
      <c r="L24" s="54"/>
      <c r="M24" s="55"/>
    </row>
    <row r="25" spans="2:13" ht="15" thickBot="1">
      <c r="B25" s="51" t="s">
        <v>53</v>
      </c>
      <c r="C25" s="52"/>
      <c r="D25" s="56">
        <v>45323</v>
      </c>
      <c r="E25" s="57"/>
      <c r="F25" s="58" t="s">
        <v>54</v>
      </c>
      <c r="G25" s="59"/>
      <c r="H25" s="60">
        <v>45503</v>
      </c>
      <c r="I25" s="57"/>
      <c r="J25" s="58" t="s">
        <v>55</v>
      </c>
      <c r="K25" s="59"/>
      <c r="L25" s="61">
        <f>DAYS360(D25,H25)/30</f>
        <v>5.9666666666666668</v>
      </c>
      <c r="M25" s="62"/>
    </row>
    <row r="26" spans="2:13" ht="31.9" customHeight="1" thickBot="1">
      <c r="B26" s="51" t="s">
        <v>56</v>
      </c>
      <c r="C26" s="52"/>
      <c r="D26" s="90" t="s">
        <v>57</v>
      </c>
      <c r="E26" s="91"/>
      <c r="F26" s="91"/>
      <c r="G26" s="91"/>
      <c r="H26" s="91"/>
      <c r="I26" s="91"/>
      <c r="J26" s="91"/>
      <c r="K26" s="91"/>
      <c r="L26" s="91"/>
      <c r="M26" s="92"/>
    </row>
    <row r="27" spans="2:13" ht="55.15" customHeight="1" thickBot="1">
      <c r="B27" s="93" t="s">
        <v>58</v>
      </c>
      <c r="C27" s="94"/>
      <c r="D27" s="95" t="s">
        <v>59</v>
      </c>
      <c r="E27" s="96"/>
      <c r="F27" s="96"/>
      <c r="G27" s="96"/>
      <c r="H27" s="96"/>
      <c r="I27" s="96"/>
      <c r="J27" s="96"/>
      <c r="K27" s="96"/>
      <c r="L27" s="96"/>
      <c r="M27" s="97"/>
    </row>
    <row r="28" spans="2:13" ht="15.6" thickTop="1" thickBot="1">
      <c r="B28" s="63" t="s">
        <v>60</v>
      </c>
      <c r="C28" s="64"/>
      <c r="D28" s="65" t="s">
        <v>61</v>
      </c>
      <c r="E28" s="66"/>
      <c r="F28" s="66"/>
      <c r="G28" s="66"/>
      <c r="H28" s="66"/>
      <c r="I28" s="66"/>
      <c r="J28" s="66"/>
      <c r="K28" s="66"/>
      <c r="L28" s="66"/>
      <c r="M28" s="67"/>
    </row>
    <row r="29" spans="2:13" ht="15" thickBot="1">
      <c r="B29" s="51" t="s">
        <v>51</v>
      </c>
      <c r="C29" s="52"/>
      <c r="D29" s="53" t="s">
        <v>62</v>
      </c>
      <c r="E29" s="54"/>
      <c r="F29" s="54"/>
      <c r="G29" s="54"/>
      <c r="H29" s="54"/>
      <c r="I29" s="54"/>
      <c r="J29" s="54"/>
      <c r="K29" s="54"/>
      <c r="L29" s="54"/>
      <c r="M29" s="55"/>
    </row>
    <row r="30" spans="2:13" ht="15" thickBot="1">
      <c r="B30" s="51" t="s">
        <v>53</v>
      </c>
      <c r="C30" s="52"/>
      <c r="D30" s="56">
        <v>45108</v>
      </c>
      <c r="E30" s="57"/>
      <c r="F30" s="58" t="s">
        <v>54</v>
      </c>
      <c r="G30" s="59"/>
      <c r="H30" s="60">
        <v>45292</v>
      </c>
      <c r="I30" s="57"/>
      <c r="J30" s="58" t="s">
        <v>55</v>
      </c>
      <c r="K30" s="59"/>
      <c r="L30" s="61">
        <f>DAYS360(D30,H30)/30</f>
        <v>6</v>
      </c>
      <c r="M30" s="62"/>
    </row>
    <row r="31" spans="2:13" ht="47.45" customHeight="1" thickBot="1">
      <c r="B31" s="51" t="s">
        <v>56</v>
      </c>
      <c r="C31" s="52"/>
      <c r="D31" s="53" t="s">
        <v>63</v>
      </c>
      <c r="E31" s="54"/>
      <c r="F31" s="54"/>
      <c r="G31" s="54"/>
      <c r="H31" s="54"/>
      <c r="I31" s="54"/>
      <c r="J31" s="54"/>
      <c r="K31" s="54"/>
      <c r="L31" s="54"/>
      <c r="M31" s="55"/>
    </row>
    <row r="32" spans="2:13" ht="90" customHeight="1" thickBot="1">
      <c r="B32" s="51" t="s">
        <v>58</v>
      </c>
      <c r="C32" s="52"/>
      <c r="D32" s="53" t="s">
        <v>64</v>
      </c>
      <c r="E32" s="54"/>
      <c r="F32" s="54"/>
      <c r="G32" s="54"/>
      <c r="H32" s="54"/>
      <c r="I32" s="54"/>
      <c r="J32" s="54"/>
      <c r="K32" s="54"/>
      <c r="L32" s="54"/>
      <c r="M32" s="55"/>
    </row>
    <row r="33" spans="2:13" ht="15" thickBot="1">
      <c r="B33" s="63" t="s">
        <v>65</v>
      </c>
      <c r="C33" s="64"/>
      <c r="D33" s="65" t="s">
        <v>66</v>
      </c>
      <c r="E33" s="66"/>
      <c r="F33" s="66"/>
      <c r="G33" s="66"/>
      <c r="H33" s="66"/>
      <c r="I33" s="66"/>
      <c r="J33" s="66"/>
      <c r="K33" s="66"/>
      <c r="L33" s="66"/>
      <c r="M33" s="67"/>
    </row>
    <row r="34" spans="2:13" ht="15" thickBot="1">
      <c r="B34" s="51" t="s">
        <v>51</v>
      </c>
      <c r="C34" s="52"/>
      <c r="D34" s="53" t="s">
        <v>62</v>
      </c>
      <c r="E34" s="54"/>
      <c r="F34" s="54"/>
      <c r="G34" s="54"/>
      <c r="H34" s="54"/>
      <c r="I34" s="54"/>
      <c r="J34" s="54"/>
      <c r="K34" s="54"/>
      <c r="L34" s="54"/>
      <c r="M34" s="55"/>
    </row>
    <row r="35" spans="2:13" ht="15" thickBot="1">
      <c r="B35" s="51" t="s">
        <v>53</v>
      </c>
      <c r="C35" s="52"/>
      <c r="D35" s="56">
        <v>43647</v>
      </c>
      <c r="E35" s="57"/>
      <c r="F35" s="58" t="s">
        <v>54</v>
      </c>
      <c r="G35" s="59"/>
      <c r="H35" s="60">
        <v>45078</v>
      </c>
      <c r="I35" s="57"/>
      <c r="J35" s="58" t="s">
        <v>55</v>
      </c>
      <c r="K35" s="59"/>
      <c r="L35" s="61">
        <f>DAYS360(D35,H35)/30</f>
        <v>47</v>
      </c>
      <c r="M35" s="62"/>
    </row>
    <row r="36" spans="2:13" ht="103.9" customHeight="1" thickBot="1">
      <c r="B36" s="51" t="s">
        <v>56</v>
      </c>
      <c r="C36" s="52"/>
      <c r="D36" s="53" t="s">
        <v>67</v>
      </c>
      <c r="E36" s="54"/>
      <c r="F36" s="54"/>
      <c r="G36" s="54"/>
      <c r="H36" s="54"/>
      <c r="I36" s="54"/>
      <c r="J36" s="54"/>
      <c r="K36" s="54"/>
      <c r="L36" s="54"/>
      <c r="M36" s="55"/>
    </row>
    <row r="37" spans="2:13" ht="168.6" customHeight="1" thickBot="1">
      <c r="B37" s="51" t="s">
        <v>58</v>
      </c>
      <c r="C37" s="52"/>
      <c r="D37" s="53" t="s">
        <v>68</v>
      </c>
      <c r="E37" s="54"/>
      <c r="F37" s="54"/>
      <c r="G37" s="54"/>
      <c r="H37" s="54"/>
      <c r="I37" s="54"/>
      <c r="J37" s="54"/>
      <c r="K37" s="54"/>
      <c r="L37" s="54"/>
      <c r="M37" s="55"/>
    </row>
    <row r="38" spans="2:13" ht="15" thickBot="1">
      <c r="B38" s="63" t="s">
        <v>69</v>
      </c>
      <c r="C38" s="64"/>
      <c r="D38" s="65" t="s">
        <v>70</v>
      </c>
      <c r="E38" s="66"/>
      <c r="F38" s="66"/>
      <c r="G38" s="66"/>
      <c r="H38" s="66"/>
      <c r="I38" s="66"/>
      <c r="J38" s="66"/>
      <c r="K38" s="66"/>
      <c r="L38" s="66"/>
      <c r="M38" s="67"/>
    </row>
    <row r="39" spans="2:13" ht="15" thickBot="1">
      <c r="B39" s="51" t="s">
        <v>51</v>
      </c>
      <c r="C39" s="52"/>
      <c r="D39" s="53" t="s">
        <v>62</v>
      </c>
      <c r="E39" s="54"/>
      <c r="F39" s="54"/>
      <c r="G39" s="54"/>
      <c r="H39" s="54"/>
      <c r="I39" s="54"/>
      <c r="J39" s="54"/>
      <c r="K39" s="54"/>
      <c r="L39" s="54"/>
      <c r="M39" s="55"/>
    </row>
    <row r="40" spans="2:13" ht="15" thickBot="1">
      <c r="B40" s="51" t="s">
        <v>53</v>
      </c>
      <c r="C40" s="52"/>
      <c r="D40" s="56">
        <v>43160</v>
      </c>
      <c r="E40" s="57"/>
      <c r="F40" s="58" t="s">
        <v>54</v>
      </c>
      <c r="G40" s="59"/>
      <c r="H40" s="60">
        <v>43617</v>
      </c>
      <c r="I40" s="57"/>
      <c r="J40" s="58" t="s">
        <v>55</v>
      </c>
      <c r="K40" s="59"/>
      <c r="L40" s="61">
        <f>DAYS360(D40,H40)/30</f>
        <v>15</v>
      </c>
      <c r="M40" s="62"/>
    </row>
    <row r="41" spans="2:13" ht="65.45" customHeight="1" thickBot="1">
      <c r="B41" s="51" t="s">
        <v>56</v>
      </c>
      <c r="C41" s="52"/>
      <c r="D41" s="53" t="s">
        <v>71</v>
      </c>
      <c r="E41" s="54"/>
      <c r="F41" s="54"/>
      <c r="G41" s="54"/>
      <c r="H41" s="54"/>
      <c r="I41" s="54"/>
      <c r="J41" s="54"/>
      <c r="K41" s="54"/>
      <c r="L41" s="54"/>
      <c r="M41" s="55"/>
    </row>
    <row r="42" spans="2:13" ht="74.45" customHeight="1" thickBot="1">
      <c r="B42" s="51" t="s">
        <v>58</v>
      </c>
      <c r="C42" s="52"/>
      <c r="D42" s="53" t="s">
        <v>72</v>
      </c>
      <c r="E42" s="54"/>
      <c r="F42" s="54"/>
      <c r="G42" s="54"/>
      <c r="H42" s="54"/>
      <c r="I42" s="54"/>
      <c r="J42" s="54"/>
      <c r="K42" s="54"/>
      <c r="L42" s="54"/>
      <c r="M42" s="55"/>
    </row>
    <row r="43" spans="2:13" ht="15" thickBot="1">
      <c r="B43" s="63" t="s">
        <v>73</v>
      </c>
      <c r="C43" s="64"/>
      <c r="D43" s="65" t="s">
        <v>74</v>
      </c>
      <c r="E43" s="66"/>
      <c r="F43" s="66"/>
      <c r="G43" s="66"/>
      <c r="H43" s="66"/>
      <c r="I43" s="66"/>
      <c r="J43" s="66"/>
      <c r="K43" s="66"/>
      <c r="L43" s="66"/>
      <c r="M43" s="67"/>
    </row>
    <row r="44" spans="2:13" ht="15" thickBot="1">
      <c r="B44" s="51" t="s">
        <v>51</v>
      </c>
      <c r="C44" s="52"/>
      <c r="D44" s="53" t="s">
        <v>62</v>
      </c>
      <c r="E44" s="54"/>
      <c r="F44" s="54"/>
      <c r="G44" s="54"/>
      <c r="H44" s="54"/>
      <c r="I44" s="54"/>
      <c r="J44" s="54"/>
      <c r="K44" s="54"/>
      <c r="L44" s="54"/>
      <c r="M44" s="55"/>
    </row>
    <row r="45" spans="2:13" ht="15" thickBot="1">
      <c r="B45" s="51" t="s">
        <v>53</v>
      </c>
      <c r="C45" s="52"/>
      <c r="D45" s="56">
        <v>42491</v>
      </c>
      <c r="E45" s="57"/>
      <c r="F45" s="58" t="s">
        <v>54</v>
      </c>
      <c r="G45" s="59"/>
      <c r="H45" s="60">
        <v>43009</v>
      </c>
      <c r="I45" s="57"/>
      <c r="J45" s="58" t="s">
        <v>55</v>
      </c>
      <c r="K45" s="59"/>
      <c r="L45" s="61">
        <f>DAYS360(D45,H45)/30</f>
        <v>17</v>
      </c>
      <c r="M45" s="62"/>
    </row>
    <row r="46" spans="2:13" ht="30.6" customHeight="1" thickBot="1">
      <c r="B46" s="51" t="s">
        <v>56</v>
      </c>
      <c r="C46" s="52"/>
      <c r="D46" s="53" t="s">
        <v>75</v>
      </c>
      <c r="E46" s="54"/>
      <c r="F46" s="54"/>
      <c r="G46" s="54"/>
      <c r="H46" s="54"/>
      <c r="I46" s="54"/>
      <c r="J46" s="54"/>
      <c r="K46" s="54"/>
      <c r="L46" s="54"/>
      <c r="M46" s="55"/>
    </row>
    <row r="47" spans="2:13" ht="139.9" customHeight="1" thickBot="1">
      <c r="B47" s="51" t="s">
        <v>58</v>
      </c>
      <c r="C47" s="52"/>
      <c r="D47" s="53" t="s">
        <v>76</v>
      </c>
      <c r="E47" s="54"/>
      <c r="F47" s="54"/>
      <c r="G47" s="54"/>
      <c r="H47" s="54"/>
      <c r="I47" s="54"/>
      <c r="J47" s="54"/>
      <c r="K47" s="54"/>
      <c r="L47" s="54"/>
      <c r="M47" s="55"/>
    </row>
  </sheetData>
  <mergeCells count="109">
    <mergeCell ref="B32:C32"/>
    <mergeCell ref="D32:M32"/>
    <mergeCell ref="B28:C28"/>
    <mergeCell ref="D28:M28"/>
    <mergeCell ref="B29:C29"/>
    <mergeCell ref="D29:M29"/>
    <mergeCell ref="B30:C30"/>
    <mergeCell ref="D30:E30"/>
    <mergeCell ref="F30:G30"/>
    <mergeCell ref="H30:I30"/>
    <mergeCell ref="J30:K30"/>
    <mergeCell ref="L30:M30"/>
    <mergeCell ref="B27:C27"/>
    <mergeCell ref="D27:M27"/>
    <mergeCell ref="B25:C25"/>
    <mergeCell ref="D25:E25"/>
    <mergeCell ref="F25:G25"/>
    <mergeCell ref="H25:I25"/>
    <mergeCell ref="J25:K25"/>
    <mergeCell ref="B31:C31"/>
    <mergeCell ref="D31:M31"/>
    <mergeCell ref="B15:D15"/>
    <mergeCell ref="E18:F18"/>
    <mergeCell ref="E17:F17"/>
    <mergeCell ref="E16:F16"/>
    <mergeCell ref="E15:F15"/>
    <mergeCell ref="L25:M25"/>
    <mergeCell ref="B26:C26"/>
    <mergeCell ref="D26:M26"/>
    <mergeCell ref="B24:C24"/>
    <mergeCell ref="D24:M24"/>
    <mergeCell ref="B5:C5"/>
    <mergeCell ref="B6:C6"/>
    <mergeCell ref="D6:M6"/>
    <mergeCell ref="H5:I5"/>
    <mergeCell ref="B2:M2"/>
    <mergeCell ref="B3:M3"/>
    <mergeCell ref="B4:C4"/>
    <mergeCell ref="H4:I4"/>
    <mergeCell ref="J4:M4"/>
    <mergeCell ref="J5:M5"/>
    <mergeCell ref="D5:G5"/>
    <mergeCell ref="D4:F4"/>
    <mergeCell ref="B7:C7"/>
    <mergeCell ref="D7:M7"/>
    <mergeCell ref="B8:M8"/>
    <mergeCell ref="B22:M22"/>
    <mergeCell ref="B23:C23"/>
    <mergeCell ref="D23:M23"/>
    <mergeCell ref="D9:F9"/>
    <mergeCell ref="G9:M9"/>
    <mergeCell ref="D10:F10"/>
    <mergeCell ref="G10:M10"/>
    <mergeCell ref="D11:F11"/>
    <mergeCell ref="G11:M11"/>
    <mergeCell ref="D12:F12"/>
    <mergeCell ref="G12:M12"/>
    <mergeCell ref="B13:M13"/>
    <mergeCell ref="B14:D14"/>
    <mergeCell ref="E14:F14"/>
    <mergeCell ref="G14:M14"/>
    <mergeCell ref="B19:D19"/>
    <mergeCell ref="E19:F19"/>
    <mergeCell ref="G19:M19"/>
    <mergeCell ref="B18:D18"/>
    <mergeCell ref="B17:D17"/>
    <mergeCell ref="B16:D16"/>
    <mergeCell ref="B36:C36"/>
    <mergeCell ref="D36:M36"/>
    <mergeCell ref="B37:C37"/>
    <mergeCell ref="D37:M37"/>
    <mergeCell ref="B38:C38"/>
    <mergeCell ref="D38:M38"/>
    <mergeCell ref="B33:C33"/>
    <mergeCell ref="D33:M33"/>
    <mergeCell ref="B34:C34"/>
    <mergeCell ref="D34:M34"/>
    <mergeCell ref="B35:C35"/>
    <mergeCell ref="D35:E35"/>
    <mergeCell ref="F35:G35"/>
    <mergeCell ref="H35:I35"/>
    <mergeCell ref="J35:K35"/>
    <mergeCell ref="L35:M35"/>
    <mergeCell ref="B41:C41"/>
    <mergeCell ref="D41:M41"/>
    <mergeCell ref="B42:C42"/>
    <mergeCell ref="D42:M42"/>
    <mergeCell ref="B43:C43"/>
    <mergeCell ref="D43:M43"/>
    <mergeCell ref="B39:C39"/>
    <mergeCell ref="D39:M39"/>
    <mergeCell ref="B40:C40"/>
    <mergeCell ref="D40:E40"/>
    <mergeCell ref="F40:G40"/>
    <mergeCell ref="H40:I40"/>
    <mergeCell ref="J40:K40"/>
    <mergeCell ref="L40:M40"/>
    <mergeCell ref="B46:C46"/>
    <mergeCell ref="D46:M46"/>
    <mergeCell ref="B47:C47"/>
    <mergeCell ref="D47:M47"/>
    <mergeCell ref="B44:C44"/>
    <mergeCell ref="D44:M44"/>
    <mergeCell ref="B45:C45"/>
    <mergeCell ref="D45:E45"/>
    <mergeCell ref="F45:G45"/>
    <mergeCell ref="H45:I45"/>
    <mergeCell ref="J45:K45"/>
    <mergeCell ref="L45:M4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01688-0DC0-4ACA-9E38-5BFEE68DBA25}">
  <dimension ref="B1:G11"/>
  <sheetViews>
    <sheetView workbookViewId="0">
      <selection activeCell="C4" sqref="C4:G4"/>
    </sheetView>
  </sheetViews>
  <sheetFormatPr defaultRowHeight="14.45"/>
  <cols>
    <col min="1" max="1" width="3.42578125" customWidth="1"/>
    <col min="2" max="2" width="30.5703125" customWidth="1"/>
    <col min="3" max="6" width="24" customWidth="1"/>
    <col min="7" max="7" width="90.5703125" customWidth="1"/>
  </cols>
  <sheetData>
    <row r="1" spans="2:7" ht="15" thickBot="1"/>
    <row r="2" spans="2:7" ht="15" thickBot="1">
      <c r="B2" s="103" t="s">
        <v>77</v>
      </c>
      <c r="C2" s="104"/>
      <c r="D2" s="104"/>
      <c r="E2" s="104"/>
      <c r="F2" s="104"/>
      <c r="G2" s="105"/>
    </row>
    <row r="3" spans="2:7" ht="15" thickBot="1">
      <c r="B3" s="50" t="s">
        <v>78</v>
      </c>
      <c r="C3" s="106" t="str">
        <f>Resume!D4</f>
        <v>OnCore Consulting, LLC</v>
      </c>
      <c r="D3" s="107"/>
      <c r="E3" s="20" t="s">
        <v>79</v>
      </c>
      <c r="F3" s="106" t="str">
        <f>Resume!J4</f>
        <v>Robert Ossa</v>
      </c>
      <c r="G3" s="107"/>
    </row>
    <row r="4" spans="2:7" ht="42.75" customHeight="1">
      <c r="B4" s="50" t="s">
        <v>80</v>
      </c>
      <c r="C4" s="100" t="s">
        <v>81</v>
      </c>
      <c r="D4" s="101"/>
      <c r="E4" s="101"/>
      <c r="F4" s="101"/>
      <c r="G4" s="102"/>
    </row>
    <row r="5" spans="2:7">
      <c r="B5" s="108" t="s">
        <v>82</v>
      </c>
      <c r="C5" s="109"/>
      <c r="D5" s="34" t="s">
        <v>83</v>
      </c>
      <c r="E5" s="34" t="s">
        <v>84</v>
      </c>
      <c r="F5" s="34" t="s">
        <v>85</v>
      </c>
      <c r="G5" s="34" t="s">
        <v>86</v>
      </c>
    </row>
    <row r="6" spans="2:7">
      <c r="B6" s="98" t="s">
        <v>87</v>
      </c>
      <c r="C6" s="99"/>
      <c r="D6" s="42">
        <v>1970927</v>
      </c>
      <c r="E6" s="43">
        <v>45474</v>
      </c>
      <c r="F6" s="43">
        <v>46204</v>
      </c>
      <c r="G6" s="44" t="s">
        <v>88</v>
      </c>
    </row>
    <row r="7" spans="2:7">
      <c r="B7" s="98" t="s">
        <v>41</v>
      </c>
      <c r="C7" s="99"/>
      <c r="D7" s="42">
        <v>617832</v>
      </c>
      <c r="E7" s="43">
        <v>44986</v>
      </c>
      <c r="F7" s="43">
        <v>46205</v>
      </c>
      <c r="G7" s="44" t="s">
        <v>89</v>
      </c>
    </row>
    <row r="8" spans="2:7">
      <c r="B8" s="98" t="s">
        <v>43</v>
      </c>
      <c r="C8" s="99"/>
      <c r="D8" s="42" t="s">
        <v>90</v>
      </c>
      <c r="E8" s="43">
        <v>44958</v>
      </c>
      <c r="F8" s="43">
        <v>45323</v>
      </c>
      <c r="G8" s="47" t="s">
        <v>91</v>
      </c>
    </row>
    <row r="9" spans="2:7" ht="15">
      <c r="B9" s="98" t="s">
        <v>45</v>
      </c>
      <c r="C9" s="99"/>
      <c r="D9" s="42">
        <v>617832</v>
      </c>
      <c r="E9" s="43">
        <v>43435</v>
      </c>
      <c r="F9" s="43">
        <v>46207</v>
      </c>
      <c r="G9" s="45" t="s">
        <v>92</v>
      </c>
    </row>
    <row r="10" spans="2:7" ht="14.45" customHeight="1">
      <c r="B10" s="98" t="s">
        <v>45</v>
      </c>
      <c r="C10" s="99"/>
      <c r="D10" s="42">
        <v>617832</v>
      </c>
      <c r="E10" s="43">
        <v>42856</v>
      </c>
      <c r="F10" s="43">
        <v>46208</v>
      </c>
      <c r="G10" s="45" t="s">
        <v>93</v>
      </c>
    </row>
    <row r="11" spans="2:7" ht="15"/>
  </sheetData>
  <mergeCells count="10">
    <mergeCell ref="B2:G2"/>
    <mergeCell ref="C3:D3"/>
    <mergeCell ref="F3:G3"/>
    <mergeCell ref="B5:C5"/>
    <mergeCell ref="B7:C7"/>
    <mergeCell ref="B8:C8"/>
    <mergeCell ref="B9:C9"/>
    <mergeCell ref="B10:C10"/>
    <mergeCell ref="B6:C6"/>
    <mergeCell ref="C4:G4"/>
  </mergeCells>
  <hyperlinks>
    <hyperlink ref="G6" r:id="rId1" xr:uid="{45EF49E4-40C7-4AA4-AC27-EFFBA6C4D5BE}"/>
    <hyperlink ref="G7" r:id="rId2" xr:uid="{D3B9D00F-C440-4966-9906-88309B4822B1}"/>
    <hyperlink ref="G9" r:id="rId3" xr:uid="{46F88D29-E17C-497A-9D4B-FD0F0B8E2FE3}"/>
    <hyperlink ref="G10" r:id="rId4" xr:uid="{0C2D33E9-C28D-430E-82F9-5C6FC5E10F00}"/>
    <hyperlink ref="G8" r:id="rId5" xr:uid="{9463F421-D37D-417A-B2EF-F7F6D167F5D1}"/>
  </hyperlinks>
  <pageMargins left="0.7" right="0.7" top="0.75" bottom="0.75" header="0.3" footer="0.3"/>
  <legacy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H63"/>
  <sheetViews>
    <sheetView zoomScaleNormal="100" workbookViewId="0">
      <selection activeCell="C6" sqref="C6:E9"/>
    </sheetView>
  </sheetViews>
  <sheetFormatPr defaultRowHeight="14.45"/>
  <cols>
    <col min="1" max="1" width="4.28515625" customWidth="1"/>
    <col min="2" max="2" width="36.140625" customWidth="1"/>
    <col min="3" max="6" width="24.5703125" customWidth="1"/>
    <col min="7" max="7" width="59.28515625" customWidth="1"/>
  </cols>
  <sheetData>
    <row r="1" spans="2:8" ht="15" thickBot="1"/>
    <row r="2" spans="2:8" ht="15" thickBot="1">
      <c r="B2" s="103" t="s">
        <v>77</v>
      </c>
      <c r="C2" s="104"/>
      <c r="D2" s="104"/>
      <c r="E2" s="104"/>
      <c r="F2" s="104"/>
      <c r="G2" s="105"/>
    </row>
    <row r="3" spans="2:8" ht="15" thickBot="1">
      <c r="B3" s="50" t="s">
        <v>78</v>
      </c>
      <c r="C3" s="106" t="str">
        <f>Resume!D4</f>
        <v>OnCore Consulting, LLC</v>
      </c>
      <c r="D3" s="107"/>
      <c r="E3" s="21" t="s">
        <v>79</v>
      </c>
      <c r="F3" s="138" t="str">
        <f>Resume!J4</f>
        <v>Robert Ossa</v>
      </c>
      <c r="G3" s="107"/>
    </row>
    <row r="4" spans="2:8" ht="31.5" customHeight="1" thickBot="1">
      <c r="B4" s="50" t="s">
        <v>94</v>
      </c>
      <c r="C4" s="100" t="s">
        <v>95</v>
      </c>
      <c r="D4" s="101"/>
      <c r="E4" s="101"/>
      <c r="F4" s="101"/>
      <c r="G4" s="102"/>
      <c r="H4" s="10"/>
    </row>
    <row r="5" spans="2:8" s="4" customFormat="1" ht="15" thickBot="1">
      <c r="B5" s="5" t="s">
        <v>96</v>
      </c>
      <c r="C5" s="6" t="s">
        <v>97</v>
      </c>
      <c r="D5" s="6" t="s">
        <v>98</v>
      </c>
      <c r="E5" s="6" t="s">
        <v>99</v>
      </c>
      <c r="F5" s="6" t="s">
        <v>100</v>
      </c>
      <c r="G5" s="12" t="s">
        <v>101</v>
      </c>
    </row>
    <row r="6" spans="2:8" ht="15" thickBot="1">
      <c r="B6" s="13" t="str">
        <f>IF(ISTEXT(C19),C19,"")</f>
        <v xml:space="preserve">California Air Resources Board, Heavy Duty Inspection and Maintenance (HDIM) </v>
      </c>
      <c r="C6" s="7">
        <f>IF(ISTEXT(C19),C20,)</f>
        <v>45323</v>
      </c>
      <c r="D6" s="7">
        <f>IF(ISTEXT(C19),E20,)</f>
        <v>45503</v>
      </c>
      <c r="E6" s="8">
        <f>E21</f>
        <v>1</v>
      </c>
      <c r="F6" s="9">
        <f>IF(ISTEXT(C19),DAYS360(C6,D6)/30,)</f>
        <v>5.9666666666666668</v>
      </c>
      <c r="G6" s="9">
        <f>E6*F6</f>
        <v>5.9666666666666668</v>
      </c>
    </row>
    <row r="7" spans="2:8" ht="15" thickBot="1">
      <c r="B7" s="13" t="str">
        <f>IF(ISTEXT(C27),C27,"")</f>
        <v>GPS Technology Enclave</v>
      </c>
      <c r="C7" s="7">
        <f>IF(ISTEXT(C27),C28,"")</f>
        <v>45108</v>
      </c>
      <c r="D7" s="7">
        <f>IF(ISTEXT(C27),E28,"")</f>
        <v>45292</v>
      </c>
      <c r="E7" s="8">
        <f>E29</f>
        <v>1</v>
      </c>
      <c r="F7" s="9">
        <f>IF(ISTEXT(C27),DAYS360(C7,D7)/30,)</f>
        <v>6</v>
      </c>
      <c r="G7" s="9">
        <f t="shared" ref="G7:G11" si="0">E7*F7</f>
        <v>6</v>
      </c>
    </row>
    <row r="8" spans="2:8" ht="15" thickBot="1">
      <c r="B8" s="13" t="str">
        <f>IF(ISTEXT(C35),C35,"")</f>
        <v>Covered California</v>
      </c>
      <c r="C8" s="7">
        <f>IF(ISTEXT(C35),C36,"")</f>
        <v>43647</v>
      </c>
      <c r="D8" s="7">
        <f>IF(ISTEXT(C35),E36,"")</f>
        <v>45078</v>
      </c>
      <c r="E8" s="8">
        <f>E37</f>
        <v>1</v>
      </c>
      <c r="F8" s="9">
        <f>IF(ISTEXT(C35),DAYS360(C8,D8)/30,)</f>
        <v>47</v>
      </c>
      <c r="G8" s="9">
        <f t="shared" si="0"/>
        <v>47</v>
      </c>
    </row>
    <row r="9" spans="2:8" ht="15" thickBot="1">
      <c r="B9" s="13" t="str">
        <f>IF(ISTEXT(C43),C43,"")</f>
        <v>California Office of System Integration (OSI), Child Welfare Digital Services</v>
      </c>
      <c r="C9" s="7">
        <f>IF(ISTEXT(C43),C44,"")</f>
        <v>43160</v>
      </c>
      <c r="D9" s="7">
        <f>IF(ISTEXT(C43),E44,"")</f>
        <v>43617</v>
      </c>
      <c r="E9" s="8">
        <f>E45</f>
        <v>1</v>
      </c>
      <c r="F9" s="9">
        <f>IF(ISTEXT(C43),DAYS360(C9,D9)/30,)</f>
        <v>15</v>
      </c>
      <c r="G9" s="9">
        <f t="shared" si="0"/>
        <v>15</v>
      </c>
    </row>
    <row r="10" spans="2:8" ht="15" thickBot="1">
      <c r="B10" s="13" t="str">
        <f>IF(ISTEXT(C51),C51,"")</f>
        <v/>
      </c>
      <c r="C10" s="28" t="str">
        <f>IF(ISTEXT(C51),C52,"")</f>
        <v/>
      </c>
      <c r="D10" s="28" t="str">
        <f>IF(ISTEXT(C51),E52,"")</f>
        <v/>
      </c>
      <c r="E10" s="8">
        <f>E53</f>
        <v>0</v>
      </c>
      <c r="F10" s="9">
        <f>IF(ISTEXT(C51),DAYS360(C10,D10)/30,)</f>
        <v>0</v>
      </c>
      <c r="G10" s="9">
        <f t="shared" si="0"/>
        <v>0</v>
      </c>
    </row>
    <row r="11" spans="2:8" ht="15" thickBot="1">
      <c r="B11" s="13" t="str">
        <f>IF(ISTEXT(C59),C59,"")</f>
        <v/>
      </c>
      <c r="C11" s="7" t="str">
        <f>IF(ISTEXT(C59),C60,"")</f>
        <v/>
      </c>
      <c r="D11" s="7" t="str">
        <f>IF(ISTEXT(C59),E60,"")</f>
        <v/>
      </c>
      <c r="E11" s="8">
        <f>E61</f>
        <v>0</v>
      </c>
      <c r="F11" s="9">
        <f>IF(ISTEXT(C59),DAYS360(C11,D11)/30,)</f>
        <v>0</v>
      </c>
      <c r="G11" s="9">
        <f t="shared" si="0"/>
        <v>0</v>
      </c>
    </row>
    <row r="12" spans="2:8" ht="15" thickBot="1">
      <c r="B12" s="135" t="s">
        <v>102</v>
      </c>
      <c r="C12" s="136"/>
      <c r="D12" s="136"/>
      <c r="E12" s="137"/>
      <c r="F12" s="11">
        <f>SUM(F6:F11)</f>
        <v>73.966666666666669</v>
      </c>
      <c r="G12" s="11">
        <f>SUM(G6:G11)</f>
        <v>73.966666666666669</v>
      </c>
    </row>
    <row r="14" spans="2:8" ht="15" thickBot="1"/>
    <row r="15" spans="2:8" ht="15" thickBot="1">
      <c r="B15" s="103" t="s">
        <v>103</v>
      </c>
      <c r="C15" s="104"/>
      <c r="D15" s="104"/>
      <c r="E15" s="104"/>
      <c r="F15" s="104"/>
      <c r="G15" s="105"/>
    </row>
    <row r="16" spans="2:8" ht="27" customHeight="1" thickBot="1">
      <c r="B16" s="3" t="str">
        <f>B4</f>
        <v>Minimum Qualification - S17</v>
      </c>
      <c r="C16" s="100" t="str">
        <f>C4</f>
        <v>A minimum of five (5) years of experience in technical or technical-related product launch and or management.</v>
      </c>
      <c r="D16" s="101"/>
      <c r="E16" s="101"/>
      <c r="F16" s="101"/>
      <c r="G16" s="102"/>
    </row>
    <row r="17" spans="2:7">
      <c r="B17" s="110" t="s">
        <v>104</v>
      </c>
      <c r="C17" s="111"/>
      <c r="D17" s="111"/>
      <c r="E17" s="112"/>
      <c r="F17" s="110" t="s">
        <v>105</v>
      </c>
      <c r="G17" s="112"/>
    </row>
    <row r="18" spans="2:7" ht="30" customHeight="1">
      <c r="B18" s="19" t="s">
        <v>106</v>
      </c>
      <c r="C18" s="147" t="s">
        <v>17</v>
      </c>
      <c r="D18" s="148"/>
      <c r="E18" s="149"/>
      <c r="F18" s="19" t="s">
        <v>107</v>
      </c>
      <c r="G18" s="48" t="s">
        <v>108</v>
      </c>
    </row>
    <row r="19" spans="2:7" ht="16.149999999999999" customHeight="1">
      <c r="B19" s="19" t="s">
        <v>109</v>
      </c>
      <c r="C19" s="116" t="s">
        <v>110</v>
      </c>
      <c r="D19" s="117"/>
      <c r="E19" s="118"/>
      <c r="F19" s="19" t="s">
        <v>111</v>
      </c>
      <c r="G19" s="36" t="s">
        <v>112</v>
      </c>
    </row>
    <row r="20" spans="2:7">
      <c r="B20" s="19" t="s">
        <v>113</v>
      </c>
      <c r="C20" s="15">
        <v>45323</v>
      </c>
      <c r="D20" s="18" t="s">
        <v>114</v>
      </c>
      <c r="E20" s="15">
        <v>45503</v>
      </c>
      <c r="F20" s="19" t="s">
        <v>115</v>
      </c>
      <c r="G20" s="49" t="s">
        <v>116</v>
      </c>
    </row>
    <row r="21" spans="2:7" ht="30" customHeight="1">
      <c r="B21" s="19" t="s">
        <v>117</v>
      </c>
      <c r="C21" s="40" t="s">
        <v>52</v>
      </c>
      <c r="D21" s="19" t="s">
        <v>118</v>
      </c>
      <c r="E21" s="14">
        <v>1</v>
      </c>
      <c r="F21" s="19" t="s">
        <v>119</v>
      </c>
      <c r="G21" s="38" t="s">
        <v>120</v>
      </c>
    </row>
    <row r="22" spans="2:7">
      <c r="B22" s="119" t="s">
        <v>121</v>
      </c>
      <c r="C22" s="139" t="s">
        <v>59</v>
      </c>
      <c r="D22" s="139"/>
      <c r="E22" s="139"/>
      <c r="F22" s="139"/>
      <c r="G22" s="140"/>
    </row>
    <row r="23" spans="2:7" ht="33" customHeight="1" thickBot="1">
      <c r="B23" s="120"/>
      <c r="C23" s="141"/>
      <c r="D23" s="141"/>
      <c r="E23" s="141"/>
      <c r="F23" s="141"/>
      <c r="G23" s="142"/>
    </row>
    <row r="24" spans="2:7" ht="15.75" customHeight="1" thickBot="1">
      <c r="B24" s="132"/>
      <c r="C24" s="133"/>
      <c r="D24" s="133"/>
      <c r="E24" s="133"/>
      <c r="F24" s="133"/>
      <c r="G24" s="134"/>
    </row>
    <row r="25" spans="2:7" ht="15" thickBot="1">
      <c r="B25" s="110" t="s">
        <v>122</v>
      </c>
      <c r="C25" s="111"/>
      <c r="D25" s="111"/>
      <c r="E25" s="112"/>
      <c r="F25" s="110" t="s">
        <v>105</v>
      </c>
      <c r="G25" s="112"/>
    </row>
    <row r="26" spans="2:7" ht="15" thickBot="1">
      <c r="B26" s="19" t="s">
        <v>106</v>
      </c>
      <c r="C26" s="113" t="s">
        <v>123</v>
      </c>
      <c r="D26" s="114"/>
      <c r="E26" s="115"/>
      <c r="F26" s="19" t="s">
        <v>107</v>
      </c>
      <c r="G26" s="36" t="s">
        <v>124</v>
      </c>
    </row>
    <row r="27" spans="2:7" ht="15" thickBot="1">
      <c r="B27" s="19" t="s">
        <v>109</v>
      </c>
      <c r="C27" s="116" t="s">
        <v>125</v>
      </c>
      <c r="D27" s="117"/>
      <c r="E27" s="118"/>
      <c r="F27" s="19" t="s">
        <v>111</v>
      </c>
      <c r="G27" s="36" t="s">
        <v>126</v>
      </c>
    </row>
    <row r="28" spans="2:7" ht="15" thickBot="1">
      <c r="B28" s="19" t="s">
        <v>127</v>
      </c>
      <c r="C28" s="15">
        <v>45108</v>
      </c>
      <c r="D28" s="18" t="s">
        <v>128</v>
      </c>
      <c r="E28" s="15">
        <v>45292</v>
      </c>
      <c r="F28" s="19" t="s">
        <v>115</v>
      </c>
      <c r="G28" s="36" t="s">
        <v>129</v>
      </c>
    </row>
    <row r="29" spans="2:7" ht="26.45">
      <c r="B29" s="19" t="s">
        <v>117</v>
      </c>
      <c r="C29" s="40" t="s">
        <v>52</v>
      </c>
      <c r="D29" s="19" t="s">
        <v>118</v>
      </c>
      <c r="E29" s="14">
        <v>1</v>
      </c>
      <c r="F29" s="19" t="s">
        <v>119</v>
      </c>
      <c r="G29" s="37" t="s">
        <v>130</v>
      </c>
    </row>
    <row r="30" spans="2:7">
      <c r="B30" s="119" t="s">
        <v>121</v>
      </c>
      <c r="C30" s="121" t="s">
        <v>64</v>
      </c>
      <c r="D30" s="121"/>
      <c r="E30" s="121"/>
      <c r="F30" s="121"/>
      <c r="G30" s="122"/>
    </row>
    <row r="31" spans="2:7" ht="55.15" customHeight="1" thickBot="1">
      <c r="B31" s="120"/>
      <c r="C31" s="123"/>
      <c r="D31" s="123"/>
      <c r="E31" s="123"/>
      <c r="F31" s="123"/>
      <c r="G31" s="124"/>
    </row>
    <row r="32" spans="2:7" ht="15" thickBot="1">
      <c r="B32" s="132"/>
      <c r="C32" s="133"/>
      <c r="D32" s="133"/>
      <c r="E32" s="133"/>
      <c r="F32" s="133"/>
      <c r="G32" s="134"/>
    </row>
    <row r="33" spans="2:7" ht="15" thickBot="1">
      <c r="B33" s="110" t="s">
        <v>131</v>
      </c>
      <c r="C33" s="111"/>
      <c r="D33" s="111"/>
      <c r="E33" s="112"/>
      <c r="F33" s="110" t="s">
        <v>105</v>
      </c>
      <c r="G33" s="112"/>
    </row>
    <row r="34" spans="2:7" ht="15" thickBot="1">
      <c r="B34" s="19" t="s">
        <v>106</v>
      </c>
      <c r="C34" s="113" t="s">
        <v>123</v>
      </c>
      <c r="D34" s="114"/>
      <c r="E34" s="115"/>
      <c r="F34" s="19" t="s">
        <v>107</v>
      </c>
      <c r="G34" s="36" t="str">
        <f>'S18'!G34</f>
        <v>Chris Martin - Chief of Web Applications</v>
      </c>
    </row>
    <row r="35" spans="2:7" ht="15" thickBot="1">
      <c r="B35" s="19" t="s">
        <v>109</v>
      </c>
      <c r="C35" s="116" t="s">
        <v>132</v>
      </c>
      <c r="D35" s="117"/>
      <c r="E35" s="118"/>
      <c r="F35" s="19" t="s">
        <v>111</v>
      </c>
      <c r="G35" s="36" t="str">
        <f>'S18'!G35</f>
        <v>Covered Ca</v>
      </c>
    </row>
    <row r="36" spans="2:7" ht="15" thickBot="1">
      <c r="B36" s="19" t="s">
        <v>113</v>
      </c>
      <c r="C36" s="15">
        <v>43647</v>
      </c>
      <c r="D36" s="18" t="s">
        <v>128</v>
      </c>
      <c r="E36" s="15">
        <v>45078</v>
      </c>
      <c r="F36" s="19" t="s">
        <v>115</v>
      </c>
      <c r="G36" s="36" t="str">
        <f>'S18'!G36</f>
        <v>916-880-6769</v>
      </c>
    </row>
    <row r="37" spans="2:7" ht="29.45" customHeight="1">
      <c r="B37" s="19" t="s">
        <v>117</v>
      </c>
      <c r="C37" s="40" t="s">
        <v>52</v>
      </c>
      <c r="D37" s="19" t="s">
        <v>118</v>
      </c>
      <c r="E37" s="14">
        <v>1</v>
      </c>
      <c r="F37" s="19" t="s">
        <v>119</v>
      </c>
      <c r="G37" s="36" t="str">
        <f>'S18'!G37</f>
        <v>chris.martin@covered.ca.gov</v>
      </c>
    </row>
    <row r="38" spans="2:7">
      <c r="B38" s="119" t="s">
        <v>121</v>
      </c>
      <c r="C38" s="121" t="s">
        <v>67</v>
      </c>
      <c r="D38" s="121"/>
      <c r="E38" s="121"/>
      <c r="F38" s="121"/>
      <c r="G38" s="122"/>
    </row>
    <row r="39" spans="2:7" ht="69" customHeight="1" thickBot="1">
      <c r="B39" s="120"/>
      <c r="C39" s="123"/>
      <c r="D39" s="123"/>
      <c r="E39" s="123"/>
      <c r="F39" s="123"/>
      <c r="G39" s="124"/>
    </row>
    <row r="40" spans="2:7" ht="15" thickBot="1">
      <c r="B40" s="132"/>
      <c r="C40" s="133"/>
      <c r="D40" s="133"/>
      <c r="E40" s="133"/>
      <c r="F40" s="133"/>
      <c r="G40" s="134"/>
    </row>
    <row r="41" spans="2:7" ht="15" thickBot="1">
      <c r="B41" s="110" t="s">
        <v>133</v>
      </c>
      <c r="C41" s="111"/>
      <c r="D41" s="111"/>
      <c r="E41" s="112"/>
      <c r="F41" s="110" t="s">
        <v>105</v>
      </c>
      <c r="G41" s="112"/>
    </row>
    <row r="42" spans="2:7" ht="15" thickBot="1">
      <c r="B42" s="19" t="s">
        <v>106</v>
      </c>
      <c r="C42" s="113" t="s">
        <v>123</v>
      </c>
      <c r="D42" s="114"/>
      <c r="E42" s="115"/>
      <c r="F42" s="19" t="s">
        <v>107</v>
      </c>
      <c r="G42" s="36" t="s">
        <v>134</v>
      </c>
    </row>
    <row r="43" spans="2:7" ht="15" thickBot="1">
      <c r="B43" s="19" t="s">
        <v>109</v>
      </c>
      <c r="C43" s="116" t="s">
        <v>135</v>
      </c>
      <c r="D43" s="117"/>
      <c r="E43" s="118"/>
      <c r="F43" s="19" t="s">
        <v>111</v>
      </c>
      <c r="G43" s="36" t="s">
        <v>136</v>
      </c>
    </row>
    <row r="44" spans="2:7" ht="15" thickBot="1">
      <c r="B44" s="19" t="s">
        <v>113</v>
      </c>
      <c r="C44" s="15">
        <v>43160</v>
      </c>
      <c r="D44" s="18" t="s">
        <v>128</v>
      </c>
      <c r="E44" s="15">
        <v>43617</v>
      </c>
      <c r="F44" s="19" t="s">
        <v>115</v>
      </c>
      <c r="G44" s="36" t="s">
        <v>137</v>
      </c>
    </row>
    <row r="45" spans="2:7" ht="26.45">
      <c r="B45" s="19" t="s">
        <v>117</v>
      </c>
      <c r="C45" s="40" t="s">
        <v>52</v>
      </c>
      <c r="D45" s="19" t="s">
        <v>118</v>
      </c>
      <c r="E45" s="14">
        <v>1</v>
      </c>
      <c r="F45" s="19" t="s">
        <v>119</v>
      </c>
      <c r="G45" s="37" t="s">
        <v>138</v>
      </c>
    </row>
    <row r="46" spans="2:7">
      <c r="B46" s="119" t="s">
        <v>121</v>
      </c>
      <c r="C46" s="121" t="s">
        <v>71</v>
      </c>
      <c r="D46" s="121"/>
      <c r="E46" s="121"/>
      <c r="F46" s="121"/>
      <c r="G46" s="122"/>
    </row>
    <row r="47" spans="2:7" ht="42" customHeight="1" thickBot="1">
      <c r="B47" s="120"/>
      <c r="C47" s="123"/>
      <c r="D47" s="123"/>
      <c r="E47" s="123"/>
      <c r="F47" s="123"/>
      <c r="G47" s="124"/>
    </row>
    <row r="48" spans="2:7" ht="15" thickBot="1">
      <c r="B48" s="132"/>
      <c r="C48" s="133"/>
      <c r="D48" s="133"/>
      <c r="E48" s="133"/>
      <c r="F48" s="133"/>
      <c r="G48" s="134"/>
    </row>
    <row r="49" spans="2:7" ht="15" thickBot="1">
      <c r="B49" s="110" t="s">
        <v>139</v>
      </c>
      <c r="C49" s="111"/>
      <c r="D49" s="111"/>
      <c r="E49" s="112"/>
      <c r="F49" s="110" t="s">
        <v>105</v>
      </c>
      <c r="G49" s="112"/>
    </row>
    <row r="50" spans="2:7" ht="15" thickBot="1">
      <c r="B50" s="19" t="s">
        <v>106</v>
      </c>
      <c r="C50" s="129"/>
      <c r="D50" s="130"/>
      <c r="E50" s="131"/>
      <c r="F50" s="19" t="s">
        <v>107</v>
      </c>
      <c r="G50" s="17"/>
    </row>
    <row r="51" spans="2:7" ht="15" thickBot="1">
      <c r="B51" s="19" t="s">
        <v>109</v>
      </c>
      <c r="C51" s="116"/>
      <c r="D51" s="117"/>
      <c r="E51" s="118"/>
      <c r="F51" s="19" t="s">
        <v>111</v>
      </c>
      <c r="G51" s="17"/>
    </row>
    <row r="52" spans="2:7" ht="15" thickBot="1">
      <c r="B52" s="19" t="s">
        <v>113</v>
      </c>
      <c r="C52" s="15"/>
      <c r="D52" s="18" t="s">
        <v>128</v>
      </c>
      <c r="E52" s="15"/>
      <c r="F52" s="19" t="s">
        <v>115</v>
      </c>
      <c r="G52" s="17"/>
    </row>
    <row r="53" spans="2:7" ht="15" thickBot="1">
      <c r="B53" s="19" t="s">
        <v>117</v>
      </c>
      <c r="C53" s="16"/>
      <c r="D53" s="19" t="s">
        <v>118</v>
      </c>
      <c r="E53" s="14"/>
      <c r="F53" s="19" t="s">
        <v>119</v>
      </c>
      <c r="G53" s="17"/>
    </row>
    <row r="54" spans="2:7">
      <c r="B54" s="119" t="s">
        <v>121</v>
      </c>
      <c r="C54" s="125"/>
      <c r="D54" s="125"/>
      <c r="E54" s="125"/>
      <c r="F54" s="125"/>
      <c r="G54" s="126"/>
    </row>
    <row r="55" spans="2:7" ht="15" thickBot="1">
      <c r="B55" s="120"/>
      <c r="C55" s="127"/>
      <c r="D55" s="127"/>
      <c r="E55" s="127"/>
      <c r="F55" s="127"/>
      <c r="G55" s="128"/>
    </row>
    <row r="56" spans="2:7" ht="15" thickBot="1">
      <c r="B56" s="132"/>
      <c r="C56" s="133"/>
      <c r="D56" s="133"/>
      <c r="E56" s="133"/>
      <c r="F56" s="133"/>
      <c r="G56" s="134"/>
    </row>
    <row r="57" spans="2:7" ht="15" thickBot="1">
      <c r="B57" s="110" t="s">
        <v>140</v>
      </c>
      <c r="C57" s="111"/>
      <c r="D57" s="111"/>
      <c r="E57" s="112"/>
      <c r="F57" s="110" t="s">
        <v>105</v>
      </c>
      <c r="G57" s="112"/>
    </row>
    <row r="58" spans="2:7" ht="15" thickBot="1">
      <c r="B58" s="19" t="s">
        <v>106</v>
      </c>
      <c r="C58" s="129"/>
      <c r="D58" s="130"/>
      <c r="E58" s="131"/>
      <c r="F58" s="19" t="s">
        <v>107</v>
      </c>
      <c r="G58" s="17"/>
    </row>
    <row r="59" spans="2:7" ht="15" thickBot="1">
      <c r="B59" s="19" t="s">
        <v>109</v>
      </c>
      <c r="C59" s="116"/>
      <c r="D59" s="117"/>
      <c r="E59" s="118"/>
      <c r="F59" s="19" t="s">
        <v>111</v>
      </c>
      <c r="G59" s="17"/>
    </row>
    <row r="60" spans="2:7" ht="15" thickBot="1">
      <c r="B60" s="19" t="s">
        <v>113</v>
      </c>
      <c r="C60" s="15"/>
      <c r="D60" s="18" t="s">
        <v>128</v>
      </c>
      <c r="E60" s="15"/>
      <c r="F60" s="19" t="s">
        <v>115</v>
      </c>
      <c r="G60" s="17"/>
    </row>
    <row r="61" spans="2:7" ht="15" thickBot="1">
      <c r="B61" s="19" t="s">
        <v>117</v>
      </c>
      <c r="C61" s="16"/>
      <c r="D61" s="19" t="s">
        <v>118</v>
      </c>
      <c r="E61" s="14"/>
      <c r="F61" s="19" t="s">
        <v>119</v>
      </c>
      <c r="G61" s="17"/>
    </row>
    <row r="62" spans="2:7">
      <c r="B62" s="119" t="s">
        <v>121</v>
      </c>
      <c r="C62" s="125"/>
      <c r="D62" s="125"/>
      <c r="E62" s="125"/>
      <c r="F62" s="125"/>
      <c r="G62" s="126"/>
    </row>
    <row r="63" spans="2:7" ht="15" thickBot="1">
      <c r="B63" s="120"/>
      <c r="C63" s="127"/>
      <c r="D63" s="127"/>
      <c r="E63" s="127"/>
      <c r="F63" s="127"/>
      <c r="G63" s="128"/>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hyperlinks>
    <hyperlink ref="G45" r:id="rId1" xr:uid="{26A98355-5A4E-40A0-B235-2C7535727567}"/>
    <hyperlink ref="G29" r:id="rId2" xr:uid="{642A96A1-B5B1-4704-BEB5-39633CC1F181}"/>
    <hyperlink ref="G21" r:id="rId3" xr:uid="{97FD2F5E-E0B3-4113-84F4-715B3F5F0DBA}"/>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6CE4C-C164-4E9C-8B2C-192A2D9A7FF1}">
  <dimension ref="B1:H63"/>
  <sheetViews>
    <sheetView tabSelected="1" workbookViewId="0">
      <selection activeCell="C38" sqref="C38:G39"/>
    </sheetView>
  </sheetViews>
  <sheetFormatPr defaultRowHeight="14.45"/>
  <cols>
    <col min="1" max="1" width="4.28515625" customWidth="1"/>
    <col min="2" max="2" width="36.140625" customWidth="1"/>
    <col min="3" max="6" width="24.5703125" customWidth="1"/>
    <col min="7" max="7" width="58.42578125" customWidth="1"/>
  </cols>
  <sheetData>
    <row r="1" spans="2:8" ht="15" thickBot="1"/>
    <row r="2" spans="2:8" ht="15" thickBot="1">
      <c r="B2" s="103" t="s">
        <v>77</v>
      </c>
      <c r="C2" s="104"/>
      <c r="D2" s="104"/>
      <c r="E2" s="104"/>
      <c r="F2" s="104"/>
      <c r="G2" s="105"/>
    </row>
    <row r="3" spans="2:8" ht="15" thickBot="1">
      <c r="B3" s="50" t="s">
        <v>78</v>
      </c>
      <c r="C3" s="106" t="str">
        <f>Resume!D4</f>
        <v>OnCore Consulting, LLC</v>
      </c>
      <c r="D3" s="107"/>
      <c r="E3" s="21" t="s">
        <v>79</v>
      </c>
      <c r="F3" s="138" t="str">
        <f>Resume!J4</f>
        <v>Robert Ossa</v>
      </c>
      <c r="G3" s="107"/>
    </row>
    <row r="4" spans="2:8" ht="31.5" customHeight="1" thickBot="1">
      <c r="B4" s="50" t="s">
        <v>141</v>
      </c>
      <c r="C4" s="100" t="s">
        <v>142</v>
      </c>
      <c r="D4" s="101"/>
      <c r="E4" s="101"/>
      <c r="F4" s="101"/>
      <c r="G4" s="102"/>
      <c r="H4" s="10"/>
    </row>
    <row r="5" spans="2:8" s="4" customFormat="1" ht="15" thickBot="1">
      <c r="B5" s="5" t="s">
        <v>96</v>
      </c>
      <c r="C5" s="6" t="s">
        <v>97</v>
      </c>
      <c r="D5" s="6" t="s">
        <v>98</v>
      </c>
      <c r="E5" s="6" t="s">
        <v>99</v>
      </c>
      <c r="F5" s="6" t="s">
        <v>100</v>
      </c>
      <c r="G5" s="12" t="s">
        <v>101</v>
      </c>
    </row>
    <row r="6" spans="2:8" ht="15" thickBot="1">
      <c r="B6" s="13" t="str">
        <f>IF(ISTEXT(C19),C19,"")</f>
        <v xml:space="preserve">California Air Resources Board, Heavy Duty Inspection and Maintenance (HDIM) </v>
      </c>
      <c r="C6" s="7">
        <f>IF(ISTEXT(C19),C20,)</f>
        <v>45323</v>
      </c>
      <c r="D6" s="7">
        <f>IF(ISTEXT(C19),E20,)</f>
        <v>45503</v>
      </c>
      <c r="E6" s="8">
        <f>E21</f>
        <v>1</v>
      </c>
      <c r="F6" s="9">
        <f>IF(ISTEXT(C19),DAYS360(C6,D6)/30,)</f>
        <v>5.9666666666666668</v>
      </c>
      <c r="G6" s="9">
        <f>E6*F6</f>
        <v>5.9666666666666668</v>
      </c>
    </row>
    <row r="7" spans="2:8" ht="15" thickBot="1">
      <c r="B7" s="13" t="str">
        <f>IF(ISTEXT(C27),C27,"")</f>
        <v>GPS Technology Enclave</v>
      </c>
      <c r="C7" s="7">
        <f>IF(ISTEXT(C27),C28,"")</f>
        <v>45108</v>
      </c>
      <c r="D7" s="7">
        <f>IF(ISTEXT(C27),E28,"")</f>
        <v>45292</v>
      </c>
      <c r="E7" s="8">
        <f>E29</f>
        <v>1</v>
      </c>
      <c r="F7" s="9">
        <f>IF(ISTEXT(C27),DAYS360(C7,D7)/30,)</f>
        <v>6</v>
      </c>
      <c r="G7" s="9">
        <f t="shared" ref="G7:G11" si="0">E7*F7</f>
        <v>6</v>
      </c>
    </row>
    <row r="8" spans="2:8" ht="15" thickBot="1">
      <c r="B8" s="13" t="str">
        <f>IF(ISTEXT(C35),C35,"")</f>
        <v>Covered California</v>
      </c>
      <c r="C8" s="7">
        <f>IF(ISTEXT(C35),C36,"")</f>
        <v>43647</v>
      </c>
      <c r="D8" s="7">
        <f>IF(ISTEXT(C35),E36,"")</f>
        <v>45078</v>
      </c>
      <c r="E8" s="8">
        <f>E37</f>
        <v>1</v>
      </c>
      <c r="F8" s="9">
        <f>IF(ISTEXT(C35),DAYS360(C8,D8)/30,)</f>
        <v>47</v>
      </c>
      <c r="G8" s="9">
        <f t="shared" si="0"/>
        <v>47</v>
      </c>
    </row>
    <row r="9" spans="2:8" ht="15" thickBot="1">
      <c r="B9" s="13" t="str">
        <f>IF(ISTEXT(C43),C43,"")</f>
        <v/>
      </c>
      <c r="C9" s="7" t="str">
        <f>IF(ISTEXT(C43),C44,"")</f>
        <v/>
      </c>
      <c r="D9" s="7" t="str">
        <f>IF(ISTEXT(C43),E44,"")</f>
        <v/>
      </c>
      <c r="E9" s="8">
        <f>E45</f>
        <v>0</v>
      </c>
      <c r="F9" s="9">
        <f>IF(ISTEXT(C43),DAYS360(C9,D9)/30,)</f>
        <v>0</v>
      </c>
      <c r="G9" s="9">
        <f t="shared" si="0"/>
        <v>0</v>
      </c>
    </row>
    <row r="10" spans="2:8" ht="15" thickBot="1">
      <c r="B10" s="13" t="str">
        <f>IF(ISTEXT(C51),C51,"")</f>
        <v/>
      </c>
      <c r="C10" s="28" t="str">
        <f>IF(ISTEXT(C51),C52,"")</f>
        <v/>
      </c>
      <c r="D10" s="28" t="str">
        <f>IF(ISTEXT(C51),E52,"")</f>
        <v/>
      </c>
      <c r="E10" s="8">
        <f>E53</f>
        <v>0</v>
      </c>
      <c r="F10" s="9">
        <f>IF(ISTEXT(C51),DAYS360(C10,D10)/30,)</f>
        <v>0</v>
      </c>
      <c r="G10" s="9">
        <f t="shared" si="0"/>
        <v>0</v>
      </c>
    </row>
    <row r="11" spans="2:8" ht="15" thickBot="1">
      <c r="B11" s="13" t="str">
        <f>IF(ISTEXT(C59),C59,"")</f>
        <v/>
      </c>
      <c r="C11" s="7" t="str">
        <f>IF(ISTEXT(C59),C60,"")</f>
        <v/>
      </c>
      <c r="D11" s="7" t="str">
        <f>IF(ISTEXT(C59),E60,"")</f>
        <v/>
      </c>
      <c r="E11" s="8">
        <f>E61</f>
        <v>0</v>
      </c>
      <c r="F11" s="9">
        <f>IF(ISTEXT(C59),DAYS360(C11,D11)/30,)</f>
        <v>0</v>
      </c>
      <c r="G11" s="9">
        <f t="shared" si="0"/>
        <v>0</v>
      </c>
    </row>
    <row r="12" spans="2:8" ht="15" thickBot="1">
      <c r="B12" s="135" t="s">
        <v>102</v>
      </c>
      <c r="C12" s="136"/>
      <c r="D12" s="136"/>
      <c r="E12" s="137"/>
      <c r="F12" s="11">
        <f>SUM(F6:F11)</f>
        <v>58.966666666666669</v>
      </c>
      <c r="G12" s="11">
        <f>SUM(G6:G11)</f>
        <v>58.966666666666669</v>
      </c>
    </row>
    <row r="14" spans="2:8" ht="15" thickBot="1"/>
    <row r="15" spans="2:8" ht="15" thickBot="1">
      <c r="B15" s="103" t="s">
        <v>103</v>
      </c>
      <c r="C15" s="104"/>
      <c r="D15" s="104"/>
      <c r="E15" s="104"/>
      <c r="F15" s="104"/>
      <c r="G15" s="105"/>
    </row>
    <row r="16" spans="2:8" ht="27" customHeight="1" thickBot="1">
      <c r="B16" s="3" t="str">
        <f>B4</f>
        <v>Minimum Qualification - S18</v>
      </c>
      <c r="C16" s="100" t="str">
        <f>C4</f>
        <v>A minimum of three (3) years serving as a Product Manager or like role with familiarity in working with public sector services and enterprises.</v>
      </c>
      <c r="D16" s="101"/>
      <c r="E16" s="101"/>
      <c r="F16" s="101"/>
      <c r="G16" s="102"/>
    </row>
    <row r="17" spans="2:7">
      <c r="B17" s="110" t="s">
        <v>104</v>
      </c>
      <c r="C17" s="111"/>
      <c r="D17" s="111"/>
      <c r="E17" s="112"/>
      <c r="F17" s="110" t="s">
        <v>105</v>
      </c>
      <c r="G17" s="112"/>
    </row>
    <row r="18" spans="2:7" ht="25.5" customHeight="1">
      <c r="B18" s="19" t="s">
        <v>106</v>
      </c>
      <c r="C18" s="147" t="s">
        <v>17</v>
      </c>
      <c r="D18" s="148"/>
      <c r="E18" s="149"/>
      <c r="F18" s="19" t="s">
        <v>107</v>
      </c>
      <c r="G18" s="48" t="s">
        <v>108</v>
      </c>
    </row>
    <row r="19" spans="2:7">
      <c r="B19" s="19" t="s">
        <v>109</v>
      </c>
      <c r="C19" s="116" t="s">
        <v>110</v>
      </c>
      <c r="D19" s="117"/>
      <c r="E19" s="118"/>
      <c r="F19" s="19" t="s">
        <v>111</v>
      </c>
      <c r="G19" s="36" t="s">
        <v>112</v>
      </c>
    </row>
    <row r="20" spans="2:7">
      <c r="B20" s="19" t="s">
        <v>113</v>
      </c>
      <c r="C20" s="15">
        <v>45323</v>
      </c>
      <c r="D20" s="18" t="s">
        <v>114</v>
      </c>
      <c r="E20" s="15">
        <v>45503</v>
      </c>
      <c r="F20" s="19" t="s">
        <v>115</v>
      </c>
      <c r="G20" s="49" t="s">
        <v>116</v>
      </c>
    </row>
    <row r="21" spans="2:7">
      <c r="B21" s="19" t="s">
        <v>117</v>
      </c>
      <c r="C21" s="35" t="s">
        <v>52</v>
      </c>
      <c r="D21" s="19" t="s">
        <v>118</v>
      </c>
      <c r="E21" s="14">
        <v>1</v>
      </c>
      <c r="F21" s="39" t="s">
        <v>119</v>
      </c>
      <c r="G21" s="38" t="s">
        <v>120</v>
      </c>
    </row>
    <row r="22" spans="2:7">
      <c r="B22" s="119" t="s">
        <v>121</v>
      </c>
      <c r="C22" s="143" t="s">
        <v>59</v>
      </c>
      <c r="D22" s="143"/>
      <c r="E22" s="143"/>
      <c r="F22" s="143"/>
      <c r="G22" s="144"/>
    </row>
    <row r="23" spans="2:7" ht="30" customHeight="1">
      <c r="B23" s="120"/>
      <c r="C23" s="145"/>
      <c r="D23" s="145"/>
      <c r="E23" s="145"/>
      <c r="F23" s="145"/>
      <c r="G23" s="146"/>
    </row>
    <row r="24" spans="2:7" ht="15.75" customHeight="1" thickBot="1">
      <c r="B24" s="132"/>
      <c r="C24" s="133"/>
      <c r="D24" s="133"/>
      <c r="E24" s="133"/>
      <c r="F24" s="133"/>
      <c r="G24" s="134"/>
    </row>
    <row r="25" spans="2:7" ht="15" thickBot="1">
      <c r="B25" s="110" t="s">
        <v>122</v>
      </c>
      <c r="C25" s="111"/>
      <c r="D25" s="111"/>
      <c r="E25" s="112"/>
      <c r="F25" s="110" t="s">
        <v>105</v>
      </c>
      <c r="G25" s="112"/>
    </row>
    <row r="26" spans="2:7" ht="15" thickBot="1">
      <c r="B26" s="19" t="s">
        <v>106</v>
      </c>
      <c r="C26" s="113" t="s">
        <v>123</v>
      </c>
      <c r="D26" s="114"/>
      <c r="E26" s="115"/>
      <c r="F26" s="19" t="s">
        <v>107</v>
      </c>
      <c r="G26" s="36" t="str">
        <f>'S17'!G26</f>
        <v>Drew Coons - Assistant Director, Helpdesk and M365 Support</v>
      </c>
    </row>
    <row r="27" spans="2:7" ht="15" thickBot="1">
      <c r="B27" s="19" t="s">
        <v>109</v>
      </c>
      <c r="C27" s="116" t="s">
        <v>125</v>
      </c>
      <c r="D27" s="117"/>
      <c r="E27" s="118"/>
      <c r="F27" s="19" t="s">
        <v>111</v>
      </c>
      <c r="G27" s="36" t="str">
        <f>'S17'!G27</f>
        <v>EY - GPS</v>
      </c>
    </row>
    <row r="28" spans="2:7" ht="15" thickBot="1">
      <c r="B28" s="19" t="s">
        <v>127</v>
      </c>
      <c r="C28" s="15">
        <v>45108</v>
      </c>
      <c r="D28" s="18" t="s">
        <v>128</v>
      </c>
      <c r="E28" s="15">
        <v>45292</v>
      </c>
      <c r="F28" s="19" t="s">
        <v>115</v>
      </c>
      <c r="G28" s="36" t="str">
        <f>'S17'!G28</f>
        <v>518-653-8294</v>
      </c>
    </row>
    <row r="29" spans="2:7" ht="26.45" customHeight="1" thickBot="1">
      <c r="B29" s="19" t="s">
        <v>117</v>
      </c>
      <c r="C29" s="40" t="s">
        <v>52</v>
      </c>
      <c r="D29" s="19" t="s">
        <v>118</v>
      </c>
      <c r="E29" s="14">
        <v>1</v>
      </c>
      <c r="F29" s="19" t="s">
        <v>119</v>
      </c>
      <c r="G29" s="36" t="str">
        <f>'S17'!G29</f>
        <v>andrew.coons@ey.com</v>
      </c>
    </row>
    <row r="30" spans="2:7">
      <c r="B30" s="119" t="s">
        <v>121</v>
      </c>
      <c r="C30" s="121" t="s">
        <v>143</v>
      </c>
      <c r="D30" s="121"/>
      <c r="E30" s="121"/>
      <c r="F30" s="121"/>
      <c r="G30" s="122"/>
    </row>
    <row r="31" spans="2:7" ht="29.45" customHeight="1" thickBot="1">
      <c r="B31" s="120"/>
      <c r="C31" s="123"/>
      <c r="D31" s="123"/>
      <c r="E31" s="123"/>
      <c r="F31" s="123"/>
      <c r="G31" s="124"/>
    </row>
    <row r="32" spans="2:7" ht="15" thickBot="1">
      <c r="B32" s="132"/>
      <c r="C32" s="133"/>
      <c r="D32" s="133"/>
      <c r="E32" s="133"/>
      <c r="F32" s="133"/>
      <c r="G32" s="134"/>
    </row>
    <row r="33" spans="2:7" ht="15" thickBot="1">
      <c r="B33" s="110" t="s">
        <v>131</v>
      </c>
      <c r="C33" s="111"/>
      <c r="D33" s="111"/>
      <c r="E33" s="112"/>
      <c r="F33" s="110" t="s">
        <v>105</v>
      </c>
      <c r="G33" s="112"/>
    </row>
    <row r="34" spans="2:7" ht="15" thickBot="1">
      <c r="B34" s="19" t="s">
        <v>106</v>
      </c>
      <c r="C34" s="113" t="s">
        <v>123</v>
      </c>
      <c r="D34" s="114"/>
      <c r="E34" s="115"/>
      <c r="F34" s="19" t="s">
        <v>107</v>
      </c>
      <c r="G34" s="36" t="s">
        <v>144</v>
      </c>
    </row>
    <row r="35" spans="2:7" ht="15" thickBot="1">
      <c r="B35" s="19" t="s">
        <v>109</v>
      </c>
      <c r="C35" s="116" t="s">
        <v>132</v>
      </c>
      <c r="D35" s="117"/>
      <c r="E35" s="118"/>
      <c r="F35" s="19" t="s">
        <v>111</v>
      </c>
      <c r="G35" s="36" t="s">
        <v>145</v>
      </c>
    </row>
    <row r="36" spans="2:7" ht="15" thickBot="1">
      <c r="B36" s="19" t="s">
        <v>113</v>
      </c>
      <c r="C36" s="15">
        <v>43647</v>
      </c>
      <c r="D36" s="18" t="s">
        <v>128</v>
      </c>
      <c r="E36" s="15">
        <v>45078</v>
      </c>
      <c r="F36" s="19" t="s">
        <v>115</v>
      </c>
      <c r="G36" s="36" t="s">
        <v>146</v>
      </c>
    </row>
    <row r="37" spans="2:7" ht="27" thickBot="1">
      <c r="B37" s="19" t="s">
        <v>117</v>
      </c>
      <c r="C37" s="40" t="s">
        <v>52</v>
      </c>
      <c r="D37" s="19" t="s">
        <v>118</v>
      </c>
      <c r="E37" s="14">
        <v>1</v>
      </c>
      <c r="F37" s="19" t="s">
        <v>119</v>
      </c>
      <c r="G37" s="37" t="s">
        <v>147</v>
      </c>
    </row>
    <row r="38" spans="2:7">
      <c r="B38" s="119" t="s">
        <v>121</v>
      </c>
      <c r="C38" s="121" t="s">
        <v>67</v>
      </c>
      <c r="D38" s="121"/>
      <c r="E38" s="121"/>
      <c r="F38" s="121"/>
      <c r="G38" s="122"/>
    </row>
    <row r="39" spans="2:7" ht="69.599999999999994" customHeight="1" thickBot="1">
      <c r="B39" s="120"/>
      <c r="C39" s="123"/>
      <c r="D39" s="123"/>
      <c r="E39" s="123"/>
      <c r="F39" s="123"/>
      <c r="G39" s="124"/>
    </row>
    <row r="40" spans="2:7" ht="15" thickBot="1">
      <c r="B40" s="132"/>
      <c r="C40" s="133"/>
      <c r="D40" s="133"/>
      <c r="E40" s="133"/>
      <c r="F40" s="133"/>
      <c r="G40" s="134"/>
    </row>
    <row r="41" spans="2:7" ht="15" thickBot="1">
      <c r="B41" s="110" t="s">
        <v>133</v>
      </c>
      <c r="C41" s="111"/>
      <c r="D41" s="111"/>
      <c r="E41" s="112"/>
      <c r="F41" s="110" t="s">
        <v>105</v>
      </c>
      <c r="G41" s="112"/>
    </row>
    <row r="42" spans="2:7" ht="15" thickBot="1">
      <c r="B42" s="19" t="s">
        <v>106</v>
      </c>
      <c r="C42" s="129"/>
      <c r="D42" s="130"/>
      <c r="E42" s="131"/>
      <c r="F42" s="19" t="s">
        <v>107</v>
      </c>
      <c r="G42" s="17"/>
    </row>
    <row r="43" spans="2:7" ht="15" thickBot="1">
      <c r="B43" s="19" t="s">
        <v>109</v>
      </c>
      <c r="C43" s="116"/>
      <c r="D43" s="117"/>
      <c r="E43" s="118"/>
      <c r="F43" s="19" t="s">
        <v>111</v>
      </c>
      <c r="G43" s="17"/>
    </row>
    <row r="44" spans="2:7" ht="15" thickBot="1">
      <c r="B44" s="19" t="s">
        <v>113</v>
      </c>
      <c r="C44" s="15"/>
      <c r="D44" s="18" t="s">
        <v>128</v>
      </c>
      <c r="E44" s="15"/>
      <c r="F44" s="19" t="s">
        <v>115</v>
      </c>
      <c r="G44" s="17"/>
    </row>
    <row r="45" spans="2:7" ht="15" thickBot="1">
      <c r="B45" s="19" t="s">
        <v>117</v>
      </c>
      <c r="C45" s="16"/>
      <c r="D45" s="19" t="s">
        <v>118</v>
      </c>
      <c r="E45" s="14"/>
      <c r="F45" s="19" t="s">
        <v>119</v>
      </c>
      <c r="G45" s="17"/>
    </row>
    <row r="46" spans="2:7">
      <c r="B46" s="119" t="s">
        <v>121</v>
      </c>
      <c r="C46" s="125"/>
      <c r="D46" s="125"/>
      <c r="E46" s="125"/>
      <c r="F46" s="125"/>
      <c r="G46" s="126"/>
    </row>
    <row r="47" spans="2:7" ht="15" thickBot="1">
      <c r="B47" s="120"/>
      <c r="C47" s="127"/>
      <c r="D47" s="127"/>
      <c r="E47" s="127"/>
      <c r="F47" s="127"/>
      <c r="G47" s="128"/>
    </row>
    <row r="48" spans="2:7" ht="15" thickBot="1">
      <c r="B48" s="132"/>
      <c r="C48" s="133"/>
      <c r="D48" s="133"/>
      <c r="E48" s="133"/>
      <c r="F48" s="133"/>
      <c r="G48" s="134"/>
    </row>
    <row r="49" spans="2:7" ht="15" thickBot="1">
      <c r="B49" s="110" t="s">
        <v>139</v>
      </c>
      <c r="C49" s="111"/>
      <c r="D49" s="111"/>
      <c r="E49" s="112"/>
      <c r="F49" s="110" t="s">
        <v>105</v>
      </c>
      <c r="G49" s="112"/>
    </row>
    <row r="50" spans="2:7" ht="15" thickBot="1">
      <c r="B50" s="19" t="s">
        <v>106</v>
      </c>
      <c r="C50" s="129"/>
      <c r="D50" s="130"/>
      <c r="E50" s="131"/>
      <c r="F50" s="19" t="s">
        <v>107</v>
      </c>
      <c r="G50" s="17"/>
    </row>
    <row r="51" spans="2:7" ht="15" thickBot="1">
      <c r="B51" s="19" t="s">
        <v>109</v>
      </c>
      <c r="C51" s="116"/>
      <c r="D51" s="117"/>
      <c r="E51" s="118"/>
      <c r="F51" s="19" t="s">
        <v>111</v>
      </c>
      <c r="G51" s="17"/>
    </row>
    <row r="52" spans="2:7" ht="15" thickBot="1">
      <c r="B52" s="19" t="s">
        <v>113</v>
      </c>
      <c r="C52" s="15"/>
      <c r="D52" s="18" t="s">
        <v>128</v>
      </c>
      <c r="E52" s="15"/>
      <c r="F52" s="19" t="s">
        <v>115</v>
      </c>
      <c r="G52" s="17"/>
    </row>
    <row r="53" spans="2:7" ht="15" thickBot="1">
      <c r="B53" s="19" t="s">
        <v>117</v>
      </c>
      <c r="C53" s="16"/>
      <c r="D53" s="19" t="s">
        <v>118</v>
      </c>
      <c r="E53" s="14"/>
      <c r="F53" s="19" t="s">
        <v>119</v>
      </c>
      <c r="G53" s="17"/>
    </row>
    <row r="54" spans="2:7">
      <c r="B54" s="119" t="s">
        <v>121</v>
      </c>
      <c r="C54" s="125"/>
      <c r="D54" s="125"/>
      <c r="E54" s="125"/>
      <c r="F54" s="125"/>
      <c r="G54" s="126"/>
    </row>
    <row r="55" spans="2:7" ht="15" thickBot="1">
      <c r="B55" s="120"/>
      <c r="C55" s="127"/>
      <c r="D55" s="127"/>
      <c r="E55" s="127"/>
      <c r="F55" s="127"/>
      <c r="G55" s="128"/>
    </row>
    <row r="56" spans="2:7" ht="15" thickBot="1">
      <c r="B56" s="132"/>
      <c r="C56" s="133"/>
      <c r="D56" s="133"/>
      <c r="E56" s="133"/>
      <c r="F56" s="133"/>
      <c r="G56" s="134"/>
    </row>
    <row r="57" spans="2:7" ht="15" thickBot="1">
      <c r="B57" s="110" t="s">
        <v>140</v>
      </c>
      <c r="C57" s="111"/>
      <c r="D57" s="111"/>
      <c r="E57" s="112"/>
      <c r="F57" s="110" t="s">
        <v>105</v>
      </c>
      <c r="G57" s="112"/>
    </row>
    <row r="58" spans="2:7" ht="15" thickBot="1">
      <c r="B58" s="19" t="s">
        <v>106</v>
      </c>
      <c r="C58" s="129"/>
      <c r="D58" s="130"/>
      <c r="E58" s="131"/>
      <c r="F58" s="19" t="s">
        <v>107</v>
      </c>
      <c r="G58" s="17"/>
    </row>
    <row r="59" spans="2:7" ht="15" thickBot="1">
      <c r="B59" s="19" t="s">
        <v>109</v>
      </c>
      <c r="C59" s="116"/>
      <c r="D59" s="117"/>
      <c r="E59" s="118"/>
      <c r="F59" s="19" t="s">
        <v>111</v>
      </c>
      <c r="G59" s="17"/>
    </row>
    <row r="60" spans="2:7" ht="15" thickBot="1">
      <c r="B60" s="19" t="s">
        <v>113</v>
      </c>
      <c r="C60" s="15"/>
      <c r="D60" s="18" t="s">
        <v>128</v>
      </c>
      <c r="E60" s="15"/>
      <c r="F60" s="19" t="s">
        <v>115</v>
      </c>
      <c r="G60" s="17"/>
    </row>
    <row r="61" spans="2:7" ht="15" thickBot="1">
      <c r="B61" s="19" t="s">
        <v>117</v>
      </c>
      <c r="C61" s="16"/>
      <c r="D61" s="19" t="s">
        <v>118</v>
      </c>
      <c r="E61" s="14"/>
      <c r="F61" s="19" t="s">
        <v>119</v>
      </c>
      <c r="G61" s="17"/>
    </row>
    <row r="62" spans="2:7">
      <c r="B62" s="119" t="s">
        <v>121</v>
      </c>
      <c r="C62" s="125"/>
      <c r="D62" s="125"/>
      <c r="E62" s="125"/>
      <c r="F62" s="125"/>
      <c r="G62" s="126"/>
    </row>
    <row r="63" spans="2:7" ht="15" thickBot="1">
      <c r="B63" s="120"/>
      <c r="C63" s="127"/>
      <c r="D63" s="127"/>
      <c r="E63" s="127"/>
      <c r="F63" s="127"/>
      <c r="G63" s="128"/>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hyperlinks>
    <hyperlink ref="G37" r:id="rId1" xr:uid="{A17CA638-1B27-4665-A076-97EEC2636A64}"/>
    <hyperlink ref="G21" r:id="rId2" xr:uid="{21569AAA-ECCA-4970-A90F-D6FB7C0D9E2A}"/>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16D7091948D5459F2D5E5332BC9526" ma:contentTypeVersion="4" ma:contentTypeDescription="Create a new document." ma:contentTypeScope="" ma:versionID="7f3c6dfe69a65ec865c0375544423d47">
  <xsd:schema xmlns:xsd="http://www.w3.org/2001/XMLSchema" xmlns:xs="http://www.w3.org/2001/XMLSchema" xmlns:p="http://schemas.microsoft.com/office/2006/metadata/properties" xmlns:ns2="500343c0-af67-4d55-b6f3-a7838e163d14" xmlns:ns3="d0550642-d931-4c3e-b55f-9323dceecc58" targetNamespace="http://schemas.microsoft.com/office/2006/metadata/properties" ma:root="true" ma:fieldsID="cb9a6dd603ab947c16993c4bfe9c4f4a" ns2:_="" ns3:_="">
    <xsd:import namespace="500343c0-af67-4d55-b6f3-a7838e163d14"/>
    <xsd:import namespace="d0550642-d931-4c3e-b55f-9323dceecc5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550642-d931-4c3e-b55f-9323dceecc5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5bce90d6-5a2c-47e0-8337-aac7acda0e97" ContentTypeId="0x0101" PreviousValue="false" LastSyncTimeStamp="2017-02-08T00:21:31.923Z"/>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PROCURE-1445957526-63</_dlc_DocId>
    <_dlc_DocIdUrl xmlns="500343c0-af67-4d55-b6f3-a7838e163d14">
      <Url>https://osicagov.sharepoint.com/sites/Procurement/CalSAWS/_layouts/15/DocIdRedir.aspx?ID=PROCURE-1445957526-63</Url>
      <Description>PROCURE-1445957526-63</Description>
    </_dlc_DocIdUrl>
  </documentManagement>
</p:properties>
</file>

<file path=customXml/itemProps1.xml><?xml version="1.0" encoding="utf-8"?>
<ds:datastoreItem xmlns:ds="http://schemas.openxmlformats.org/officeDocument/2006/customXml" ds:itemID="{12A1347A-6DC4-4A73-93F7-4FC29F5BB7FC}"/>
</file>

<file path=customXml/itemProps2.xml><?xml version="1.0" encoding="utf-8"?>
<ds:datastoreItem xmlns:ds="http://schemas.openxmlformats.org/officeDocument/2006/customXml" ds:itemID="{D1D4DB29-CD6D-41F7-90A2-B871705B7325}"/>
</file>

<file path=customXml/itemProps3.xml><?xml version="1.0" encoding="utf-8"?>
<ds:datastoreItem xmlns:ds="http://schemas.openxmlformats.org/officeDocument/2006/customXml" ds:itemID="{C5B592DD-98A8-4616-969B-B1A6EECCE0F7}"/>
</file>

<file path=customXml/itemProps4.xml><?xml version="1.0" encoding="utf-8"?>
<ds:datastoreItem xmlns:ds="http://schemas.openxmlformats.org/officeDocument/2006/customXml" ds:itemID="{87FA370A-9505-48B1-85F9-FBD088BDD19F}"/>
</file>

<file path=customXml/itemProps5.xml><?xml version="1.0" encoding="utf-8"?>
<ds:datastoreItem xmlns:ds="http://schemas.openxmlformats.org/officeDocument/2006/customXml" ds:itemID="{852A1FB9-2280-4724-B794-8EEF75EB57D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Taylor, Lorrie</cp:lastModifiedBy>
  <cp:revision/>
  <dcterms:created xsi:type="dcterms:W3CDTF">2024-04-09T13:18:20Z</dcterms:created>
  <dcterms:modified xsi:type="dcterms:W3CDTF">2024-08-29T19:25:41Z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0x010100A716D7091948D5459F2D5E5332BC9526</vt:lpwstr>
  </property>
  <property fmtid="{D5CDD505-2E9C-101B-9397-08002B2CF9AE}" pid="3" name="_dlc_DocIdItemGuid">
    <vt:lpwstr>00b50b36-836f-4dd4-85b6-78c1d76b00e9</vt:lpwstr>
  </property>
  <property fmtid="{D5CDD505-2E9C-101B-9397-08002B2CF9AE}" pid="4" name="MediaServiceImageTags">
    <vt:lpwstr/>
  </property>
</Properties>
</file>