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mygainwell-my.sharepoint.com/personal/dawn_wilder_gainwelltechnologies_com/Documents/Gainwell Info/BenefitsCal M&amp;O/Submitted Files/Cure Period Version/"/>
    </mc:Choice>
  </mc:AlternateContent>
  <xr:revisionPtr revIDLastSave="503" documentId="8_{8AA35E30-DAE4-49EF-982B-649E42736971}" xr6:coauthVersionLast="47" xr6:coauthVersionMax="47" xr10:uidLastSave="{7CC660B6-E3C1-4DF9-A016-59D879448722}"/>
  <bookViews>
    <workbookView xWindow="-110" yWindow="-110" windowWidth="19420" windowHeight="10420" firstSheet="1" activeTab="5" xr2:uid="{1373EE99-EBE6-4D31-9913-EE1392883D64}"/>
  </bookViews>
  <sheets>
    <sheet name="Form Instructions" sheetId="6" r:id="rId1"/>
    <sheet name="Resume" sheetId="1" r:id="rId2"/>
    <sheet name="S24" sheetId="2" r:id="rId3"/>
    <sheet name="S25" sheetId="8" r:id="rId4"/>
    <sheet name="S26" sheetId="10" r:id="rId5"/>
    <sheet name="S27" sheetId="9"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9" l="1"/>
  <c r="G7" i="9"/>
  <c r="F7" i="10"/>
  <c r="G7" i="10" s="1"/>
  <c r="C7" i="8"/>
  <c r="F7" i="8" s="1"/>
  <c r="G7" i="8" s="1"/>
  <c r="E7" i="2"/>
  <c r="D7" i="2"/>
  <c r="C7" i="2"/>
  <c r="F7" i="2" s="1"/>
  <c r="E6" i="2"/>
  <c r="D6" i="2"/>
  <c r="C6" i="2"/>
  <c r="E7" i="8"/>
  <c r="D7" i="8"/>
  <c r="E6" i="8"/>
  <c r="D6" i="8"/>
  <c r="C6" i="8"/>
  <c r="E7" i="10"/>
  <c r="D7" i="10"/>
  <c r="C7" i="10"/>
  <c r="E6" i="10"/>
  <c r="D6" i="10"/>
  <c r="C6" i="10"/>
  <c r="E7" i="9"/>
  <c r="D7" i="9"/>
  <c r="C7" i="9"/>
  <c r="E6" i="9"/>
  <c r="D6" i="9"/>
  <c r="C6" i="9"/>
  <c r="F6" i="9" l="1"/>
  <c r="F6" i="10"/>
  <c r="F6" i="8"/>
  <c r="F6" i="2"/>
  <c r="G6" i="2" s="1"/>
  <c r="L22" i="1"/>
  <c r="D10" i="9"/>
  <c r="C10" i="9"/>
  <c r="D10" i="10"/>
  <c r="C10" i="10"/>
  <c r="D10" i="8"/>
  <c r="C10" i="8"/>
  <c r="C10" i="2"/>
  <c r="L32" i="1"/>
  <c r="L27" i="1"/>
  <c r="C16" i="10" l="1"/>
  <c r="B16" i="10"/>
  <c r="E11" i="10"/>
  <c r="D11" i="10"/>
  <c r="C11" i="10"/>
  <c r="B11" i="10"/>
  <c r="F10" i="10"/>
  <c r="E10" i="10"/>
  <c r="G10" i="10" s="1"/>
  <c r="B10" i="10"/>
  <c r="E9" i="10"/>
  <c r="D9" i="10"/>
  <c r="C9" i="10"/>
  <c r="B9" i="10"/>
  <c r="E8" i="10"/>
  <c r="D8" i="10"/>
  <c r="C8" i="10"/>
  <c r="F8" i="10" s="1"/>
  <c r="G8" i="10" s="1"/>
  <c r="B8" i="10"/>
  <c r="F3" i="10"/>
  <c r="C3" i="10"/>
  <c r="C16" i="9"/>
  <c r="B16" i="9"/>
  <c r="E11" i="9"/>
  <c r="D11" i="9"/>
  <c r="C11" i="9"/>
  <c r="F11" i="9" s="1"/>
  <c r="B11" i="9"/>
  <c r="F10" i="9"/>
  <c r="E10" i="9"/>
  <c r="G10" i="9" s="1"/>
  <c r="B10" i="9"/>
  <c r="E9" i="9"/>
  <c r="D9" i="9"/>
  <c r="C9" i="9"/>
  <c r="B9" i="9"/>
  <c r="E8" i="9"/>
  <c r="D8" i="9"/>
  <c r="C8" i="9"/>
  <c r="B8" i="9"/>
  <c r="F3" i="9"/>
  <c r="C3" i="9"/>
  <c r="C16" i="8"/>
  <c r="B16" i="8"/>
  <c r="E11" i="8"/>
  <c r="D11" i="8"/>
  <c r="C11" i="8"/>
  <c r="F11" i="8" s="1"/>
  <c r="G11" i="8" s="1"/>
  <c r="B11" i="8"/>
  <c r="F10" i="8"/>
  <c r="E10" i="8"/>
  <c r="G10" i="8" s="1"/>
  <c r="B10" i="8"/>
  <c r="E9" i="8"/>
  <c r="D9" i="8"/>
  <c r="C9" i="8"/>
  <c r="B9" i="8"/>
  <c r="E8" i="8"/>
  <c r="D8" i="8"/>
  <c r="C8" i="8"/>
  <c r="F8" i="8" s="1"/>
  <c r="B8" i="8"/>
  <c r="F3" i="8"/>
  <c r="C3" i="8"/>
  <c r="B16" i="2"/>
  <c r="D10" i="2"/>
  <c r="I10" i="2"/>
  <c r="D11" i="2"/>
  <c r="J11" i="2" s="1"/>
  <c r="C11" i="2"/>
  <c r="I11" i="2" s="1"/>
  <c r="D9" i="2"/>
  <c r="J9" i="2" s="1"/>
  <c r="C9" i="2"/>
  <c r="I9" i="2" s="1"/>
  <c r="J8" i="2"/>
  <c r="I8" i="2"/>
  <c r="J7" i="2"/>
  <c r="J6" i="2"/>
  <c r="B10" i="2"/>
  <c r="B11" i="2"/>
  <c r="B9" i="2"/>
  <c r="C16" i="2"/>
  <c r="C3" i="2"/>
  <c r="E11" i="2"/>
  <c r="E10" i="2"/>
  <c r="E9" i="2"/>
  <c r="J10" i="2" l="1"/>
  <c r="F10" i="2"/>
  <c r="G7" i="2"/>
  <c r="I7" i="2"/>
  <c r="G6" i="8"/>
  <c r="G6" i="9"/>
  <c r="F8" i="9"/>
  <c r="F9" i="10"/>
  <c r="G9" i="10"/>
  <c r="I6" i="2"/>
  <c r="G8" i="9"/>
  <c r="F9" i="9"/>
  <c r="G6" i="10"/>
  <c r="F11" i="10"/>
  <c r="G11" i="10" s="1"/>
  <c r="G8" i="8"/>
  <c r="F9" i="8"/>
  <c r="G11" i="9"/>
  <c r="F11" i="2"/>
  <c r="F9" i="2"/>
  <c r="G9" i="2" s="1"/>
  <c r="F8" i="2"/>
  <c r="G8" i="2" s="1"/>
  <c r="G11" i="2"/>
  <c r="G10" i="2"/>
  <c r="F12" i="9" l="1"/>
  <c r="G9" i="8"/>
  <c r="G12" i="8" s="1"/>
  <c r="F12" i="8"/>
  <c r="F12" i="10"/>
  <c r="G9" i="9"/>
  <c r="G12" i="9" s="1"/>
  <c r="G12" i="10"/>
  <c r="G12" i="2"/>
  <c r="F12" i="2"/>
</calcChain>
</file>

<file path=xl/sharedStrings.xml><?xml version="1.0" encoding="utf-8"?>
<sst xmlns="http://schemas.openxmlformats.org/spreadsheetml/2006/main" count="513" uniqueCount="118">
  <si>
    <t xml:space="preserve">Attachment 10 includes a separate form (Excel file) for each Key Staff position and contains two (2) parts that must be completed for each proposed candidate: </t>
  </si>
  <si>
    <t>Part 1 - Resume Tab</t>
  </si>
  <si>
    <r>
      <t xml:space="preserve">Instructions:  </t>
    </r>
    <r>
      <rPr>
        <sz val="11"/>
        <color theme="1"/>
        <rFont val="Century Gothic"/>
        <family val="2"/>
      </rPr>
      <t>Include a Resume for all proposed Key Staff. The template prescribes the required content that must be submitted with Proposals in response to the RFP.   This format should also be used by the successful Contractor for the duration of the Agreement.</t>
    </r>
  </si>
  <si>
    <r>
      <rPr>
        <b/>
        <sz val="11"/>
        <color theme="1"/>
        <rFont val="Century Gothic"/>
        <family val="2"/>
      </rPr>
      <t xml:space="preserve">Key Staff Background: </t>
    </r>
    <r>
      <rPr>
        <sz val="11"/>
        <color theme="1"/>
        <rFont val="Century Gothic"/>
        <family val="2"/>
      </rPr>
      <t xml:space="preserve">Provide Contractor name, Key Staff name, Role of Key Staff within the Contractor organization, duration (in years) in that Role and a description of the Key Staff's role within the organization, </t>
    </r>
  </si>
  <si>
    <r>
      <rPr>
        <b/>
        <sz val="11"/>
        <color theme="1"/>
        <rFont val="Century Gothic"/>
        <family val="2"/>
      </rPr>
      <t xml:space="preserve">Key Skills: </t>
    </r>
    <r>
      <rPr>
        <sz val="11"/>
        <color theme="1"/>
        <rFont val="Century Gothic"/>
        <family val="2"/>
      </rPr>
      <t>Provide a summary of all skills and qualifications the proposed Key Staff candidate possesses in support of the Key Staff position.</t>
    </r>
  </si>
  <si>
    <r>
      <rPr>
        <b/>
        <sz val="11"/>
        <color theme="1"/>
        <rFont val="Century Gothic"/>
        <family val="2"/>
      </rPr>
      <t>Education/Certifications</t>
    </r>
    <r>
      <rPr>
        <sz val="11"/>
        <color theme="1"/>
        <rFont val="Century Gothic"/>
        <family val="2"/>
      </rPr>
      <t>:  Provide education and any relevant certifications. Start with the most recent.</t>
    </r>
  </si>
  <si>
    <r>
      <rPr>
        <b/>
        <sz val="11"/>
        <color rgb="FF000000"/>
        <rFont val="Century Gothic"/>
        <family val="2"/>
      </rPr>
      <t>Relevant Experience</t>
    </r>
    <r>
      <rPr>
        <sz val="11"/>
        <color rgb="FF000000"/>
        <rFont val="Century Gothic"/>
        <family val="2"/>
      </rPr>
      <t>:  This section is optional.   For any Projects not cited within Part 2, contractors may provide additional Projects that illustrate experience or background to support their Key Staff candidate.   Start with the most recent experience and add as many rows as necessary.</t>
    </r>
  </si>
  <si>
    <t>Part 2 - Key Staff Minimum Qualification Tabs (S24 - S27)</t>
  </si>
  <si>
    <r>
      <rPr>
        <b/>
        <sz val="11"/>
        <color rgb="FF000000"/>
        <rFont val="Century Gothic"/>
        <family val="2"/>
      </rPr>
      <t>Instructions</t>
    </r>
    <r>
      <rPr>
        <sz val="11"/>
        <color rgb="FF000000"/>
        <rFont val="Century Gothic"/>
        <family val="2"/>
      </rPr>
      <t xml:space="preserve">:  Complete the Staff Project qualifications portion on each of the tabs of the form (all fields with a white background). All fields on the form must be completed, providing sufficient information to allow the Consortium to validate that the proposed Staff person meets the Minimum Qualifications (MQs). </t>
    </r>
  </si>
  <si>
    <r>
      <rPr>
        <sz val="11"/>
        <color rgb="FF000000"/>
        <rFont val="Century Gothic"/>
        <family val="2"/>
      </rPr>
      <t xml:space="preserve">For each Project, identify the name of the Project, Project/Project Role details, Description of the relevant Project Experience, and Project Contact information. 
</t>
    </r>
    <r>
      <rPr>
        <b/>
        <sz val="11"/>
        <color rgb="FF000000"/>
        <rFont val="Century Gothic"/>
        <family val="2"/>
      </rPr>
      <t>Project/Project Role details:</t>
    </r>
    <r>
      <rPr>
        <sz val="11"/>
        <color rgb="FF000000"/>
        <rFont val="Century Gothic"/>
        <family val="2"/>
      </rPr>
      <t xml:space="preserve"> Provide the Contractor name, Project start and end dates, percentage of time on the Project (100%, 50%, etc.), and name of Role on the Project. 
</t>
    </r>
    <r>
      <rPr>
        <b/>
        <sz val="11"/>
        <color rgb="FF000000"/>
        <rFont val="Century Gothic"/>
        <family val="2"/>
      </rPr>
      <t>Description of Relevant Experience:</t>
    </r>
    <r>
      <rPr>
        <sz val="11"/>
        <color rgb="FF000000"/>
        <rFont val="Century Gothic"/>
        <family val="2"/>
      </rPr>
      <t xml:space="preserve"> Provde a description that includes sufficient detail to verify that the Key Staff role/experience on the Project is relevant the MQ definition.
</t>
    </r>
    <r>
      <rPr>
        <b/>
        <sz val="11"/>
        <color rgb="FF000000"/>
        <rFont val="Century Gothic"/>
        <family val="2"/>
      </rPr>
      <t>Contact Information:</t>
    </r>
    <r>
      <rPr>
        <sz val="11"/>
        <color rgb="FF000000"/>
        <rFont val="Century Gothic"/>
        <family val="2"/>
      </rPr>
      <t xml:space="preserve"> Provide the name, company/org name, role, email and phone number of a Client/Customer contact for this Project.  Contact Information must be provided for a Project to be considered valid. </t>
    </r>
  </si>
  <si>
    <t>A full-time equivalent (FTE) is estimated to be approximately 1,920 hours annually.  Proposed Staff may not cite full-time experience gained working simultaneously on multiple Projects.</t>
  </si>
  <si>
    <t>If more than six (6) Projects must be cited in order to satisfy the MQ, insert the additional Project and Contact Information and a corresponding new summary table row.</t>
  </si>
  <si>
    <t>Do not enter any data into the summary section of the tab.  All summary table data will be populated from the Project details provided.</t>
  </si>
  <si>
    <t>If a Project's start and/or end date is prior to the start time of the MQ or a Project does not comply with a specified Project detail, the form provides some basic "error" messaging.   This messaging is informational.   Contractors are responsible for the accuracy of their submissions and alignment of each Project with the details of the Minimum Qualifications (MQs).</t>
  </si>
  <si>
    <t>BENEFITSCAL TEST MANAGER</t>
  </si>
  <si>
    <t xml:space="preserve">PART 1 – RESUME </t>
  </si>
  <si>
    <t>Contractor</t>
  </si>
  <si>
    <t>Gainwell Technologies</t>
  </si>
  <si>
    <t>Candidate Name</t>
  </si>
  <si>
    <t>Anita John</t>
  </si>
  <si>
    <t>Position in the Company</t>
  </si>
  <si>
    <t>Test Manager – Advisor Test Engineer</t>
  </si>
  <si>
    <t>Length of Time in Position</t>
  </si>
  <si>
    <t>153 months</t>
  </si>
  <si>
    <t>Project Position &amp; Responsibilities</t>
  </si>
  <si>
    <t>As M&amp;E Test Manager, Anita will oversee and monitor M&amp;E testing activities from the creation of test scripts through unit, system, integration, and user acceptance testing. Central to this role is the management of the system change request (SCR) test process. As Test Manager, Anita will confirm that the Contractor’s Test team has the necessary skill set and experience to conduct application functions required by the system development life cycle (SDLC). The duties and responsibilities of the M&amp;E Test Manager also include managing the day-to-day activities of the Contractor’s Test Team; overseeing planning, development, and execution of M&amp;E testing; leading and coordinating with the development, business, and technical teams to execute the testing activities; coordinating and supporting the Consortium-provided user acceptance test (UAT) and County Validation Testers; tracking test defects; assisting the Consortium in determining defect severity levels for defects; and tracking defects through retest and timely resolution.</t>
  </si>
  <si>
    <t>Skills &amp; Qualifications for Project Position</t>
  </si>
  <si>
    <t xml:space="preserve">Test Team Management: Anita has 20 years’ experience with quality assurance (QA) testing and supported the CalWIN account with testing services in both Test Lead and Test Manager roles for the past 13 years. The CalWIN application is a multitiered web app that interfaces with external systems (CalHEERS, SMART, IEVS, MEDS, SCI, Pitney Bowes, and EBT, to name a few). She has led many large projects involving CalWORKs, CalFresh, Medi-Cal, Foster Care, General Assistance/General Relief (GA/GR), and other programs for the client. Accessible users are:
•	More than 20,000 active users: MyBCW application
•	More than 16,000 active users: CalWIN web application
COTS applications, such as Tuxedo, ECM, Exstream, and WebLogic, are currently being used in the CalWIN application.
Anita leads a 30-member testing team that follows the onshore-offshore model to accomplish the application testing required for large and complex systems. The testing team is responsible for manual and automated system and regression testing and performance testing. </t>
  </si>
  <si>
    <t>Education (add rows as needed)</t>
  </si>
  <si>
    <t xml:space="preserve">Start </t>
  </si>
  <si>
    <t xml:space="preserve">End </t>
  </si>
  <si>
    <t>Degree / Course of Study</t>
  </si>
  <si>
    <t>School</t>
  </si>
  <si>
    <t>Master’s in Computer Applications</t>
  </si>
  <si>
    <t>Madras Christian College, Chennai, India</t>
  </si>
  <si>
    <t>Bachelor’s in Physics</t>
  </si>
  <si>
    <t>Stella Maris College, Chennai, India</t>
  </si>
  <si>
    <t>Professional Certifications or Designations (add rows as needed)</t>
  </si>
  <si>
    <t>Certification or Designation</t>
  </si>
  <si>
    <t>Organization</t>
  </si>
  <si>
    <t>Dates</t>
  </si>
  <si>
    <t>Additional Relevant Experience (Add additional tables as needed)</t>
  </si>
  <si>
    <t>Project Title #1</t>
  </si>
  <si>
    <t>CalWIN</t>
  </si>
  <si>
    <t>Position Title</t>
  </si>
  <si>
    <t xml:space="preserve">Begin Date </t>
  </si>
  <si>
    <t xml:space="preserve">End Date </t>
  </si>
  <si>
    <t># of Months</t>
  </si>
  <si>
    <t>Scope and Description of Responsibility</t>
  </si>
  <si>
    <t xml:space="preserve">Anita leads a 30-member testing team that follows the onshore-offshore model to accomplish the application testing required within a contract value of more than $50 million. The testing team is responsible for system integration testing (SIT), regression testing (manual and automated), and performance testing. </t>
  </si>
  <si>
    <t>Skills Utilized and Experience Attained</t>
  </si>
  <si>
    <r>
      <rPr>
        <b/>
        <sz val="10"/>
        <color theme="1"/>
        <rFont val="Century Gothic"/>
        <family val="2"/>
      </rPr>
      <t>Skills Utilized</t>
    </r>
    <r>
      <rPr>
        <sz val="10"/>
        <color theme="1"/>
        <rFont val="Century Gothic"/>
        <family val="2"/>
      </rPr>
      <t xml:space="preserve">: Leadership skills coordinating onshore and offshore testing resources, technical testing tool knowledge (UFT, ALM, Stress Stimulus, LoadRunner, HP Sprinter, Beyond Compare), and providing annual quality control (QC) audit evidence to maintain Institute of Electrical and Electronics Engineers (IEEE) compliance. </t>
    </r>
    <r>
      <rPr>
        <b/>
        <sz val="10"/>
        <color theme="1"/>
        <rFont val="Century Gothic"/>
        <family val="2"/>
      </rPr>
      <t>Experience Attained</t>
    </r>
    <r>
      <rPr>
        <sz val="10"/>
        <color theme="1"/>
        <rFont val="Century Gothic"/>
        <family val="2"/>
      </rPr>
      <t>: Overseeing multiple large client projects concurrently involving onshore and offshore testing resources. Gained proficiencies in building and evaluating the tools and processes enabling the manual testing, automated regression testing, and performance testing of the CalWIN applications.</t>
    </r>
  </si>
  <si>
    <t>Project Title #2</t>
  </si>
  <si>
    <t>State Personnel Board - JobAps</t>
  </si>
  <si>
    <t>Test Lead</t>
  </si>
  <si>
    <t>• Led the effort to develop and execute test plans 
• Managed resources and work assignments necessary for executing the test plans
• Performed defect tracking, verifying that the formal deficiency reporting process is rigorously observed
• Conducted walkthroughs with State Personnel Board 
• Managed testing resources so that all deficiency issue resolutions are expedited
• Reported verification and validation status to the Project and Release Managers
• Achieved on-schedule performance of all test planning, execution, and review activities
• Provided technical support through verification and validation phases of the project through past experience with the tools employed to test the system</t>
  </si>
  <si>
    <r>
      <rPr>
        <b/>
        <sz val="10"/>
        <color theme="1"/>
        <rFont val="Century Gothic"/>
        <family val="2"/>
      </rPr>
      <t xml:space="preserve">Skills
• </t>
    </r>
    <r>
      <rPr>
        <sz val="10"/>
        <color theme="1"/>
        <rFont val="Century Gothic"/>
        <family val="2"/>
      </rPr>
      <t xml:space="preserve">Test team management
• Test strategy and master test plan development for a COTS product
• Test planning, development, execution, and reporting
• Defect analysis and tracking
• Client communications
• Develop and deliver Communication, Release Management, Risk Management, and Issue Management plans to client
• Conduct focus group sessions with the end users to gather requirements for the enhancements of the COTS product
</t>
    </r>
    <r>
      <rPr>
        <b/>
        <sz val="10"/>
        <color theme="1"/>
        <rFont val="Century Gothic"/>
        <family val="2"/>
      </rPr>
      <t xml:space="preserve">Technical Skills
</t>
    </r>
    <r>
      <rPr>
        <sz val="10"/>
        <color theme="1"/>
        <rFont val="Century Gothic"/>
        <family val="2"/>
      </rPr>
      <t xml:space="preserve">• Oracle – Database
• Toad – SQL development tool 
• SilkRunner – Automated test tool 
• LoadRunner – Performance test tool 
</t>
    </r>
    <r>
      <rPr>
        <b/>
        <sz val="10"/>
        <color theme="1"/>
        <rFont val="Century Gothic"/>
        <family val="2"/>
      </rPr>
      <t>Experience</t>
    </r>
    <r>
      <rPr>
        <sz val="10"/>
        <color theme="1"/>
        <rFont val="Century Gothic"/>
        <family val="2"/>
      </rPr>
      <t xml:space="preserve">
• Leading focus group sessions with end users
• Gathering requirements and developing test plans for COTS product customizations 
• Testing customizations for a COTS product</t>
    </r>
  </si>
  <si>
    <t>Project Title #3</t>
  </si>
  <si>
    <t>CalWIN Eligibility Services</t>
  </si>
  <si>
    <t>Regression and Performance Test Lead</t>
  </si>
  <si>
    <t>• Lead the effort to develop and execute test plans
• Manage resources and work assignments necessary for executing test plans
• Defect tracking, verifying that the formal deficiency reporting process is rigorously observed
• Conducting walkthroughs with IV&amp;V and WCDS
• Managing testing resources so that all deficiency issue resolutions are expedited
• Reporting verification and validation status to the Project and Release Managers
• Achieving on-schedule performance of all test planning, execution, and review activities
• Providing technical support through verification and validation phases of the project through experience with the tools employed to test the system
• Building and evaluating tools and processes enabling Manual, Automated Regression, and Performance testing of the CalWIN application
• Participated in and responsible for leading Regression testing team in major conversions: Oracle 8i / 12c conversion projects, Tuxedo upgrade, CalWIN CWEA conversion project, and CalWIN major release testing
• Proficient in developing regression test strategy and test plan for hardware and software project upgrades
• Responsible for leading a team of testers to conduct Manual Regression, Automated Regression, Performance, and Batch Regression testing of the CalWIN application for the major releases</t>
  </si>
  <si>
    <r>
      <rPr>
        <b/>
        <sz val="10"/>
        <color theme="1"/>
        <rFont val="Century Gothic"/>
        <family val="2"/>
      </rPr>
      <t xml:space="preserve">Skills
• </t>
    </r>
    <r>
      <rPr>
        <sz val="10"/>
        <color theme="1"/>
        <rFont val="Century Gothic"/>
        <family val="2"/>
      </rPr>
      <t xml:space="preserve">Test team management
• Test strategy and Master Test Plan development
• Testing planning, development, execution, and reporting
• Defect analysis and tracking 
• Client communications
</t>
    </r>
    <r>
      <rPr>
        <b/>
        <sz val="10"/>
        <color theme="1"/>
        <rFont val="Century Gothic"/>
        <family val="2"/>
      </rPr>
      <t>Technical Skills</t>
    </r>
    <r>
      <rPr>
        <sz val="10"/>
        <color theme="1"/>
        <rFont val="Century Gothic"/>
        <family val="2"/>
      </rPr>
      <t xml:space="preserve">
• Oracle – database
• Toad – SQL development tool
• LoadRunner – performance test tool 
</t>
    </r>
    <r>
      <rPr>
        <b/>
        <sz val="10"/>
        <color theme="1"/>
        <rFont val="Century Gothic"/>
        <family val="2"/>
      </rPr>
      <t>Experience</t>
    </r>
    <r>
      <rPr>
        <sz val="10"/>
        <color theme="1"/>
        <rFont val="Century Gothic"/>
        <family val="2"/>
      </rPr>
      <t xml:space="preserve"> 
• Leading a team of testers in creating test plans, script execution, reporting and defect tracking for major releases
• Knowledge of the CalWIN application
• Infrastructure of the CalWIN application
• 20 years' experience in EDBC programs including CalWORKs, food stamps, Medi-Cal, GA/GR, and employment services
• 10 years' experience coordinating testing activities according to the CalWIN batch cycles and calendar</t>
    </r>
  </si>
  <si>
    <t>- Threshold Date</t>
  </si>
  <si>
    <t xml:space="preserve">PART 2 – TEST MANAGER MINIMUM QUALIFICATIONS SUMMARY TABLE </t>
  </si>
  <si>
    <t xml:space="preserve">Contractor - </t>
  </si>
  <si>
    <t xml:space="preserve">Candidate Name - </t>
  </si>
  <si>
    <t>Minimum Qualification - S24</t>
  </si>
  <si>
    <t>A minimum of five (5) years of experience within the past ten (10) years as Test Manager or Lead on Projects in a health and human services or health care services Project.</t>
  </si>
  <si>
    <t xml:space="preserve"> Project Name</t>
  </si>
  <si>
    <t>Start Date</t>
  </si>
  <si>
    <t>End Date</t>
  </si>
  <si>
    <t>Percentage of Time</t>
  </si>
  <si>
    <t>Duration in Months</t>
  </si>
  <si>
    <t>Project Value</t>
  </si>
  <si>
    <t>Totals</t>
  </si>
  <si>
    <t xml:space="preserve">PART 2 – TEST MANAGER MINIMUM QUALIFICATIONS PROJECT DETAILS </t>
  </si>
  <si>
    <t>Project #1</t>
  </si>
  <si>
    <t xml:space="preserve">Contact </t>
  </si>
  <si>
    <t xml:space="preserve">Company Name: </t>
  </si>
  <si>
    <t xml:space="preserve">Contact Name &amp; Role: </t>
  </si>
  <si>
    <t>Dena Delapp</t>
  </si>
  <si>
    <t xml:space="preserve">Project Name: </t>
  </si>
  <si>
    <t>Company/Org Name:</t>
  </si>
  <si>
    <t>CalSAWS Consortium</t>
  </si>
  <si>
    <t>Start Date (MM/DD/YYYY):</t>
  </si>
  <si>
    <t>End Date (MM/DD/YYYY):</t>
  </si>
  <si>
    <t>Phone Number:</t>
  </si>
  <si>
    <t>(916) 765-2386</t>
  </si>
  <si>
    <t>Staff Role:</t>
  </si>
  <si>
    <t>Test Manager – 
Advisor Test Engineer</t>
  </si>
  <si>
    <t>Percentage of Time:</t>
  </si>
  <si>
    <t>Email:</t>
  </si>
  <si>
    <t>DeLappD@CalSAWS.org</t>
  </si>
  <si>
    <t>Description of relevant experience:</t>
  </si>
  <si>
    <t>Project #2</t>
  </si>
  <si>
    <t>Hewlett Packard Enterprise</t>
  </si>
  <si>
    <t>Deanna Rotert</t>
  </si>
  <si>
    <t>End Date:</t>
  </si>
  <si>
    <t>(916) 282-3736</t>
  </si>
  <si>
    <t>rotertd@calsaws.org</t>
  </si>
  <si>
    <t>Project #3</t>
  </si>
  <si>
    <t>Project #4</t>
  </si>
  <si>
    <t>Project #5</t>
  </si>
  <si>
    <t>Project #6</t>
  </si>
  <si>
    <t>Minimum Qualification - S25</t>
  </si>
  <si>
    <t>A minimum of five (5) years of experience planning, preparing for, and executing system test, UAT, and/or regression tests in compliance with a recognized standard, such as IEEE or ISO.</t>
  </si>
  <si>
    <t>Start Date:</t>
  </si>
  <si>
    <t>Minimum Qualification - S26</t>
  </si>
  <si>
    <t>A minimum of five (5) years of experience with testing JAVA web-based applications, Software interaction with Oracle databases, web services, and/or cloud services.</t>
  </si>
  <si>
    <t>Test Manager - 
Advisor Engineer</t>
  </si>
  <si>
    <t>Minimum Qualification - S27</t>
  </si>
  <si>
    <t xml:space="preserve">A minimum of three (3) years of experience overseeing or testing applications with multiple advocates/customers with varied business priorities and varying levels of experience with automation systems. </t>
  </si>
  <si>
    <t>Test Manager for the CalWIN project, a large and complex human services system which provided case management and eligibiity determination for 18 counties in California.  
Responsible for:
• Conducting walkthroughs with IV&amp;V and the Consortium
• Leading the effort to develop and execute test plans 
• Managing resources and work assignments necessary for executing test plans
• Defect tracking, verifying that the formal deficiency reporting process is rigorously observed
• Managing testing resources so that all deficiency issue resolutions are expedited
• Reporting verification and validation status to the Project and Release Managers
• Achieving on-schedule performance of all test planning, execution, and review activities
• Providing technical support through verification and validation phases through experience with tools employed to test the system
• Building and evaluating tools and processes enabling Manual, Automated Regression, and Performance testing of CalWIN application</t>
  </si>
  <si>
    <t>Test Lead for the CalWIN project, a large and complex human services system which provided case management and eligibiity determination for 18 counties in California.  
• Lead the effort to develop and execute test plans
• Manage resources and work assignments necessary for executing test plans
• Defect tracking, verifying the formal deficiency reporting process is rigorously observed
• Conducting walkthroughs with IV&amp;V and WCDS
• Managing testing resources so that all deficiency issue resolutions are expedited
• Reporting verification and validation status to the Project and Release Managers
• Achieving on-schedule performance of all test planning, execution, and review activities
• Providing technical support through verification and validation phases through experience with tools employed to test the system
• Building and evaluating tools and processes enabling Manual, Automated Regression, and Performance testing of the CalWIN application
• Participated in and responsible for leading the Regression testing team in major sonversions like the Oracle 8i/12c conversion, Tuxedo upgrade, CalWIN CWEA conversion, and CalWIN major release testing
• Proficient in developing Regression test strategy and test plan for hardware and software project upgrades
• Responsible for leading a team of testers to conduct Manual, Automated Regression, Performance, and Batch Regression testing of the CalWIN application for major releases</t>
  </si>
  <si>
    <t>Experienced in the complete testing life cycle from Requirements Analysis to Test Planning and Strategies, from System Specifications and Design to Component and Systems Testing, Defect Triage/Tracking/Reporting using the Application Lifecycle Management (ALM) tool and Regression Testing to UAT. She is proficient in building and evaluating the tools and processes enabling Manual, Automated Regression, and Performance testing of the CalWIN application. She also took part in the annual QC audit to supply evidence for the testing tasks necessary to maintain IEEE compliance.</t>
  </si>
  <si>
    <t>Anita is experienced in the complete testing life cycle from Requirements Analysis to Test Planning and Strategies, from System Specifications and Design to Component and Systems Testing, Defect Triage/Tracking/Reporting using the Application Lifecycle Management (ALM) tool and Regression Testing to UAT. She is proficient in building and evaluating the tools and processes enabling Manual, Automated Regression, and Performance testing of the CalWIN application. She also took part in the annual QC audit to supply evidence for the testing tasks necessary to maintain IEEE compliance.</t>
  </si>
  <si>
    <t>Led testing teams in major conversion projects such as the Oracle ADF upgrade, Oracle 8i to 12c conversion, Oracle 19c upgrade, Tuxedo upgrade, RoboHelp migration, CC migration to AWS, and CalSAWS GA/GR conversion. She was responsible for testing of the CalWIN UI which was a JAVA based web application. She is experienced with databases, use of PowerBuilder, web services, cloud services and SQL data extraction. Provided technical support through verification and validation phases of the project through experience with tools employed to test the system.</t>
  </si>
  <si>
    <t>Supported the CalWIN/CalSAWS account with testing services growing from Test Lead to Test Manager roles. She collaborated with client representatives, executive oversight, offshore counterparts, and contractors. She has led many large projects involving CalWORKs, CalFresh, Medi-Cal, Foster Care, GA/GR, and other programs for the client. She tracked various business priorities from County, Consoritum, State and other Stakeholders so that the client commitments were complete by targeted completion dates. User levels of experience with automation systems ranged from minimal to expert level.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</si>
</sst>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u/>
      <sz val="14"/>
      <color theme="1"/>
      <name val="Century Gothic"/>
      <family val="2"/>
    </font>
    <font>
      <b/>
      <sz val="11"/>
      <color theme="1"/>
      <name val="Century Gothic"/>
      <family val="2"/>
    </font>
    <font>
      <b/>
      <sz val="11"/>
      <color rgb="FF000000"/>
      <name val="Century Gothic"/>
      <family val="2"/>
    </font>
    <font>
      <sz val="11"/>
      <color rgb="FF000000"/>
      <name val="Century Gothic"/>
      <family val="2"/>
    </font>
    <font>
      <u/>
      <sz val="11"/>
      <color theme="10"/>
      <name val="Calibri"/>
      <family val="2"/>
      <scheme val="minor"/>
    </font>
  </fonts>
  <fills count="9">
    <fill>
      <patternFill patternType="none"/>
    </fill>
    <fill>
      <patternFill patternType="gray125"/>
    </fill>
    <fill>
      <patternFill patternType="solid">
        <fgColor rgb="FF2F5496"/>
        <bgColor indexed="64"/>
      </patternFill>
    </fill>
    <fill>
      <patternFill patternType="solid">
        <fgColor rgb="FFD9D9D9"/>
        <bgColor indexed="64"/>
      </patternFill>
    </fill>
    <fill>
      <patternFill patternType="solid">
        <fgColor rgb="FFFFFFFF"/>
        <bgColor indexed="64"/>
      </patternFill>
    </fill>
    <fill>
      <patternFill patternType="solid">
        <fgColor rgb="FF8EAADB"/>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s>
  <cellStyleXfs count="3">
    <xf numFmtId="0" fontId="0" fillId="0" borderId="0"/>
    <xf numFmtId="9" fontId="1" fillId="0" borderId="0" applyFont="0" applyFill="0" applyBorder="0" applyAlignment="0" applyProtection="0"/>
    <xf numFmtId="0" fontId="18" fillId="0" borderId="0" applyNumberFormat="0" applyFill="0" applyBorder="0" applyAlignment="0" applyProtection="0"/>
  </cellStyleXfs>
  <cellXfs count="121">
    <xf numFmtId="0" fontId="0" fillId="0" borderId="0" xfId="0"/>
    <xf numFmtId="0" fontId="7" fillId="3" borderId="5" xfId="0" applyFont="1" applyFill="1" applyBorder="1" applyAlignment="1">
      <alignment horizontal="left" vertical="center" wrapText="1"/>
    </xf>
    <xf numFmtId="14" fontId="6" fillId="0" borderId="5" xfId="0" applyNumberFormat="1" applyFont="1" applyBorder="1" applyAlignment="1">
      <alignment vertical="center" wrapText="1"/>
    </xf>
    <xf numFmtId="0" fontId="9" fillId="2" borderId="1" xfId="0" applyFont="1" applyFill="1" applyBorder="1" applyAlignment="1">
      <alignment vertical="center" wrapText="1"/>
    </xf>
    <xf numFmtId="0" fontId="2" fillId="0" borderId="0" xfId="0" applyFont="1"/>
    <xf numFmtId="0" fontId="7" fillId="3" borderId="5" xfId="0" applyFont="1" applyFill="1" applyBorder="1" applyAlignment="1">
      <alignment horizontal="center" vertical="center"/>
    </xf>
    <xf numFmtId="0" fontId="7" fillId="3" borderId="8" xfId="0" applyFont="1" applyFill="1" applyBorder="1" applyAlignment="1">
      <alignment horizontal="center" vertical="center" wrapText="1"/>
    </xf>
    <xf numFmtId="14" fontId="6" fillId="7" borderId="8" xfId="0" applyNumberFormat="1" applyFont="1" applyFill="1" applyBorder="1" applyAlignment="1">
      <alignment vertical="center" wrapText="1"/>
    </xf>
    <xf numFmtId="9" fontId="6" fillId="7" borderId="8" xfId="1" applyFont="1" applyFill="1" applyBorder="1" applyAlignment="1">
      <alignment vertical="center" wrapText="1"/>
    </xf>
    <xf numFmtId="164" fontId="6" fillId="7" borderId="8" xfId="0" applyNumberFormat="1" applyFont="1" applyFill="1" applyBorder="1" applyAlignment="1">
      <alignment vertical="center" wrapText="1"/>
    </xf>
    <xf numFmtId="0" fontId="8" fillId="0" borderId="9" xfId="0" applyFont="1" applyBorder="1" applyAlignment="1">
      <alignment vertical="center" wrapText="1"/>
    </xf>
    <xf numFmtId="164" fontId="12" fillId="7" borderId="8" xfId="0" applyNumberFormat="1" applyFont="1" applyFill="1" applyBorder="1" applyAlignment="1">
      <alignment vertical="center" wrapText="1"/>
    </xf>
    <xf numFmtId="0" fontId="7" fillId="6" borderId="8" xfId="0" applyFont="1" applyFill="1" applyBorder="1" applyAlignment="1">
      <alignment horizontal="center" vertical="center" wrapText="1"/>
    </xf>
    <xf numFmtId="0" fontId="12" fillId="7" borderId="5" xfId="0" applyFont="1" applyFill="1" applyBorder="1" applyAlignment="1">
      <alignment vertical="center"/>
    </xf>
    <xf numFmtId="9" fontId="10" fillId="0" borderId="3" xfId="1" applyFont="1" applyBorder="1" applyAlignment="1">
      <alignment horizontal="center" vertical="center"/>
    </xf>
    <xf numFmtId="14" fontId="10" fillId="0" borderId="1" xfId="0" applyNumberFormat="1" applyFont="1" applyBorder="1" applyAlignment="1">
      <alignment horizontal="center" vertical="center"/>
    </xf>
    <xf numFmtId="49" fontId="10" fillId="0" borderId="3" xfId="1" applyNumberFormat="1" applyFont="1" applyBorder="1" applyAlignment="1">
      <alignment horizontal="center" vertical="center"/>
    </xf>
    <xf numFmtId="0" fontId="10" fillId="0" borderId="1" xfId="0" applyFont="1" applyBorder="1" applyAlignment="1">
      <alignment horizontal="left" vertical="center"/>
    </xf>
    <xf numFmtId="0" fontId="11" fillId="6" borderId="4" xfId="0" applyFont="1" applyFill="1" applyBorder="1" applyAlignment="1">
      <alignment horizontal="left" vertical="center"/>
    </xf>
    <xf numFmtId="0" fontId="11" fillId="6" borderId="1" xfId="0" applyFont="1" applyFill="1" applyBorder="1" applyAlignment="1">
      <alignment horizontal="left" vertical="center"/>
    </xf>
    <xf numFmtId="0" fontId="0" fillId="0" borderId="0" xfId="0" quotePrefix="1"/>
    <xf numFmtId="0" fontId="2" fillId="0" borderId="0" xfId="0" quotePrefix="1" applyFont="1"/>
    <xf numFmtId="0" fontId="4" fillId="2" borderId="1" xfId="0" applyFont="1" applyFill="1" applyBorder="1" applyAlignment="1">
      <alignment horizontal="right" vertical="center"/>
    </xf>
    <xf numFmtId="14" fontId="0" fillId="0" borderId="0" xfId="0" applyNumberFormat="1"/>
    <xf numFmtId="0" fontId="8" fillId="0" borderId="0" xfId="0" applyFont="1" applyAlignment="1">
      <alignment vertical="center" wrapText="1"/>
    </xf>
    <xf numFmtId="0" fontId="8" fillId="0" borderId="0" xfId="0" applyFont="1"/>
    <xf numFmtId="0" fontId="14" fillId="0" borderId="0" xfId="0" applyFont="1" applyAlignment="1">
      <alignment vertical="center" wrapText="1"/>
    </xf>
    <xf numFmtId="0" fontId="15"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wrapText="1"/>
    </xf>
    <xf numFmtId="0" fontId="4" fillId="2" borderId="2" xfId="0" applyFont="1" applyFill="1" applyBorder="1" applyAlignment="1">
      <alignment vertical="center"/>
    </xf>
    <xf numFmtId="14" fontId="12" fillId="7" borderId="5" xfId="0" applyNumberFormat="1" applyFont="1" applyFill="1" applyBorder="1" applyAlignment="1">
      <alignment vertical="center"/>
    </xf>
    <xf numFmtId="0" fontId="17" fillId="0" borderId="0" xfId="0" applyFont="1" applyAlignment="1">
      <alignment horizontal="left" vertical="center" wrapText="1"/>
    </xf>
    <xf numFmtId="0" fontId="17" fillId="0" borderId="0" xfId="0" applyFont="1" applyAlignment="1">
      <alignment vertical="center" wrapText="1"/>
    </xf>
    <xf numFmtId="0" fontId="10" fillId="0" borderId="1" xfId="0" applyFont="1" applyBorder="1" applyAlignment="1">
      <alignment vertical="center"/>
    </xf>
    <xf numFmtId="0" fontId="18" fillId="0" borderId="8" xfId="2" applyBorder="1" applyAlignment="1">
      <alignment vertical="center"/>
    </xf>
    <xf numFmtId="0" fontId="18" fillId="0" borderId="1" xfId="2" applyBorder="1" applyAlignment="1">
      <alignment horizontal="left" vertical="center"/>
    </xf>
    <xf numFmtId="49" fontId="10" fillId="0" borderId="3" xfId="1" applyNumberFormat="1" applyFont="1" applyBorder="1" applyAlignment="1">
      <alignment horizontal="left" vertical="center"/>
    </xf>
    <xf numFmtId="49" fontId="10" fillId="0" borderId="3" xfId="1" applyNumberFormat="1" applyFont="1" applyBorder="1" applyAlignment="1">
      <alignment horizontal="lef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6" fillId="0" borderId="2" xfId="0" applyFont="1" applyBorder="1" applyAlignment="1">
      <alignment vertical="center" wrapText="1"/>
    </xf>
    <xf numFmtId="0" fontId="7" fillId="3" borderId="2" xfId="0" applyFont="1" applyFill="1" applyBorder="1" applyAlignment="1">
      <alignment vertical="center" wrapText="1"/>
    </xf>
    <xf numFmtId="0" fontId="7" fillId="3" borderId="4" xfId="0" applyFont="1" applyFill="1" applyBorder="1" applyAlignment="1">
      <alignment vertical="center" wrapText="1"/>
    </xf>
    <xf numFmtId="0" fontId="4" fillId="5" borderId="2" xfId="0" applyFont="1" applyFill="1" applyBorder="1" applyAlignment="1">
      <alignment vertical="center" wrapText="1"/>
    </xf>
    <xf numFmtId="0" fontId="4" fillId="5" borderId="3" xfId="0" applyFont="1" applyFill="1" applyBorder="1" applyAlignment="1">
      <alignment vertical="center" wrapText="1"/>
    </xf>
    <xf numFmtId="0" fontId="4" fillId="5" borderId="4" xfId="0" applyFont="1" applyFill="1" applyBorder="1" applyAlignment="1">
      <alignmen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6" fillId="4" borderId="4" xfId="0" applyFont="1" applyFill="1" applyBorder="1" applyAlignment="1">
      <alignment vertical="center" wrapText="1"/>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wrapText="1"/>
    </xf>
    <xf numFmtId="164" fontId="6" fillId="4" borderId="2" xfId="0" applyNumberFormat="1" applyFont="1" applyFill="1" applyBorder="1" applyAlignment="1">
      <alignment horizontal="center" vertical="center" wrapText="1"/>
    </xf>
    <xf numFmtId="164" fontId="6" fillId="4" borderId="4" xfId="0" applyNumberFormat="1" applyFont="1" applyFill="1" applyBorder="1" applyAlignment="1">
      <alignment horizontal="center" vertical="center" wrapText="1"/>
    </xf>
    <xf numFmtId="0" fontId="7" fillId="3" borderId="14" xfId="0" applyFont="1" applyFill="1" applyBorder="1" applyAlignment="1">
      <alignment vertical="center" wrapText="1"/>
    </xf>
    <xf numFmtId="0" fontId="7" fillId="3" borderId="15" xfId="0" applyFont="1" applyFill="1" applyBorder="1" applyAlignment="1">
      <alignmen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4" borderId="4" xfId="0" applyFont="1" applyFill="1" applyBorder="1" applyAlignment="1">
      <alignment horizontal="left" vertical="center" wrapText="1"/>
    </xf>
    <xf numFmtId="14" fontId="5" fillId="4" borderId="3" xfId="0" applyNumberFormat="1" applyFont="1" applyFill="1" applyBorder="1" applyAlignment="1">
      <alignment horizontal="center" vertical="center" wrapText="1"/>
    </xf>
    <xf numFmtId="14" fontId="5" fillId="4" borderId="4" xfId="0" applyNumberFormat="1" applyFont="1" applyFill="1" applyBorder="1" applyAlignment="1">
      <alignment horizontal="center" vertical="center" wrapText="1"/>
    </xf>
    <xf numFmtId="14" fontId="5" fillId="4" borderId="2" xfId="0" applyNumberFormat="1" applyFont="1" applyFill="1" applyBorder="1" applyAlignment="1">
      <alignment horizontal="center" vertical="center" wrapText="1"/>
    </xf>
    <xf numFmtId="0" fontId="6" fillId="4" borderId="14" xfId="0" applyFont="1" applyFill="1" applyBorder="1" applyAlignment="1">
      <alignment vertical="center" wrapText="1"/>
    </xf>
    <xf numFmtId="0" fontId="6" fillId="4" borderId="16" xfId="0" applyFont="1" applyFill="1" applyBorder="1" applyAlignment="1">
      <alignment vertical="center" wrapText="1"/>
    </xf>
    <xf numFmtId="0" fontId="6" fillId="4" borderId="15" xfId="0" applyFont="1" applyFill="1" applyBorder="1" applyAlignment="1">
      <alignment vertical="center" wrapText="1"/>
    </xf>
    <xf numFmtId="0" fontId="7" fillId="3" borderId="6" xfId="0" applyFont="1" applyFill="1" applyBorder="1" applyAlignment="1">
      <alignment vertical="center" wrapText="1"/>
    </xf>
    <xf numFmtId="0" fontId="7" fillId="3" borderId="8" xfId="0" applyFont="1" applyFill="1" applyBorder="1" applyAlignment="1">
      <alignment vertical="center" wrapText="1"/>
    </xf>
    <xf numFmtId="0" fontId="6" fillId="4" borderId="6" xfId="0" applyFont="1" applyFill="1" applyBorder="1" applyAlignment="1">
      <alignment vertical="center" wrapText="1"/>
    </xf>
    <xf numFmtId="0" fontId="6" fillId="4" borderId="7" xfId="0" applyFont="1" applyFill="1" applyBorder="1" applyAlignment="1">
      <alignment vertical="center" wrapText="1"/>
    </xf>
    <xf numFmtId="0" fontId="6" fillId="4" borderId="8" xfId="0" applyFont="1" applyFill="1" applyBorder="1" applyAlignment="1">
      <alignmen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0" fillId="0" borderId="12" xfId="0" applyFont="1" applyBorder="1" applyAlignment="1">
      <alignment horizontal="left" vertical="center"/>
    </xf>
    <xf numFmtId="0" fontId="11" fillId="6" borderId="13" xfId="0" applyFont="1" applyFill="1" applyBorder="1" applyAlignment="1">
      <alignment horizontal="left" vertical="center"/>
    </xf>
    <xf numFmtId="0" fontId="11" fillId="6" borderId="5" xfId="0" applyFont="1" applyFill="1" applyBorder="1" applyAlignment="1">
      <alignment horizontal="left" vertical="center"/>
    </xf>
    <xf numFmtId="0" fontId="10" fillId="0" borderId="10" xfId="0" applyFont="1" applyBorder="1" applyAlignment="1">
      <alignment horizontal="left" vertical="center" wrapText="1"/>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7" xfId="0" applyFont="1" applyBorder="1" applyAlignment="1">
      <alignment horizontal="left" vertical="center"/>
    </xf>
    <xf numFmtId="0" fontId="10" fillId="0" borderId="8" xfId="0" applyFont="1" applyBorder="1" applyAlignment="1">
      <alignment horizontal="left" vertical="center"/>
    </xf>
    <xf numFmtId="0" fontId="10" fillId="0" borderId="10" xfId="0" applyFont="1" applyBorder="1" applyAlignment="1">
      <alignment horizontal="left" vertical="center" indent="1"/>
    </xf>
    <xf numFmtId="0" fontId="10" fillId="0" borderId="11" xfId="0" applyFont="1" applyBorder="1" applyAlignment="1">
      <alignment horizontal="left" vertical="center" indent="1"/>
    </xf>
    <xf numFmtId="0" fontId="10" fillId="0" borderId="7" xfId="0" applyFont="1" applyBorder="1" applyAlignment="1">
      <alignment horizontal="left" vertical="center" indent="1"/>
    </xf>
    <xf numFmtId="0" fontId="10" fillId="0" borderId="8" xfId="0" applyFont="1" applyBorder="1" applyAlignment="1">
      <alignment horizontal="left" vertical="center" indent="1"/>
    </xf>
    <xf numFmtId="0" fontId="10" fillId="8" borderId="2" xfId="0" applyFont="1" applyFill="1" applyBorder="1" applyAlignment="1">
      <alignment horizontal="left" vertical="center" wrapText="1" indent="4"/>
    </xf>
    <xf numFmtId="0" fontId="10" fillId="8" borderId="3" xfId="0" applyFont="1" applyFill="1" applyBorder="1" applyAlignment="1">
      <alignment horizontal="left" vertical="center" wrapText="1" indent="4"/>
    </xf>
    <xf numFmtId="0" fontId="10" fillId="8" borderId="4" xfId="0" applyFont="1" applyFill="1" applyBorder="1" applyAlignment="1">
      <alignment horizontal="left" vertical="center" wrapText="1" indent="4"/>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10" fillId="0" borderId="2" xfId="0" applyFont="1" applyBorder="1" applyAlignment="1">
      <alignment vertical="center"/>
    </xf>
    <xf numFmtId="0" fontId="10" fillId="0" borderId="3" xfId="0" applyFont="1" applyBorder="1" applyAlignment="1">
      <alignment vertical="center"/>
    </xf>
    <xf numFmtId="0" fontId="10" fillId="0" borderId="4" xfId="0" applyFont="1" applyBorder="1" applyAlignment="1">
      <alignment vertical="center"/>
    </xf>
    <xf numFmtId="0" fontId="4" fillId="2" borderId="2"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13" fillId="0" borderId="2" xfId="0" applyFont="1" applyBorder="1" applyAlignment="1">
      <alignment horizontal="right" vertical="center"/>
    </xf>
    <xf numFmtId="0" fontId="13" fillId="0" borderId="3" xfId="0" applyFont="1" applyBorder="1" applyAlignment="1">
      <alignment horizontal="right" vertical="center"/>
    </xf>
    <xf numFmtId="0" fontId="13" fillId="0" borderId="4" xfId="0" applyFont="1" applyBorder="1" applyAlignment="1">
      <alignment horizontal="right" vertical="center"/>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4" fillId="2" borderId="3" xfId="0" applyFont="1" applyFill="1" applyBorder="1" applyAlignment="1">
      <alignment horizontal="left" vertical="center"/>
    </xf>
    <xf numFmtId="0" fontId="10" fillId="0" borderId="11" xfId="0" applyFont="1" applyBorder="1" applyAlignment="1">
      <alignment horizontal="left" vertical="center"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oneCellAnchor>
    <xdr:from>
      <xdr:col>5</xdr:col>
      <xdr:colOff>624840</xdr:colOff>
      <xdr:row>13</xdr:row>
      <xdr:rowOff>49530</xdr:rowOff>
    </xdr:from>
    <xdr:ext cx="184731" cy="264560"/>
    <xdr:sp macro="" textlink="">
      <xdr:nvSpPr>
        <xdr:cNvPr id="3" name="TextBox 2">
          <a:extLst>
            <a:ext uri="{FF2B5EF4-FFF2-40B4-BE49-F238E27FC236}">
              <a16:creationId xmlns:a16="http://schemas.microsoft.com/office/drawing/2014/main" id="{7A05509D-0229-B1BF-ACF0-6E7490634E93}"/>
            </a:ext>
          </a:extLst>
        </xdr:cNvPr>
        <xdr:cNvSpPr txBox="1"/>
      </xdr:nvSpPr>
      <xdr:spPr>
        <a:xfrm>
          <a:off x="8406765" y="272605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hyperlink" Target="mailto:rotertd@calsaws.org" TargetMode="External"/><Relationship Id="rId1" Type="http://schemas.openxmlformats.org/officeDocument/2006/relationships/hyperlink" Target="mailto:DeLappD@CalSAWS.org"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mailto:rotertd@calsaws.org" TargetMode="External"/><Relationship Id="rId1" Type="http://schemas.openxmlformats.org/officeDocument/2006/relationships/hyperlink" Target="mailto:DeLappD@CalSAWS.org"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mailto:rotertd@calsaws.org" TargetMode="External"/><Relationship Id="rId1" Type="http://schemas.openxmlformats.org/officeDocument/2006/relationships/hyperlink" Target="mailto:DeLappD@CalSAWS.org"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mailto:rotertd@calsaws.org" TargetMode="External"/><Relationship Id="rId1" Type="http://schemas.openxmlformats.org/officeDocument/2006/relationships/hyperlink" Target="mailto:DeLappD@CalSAWS.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7025-250A-467B-8EEE-2637CEDB305D}">
  <dimension ref="A1:A18"/>
  <sheetViews>
    <sheetView topLeftCell="A7" zoomScale="90" zoomScaleNormal="90" workbookViewId="0">
      <selection activeCell="A18" sqref="A18"/>
    </sheetView>
  </sheetViews>
  <sheetFormatPr defaultColWidth="9.1796875" defaultRowHeight="13.5" x14ac:dyDescent="0.25"/>
  <cols>
    <col min="1" max="1" width="174" style="29" customWidth="1"/>
    <col min="2" max="16384" width="9.1796875" style="25"/>
  </cols>
  <sheetData>
    <row r="1" spans="1:1" x14ac:dyDescent="0.25">
      <c r="A1" s="24" t="s">
        <v>0</v>
      </c>
    </row>
    <row r="2" spans="1:1" x14ac:dyDescent="0.25">
      <c r="A2" s="24"/>
    </row>
    <row r="3" spans="1:1" ht="17.5" x14ac:dyDescent="0.25">
      <c r="A3" s="26" t="s">
        <v>1</v>
      </c>
    </row>
    <row r="4" spans="1:1" ht="27.5" x14ac:dyDescent="0.25">
      <c r="A4" s="27" t="s">
        <v>2</v>
      </c>
    </row>
    <row r="5" spans="1:1" ht="27.5" x14ac:dyDescent="0.25">
      <c r="A5" s="28" t="s">
        <v>3</v>
      </c>
    </row>
    <row r="6" spans="1:1" ht="14" x14ac:dyDescent="0.25">
      <c r="A6" s="28" t="s">
        <v>4</v>
      </c>
    </row>
    <row r="7" spans="1:1" ht="14" x14ac:dyDescent="0.25">
      <c r="A7" s="28" t="s">
        <v>5</v>
      </c>
    </row>
    <row r="8" spans="1:1" ht="27.5" x14ac:dyDescent="0.25">
      <c r="A8" s="32" t="s">
        <v>6</v>
      </c>
    </row>
    <row r="9" spans="1:1" x14ac:dyDescent="0.25">
      <c r="A9" s="28"/>
    </row>
    <row r="10" spans="1:1" ht="17.5" x14ac:dyDescent="0.25">
      <c r="A10" s="26" t="s">
        <v>7</v>
      </c>
    </row>
    <row r="11" spans="1:1" ht="27.5" x14ac:dyDescent="0.25">
      <c r="A11" s="33" t="s">
        <v>8</v>
      </c>
    </row>
    <row r="12" spans="1:1" ht="69" x14ac:dyDescent="0.25">
      <c r="A12" s="33" t="s">
        <v>9</v>
      </c>
    </row>
    <row r="13" spans="1:1" ht="27" x14ac:dyDescent="0.25">
      <c r="A13" s="24" t="s">
        <v>10</v>
      </c>
    </row>
    <row r="14" spans="1:1" x14ac:dyDescent="0.25">
      <c r="A14" s="24"/>
    </row>
    <row r="15" spans="1:1" x14ac:dyDescent="0.25">
      <c r="A15" s="24" t="s">
        <v>11</v>
      </c>
    </row>
    <row r="16" spans="1:1" x14ac:dyDescent="0.25">
      <c r="A16" s="29" t="s">
        <v>12</v>
      </c>
    </row>
    <row r="18" spans="1:1" ht="40.5" x14ac:dyDescent="0.25">
      <c r="A18" s="29" t="s">
        <v>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dimension ref="B1:M34"/>
  <sheetViews>
    <sheetView topLeftCell="A23" workbookViewId="0">
      <selection activeCell="D29" sqref="D29:M29"/>
    </sheetView>
  </sheetViews>
  <sheetFormatPr defaultRowHeight="14.5" x14ac:dyDescent="0.35"/>
  <cols>
    <col min="1" max="1" width="4.453125" customWidth="1"/>
    <col min="2" max="13" width="14.453125" customWidth="1"/>
  </cols>
  <sheetData>
    <row r="1" spans="2:13" ht="15" thickBot="1" x14ac:dyDescent="0.4"/>
    <row r="2" spans="2:13" ht="15.5" thickBot="1" x14ac:dyDescent="0.4">
      <c r="B2" s="57" t="s">
        <v>14</v>
      </c>
      <c r="C2" s="58"/>
      <c r="D2" s="58"/>
      <c r="E2" s="58"/>
      <c r="F2" s="58"/>
      <c r="G2" s="58"/>
      <c r="H2" s="58"/>
      <c r="I2" s="58"/>
      <c r="J2" s="58"/>
      <c r="K2" s="58"/>
      <c r="L2" s="58"/>
      <c r="M2" s="59"/>
    </row>
    <row r="3" spans="2:13" x14ac:dyDescent="0.35">
      <c r="B3" s="60" t="s">
        <v>15</v>
      </c>
      <c r="C3" s="61"/>
      <c r="D3" s="61"/>
      <c r="E3" s="61"/>
      <c r="F3" s="61"/>
      <c r="G3" s="61"/>
      <c r="H3" s="61"/>
      <c r="I3" s="61"/>
      <c r="J3" s="61"/>
      <c r="K3" s="61"/>
      <c r="L3" s="61"/>
      <c r="M3" s="62"/>
    </row>
    <row r="4" spans="2:13" x14ac:dyDescent="0.35">
      <c r="B4" s="42" t="s">
        <v>16</v>
      </c>
      <c r="C4" s="43"/>
      <c r="D4" s="63" t="s">
        <v>17</v>
      </c>
      <c r="E4" s="64"/>
      <c r="F4" s="64"/>
      <c r="G4" s="65"/>
      <c r="H4" s="42" t="s">
        <v>18</v>
      </c>
      <c r="I4" s="43"/>
      <c r="J4" s="63" t="s">
        <v>19</v>
      </c>
      <c r="K4" s="64"/>
      <c r="L4" s="64"/>
      <c r="M4" s="65"/>
    </row>
    <row r="5" spans="2:13" x14ac:dyDescent="0.35">
      <c r="B5" s="42" t="s">
        <v>20</v>
      </c>
      <c r="C5" s="43"/>
      <c r="D5" s="66" t="s">
        <v>21</v>
      </c>
      <c r="E5" s="67"/>
      <c r="F5" s="67"/>
      <c r="G5" s="68"/>
      <c r="H5" s="50" t="s">
        <v>22</v>
      </c>
      <c r="I5" s="52"/>
      <c r="J5" s="63" t="s">
        <v>23</v>
      </c>
      <c r="K5" s="64"/>
      <c r="L5" s="64"/>
      <c r="M5" s="65"/>
    </row>
    <row r="6" spans="2:13" ht="96.65" customHeight="1" x14ac:dyDescent="0.35">
      <c r="B6" s="42" t="s">
        <v>24</v>
      </c>
      <c r="C6" s="43"/>
      <c r="D6" s="41" t="s">
        <v>25</v>
      </c>
      <c r="E6" s="39"/>
      <c r="F6" s="39"/>
      <c r="G6" s="39"/>
      <c r="H6" s="39"/>
      <c r="I6" s="39"/>
      <c r="J6" s="39"/>
      <c r="K6" s="39"/>
      <c r="L6" s="39"/>
      <c r="M6" s="40"/>
    </row>
    <row r="7" spans="2:13" ht="123.65" customHeight="1" thickBot="1" x14ac:dyDescent="0.4">
      <c r="B7" s="42" t="s">
        <v>26</v>
      </c>
      <c r="C7" s="43"/>
      <c r="D7" s="41" t="s">
        <v>27</v>
      </c>
      <c r="E7" s="39"/>
      <c r="F7" s="39"/>
      <c r="G7" s="39"/>
      <c r="H7" s="39"/>
      <c r="I7" s="39"/>
      <c r="J7" s="39"/>
      <c r="K7" s="39"/>
      <c r="L7" s="39"/>
      <c r="M7" s="40"/>
    </row>
    <row r="8" spans="2:13" ht="15" thickBot="1" x14ac:dyDescent="0.4">
      <c r="B8" s="44" t="s">
        <v>28</v>
      </c>
      <c r="C8" s="45"/>
      <c r="D8" s="45"/>
      <c r="E8" s="45"/>
      <c r="F8" s="45"/>
      <c r="G8" s="45"/>
      <c r="H8" s="45"/>
      <c r="I8" s="45"/>
      <c r="J8" s="45"/>
      <c r="K8" s="45"/>
      <c r="L8" s="45"/>
      <c r="M8" s="46"/>
    </row>
    <row r="9" spans="2:13" ht="15.75" customHeight="1" thickBot="1" x14ac:dyDescent="0.4">
      <c r="B9" s="1" t="s">
        <v>29</v>
      </c>
      <c r="C9" s="1" t="s">
        <v>30</v>
      </c>
      <c r="D9" s="50" t="s">
        <v>31</v>
      </c>
      <c r="E9" s="51"/>
      <c r="F9" s="52"/>
      <c r="G9" s="51" t="s">
        <v>32</v>
      </c>
      <c r="H9" s="51"/>
      <c r="I9" s="51"/>
      <c r="J9" s="51"/>
      <c r="K9" s="51"/>
      <c r="L9" s="51"/>
      <c r="M9" s="52"/>
    </row>
    <row r="10" spans="2:13" ht="15.75" customHeight="1" thickBot="1" x14ac:dyDescent="0.4">
      <c r="B10" s="2">
        <v>34578</v>
      </c>
      <c r="C10" s="2">
        <v>35582</v>
      </c>
      <c r="D10" s="41" t="s">
        <v>33</v>
      </c>
      <c r="E10" s="39"/>
      <c r="F10" s="40"/>
      <c r="G10" s="39" t="s">
        <v>34</v>
      </c>
      <c r="H10" s="39"/>
      <c r="I10" s="39"/>
      <c r="J10" s="39"/>
      <c r="K10" s="39"/>
      <c r="L10" s="39"/>
      <c r="M10" s="40"/>
    </row>
    <row r="11" spans="2:13" ht="15" thickBot="1" x14ac:dyDescent="0.4">
      <c r="B11" s="2">
        <v>33482</v>
      </c>
      <c r="C11" s="2">
        <v>34486</v>
      </c>
      <c r="D11" s="41" t="s">
        <v>35</v>
      </c>
      <c r="E11" s="39"/>
      <c r="F11" s="40"/>
      <c r="G11" s="39" t="s">
        <v>36</v>
      </c>
      <c r="H11" s="39"/>
      <c r="I11" s="39"/>
      <c r="J11" s="39"/>
      <c r="K11" s="39"/>
      <c r="L11" s="39"/>
      <c r="M11" s="40"/>
    </row>
    <row r="12" spans="2:13" ht="15" thickBot="1" x14ac:dyDescent="0.4"/>
    <row r="13" spans="2:13" ht="15" thickBot="1" x14ac:dyDescent="0.4">
      <c r="B13" s="44" t="s">
        <v>37</v>
      </c>
      <c r="C13" s="45"/>
      <c r="D13" s="45"/>
      <c r="E13" s="45"/>
      <c r="F13" s="45"/>
      <c r="G13" s="45"/>
      <c r="H13" s="45"/>
      <c r="I13" s="45"/>
      <c r="J13" s="45"/>
      <c r="K13" s="45"/>
      <c r="L13" s="45"/>
      <c r="M13" s="46"/>
    </row>
    <row r="14" spans="2:13" ht="15" thickBot="1" x14ac:dyDescent="0.4">
      <c r="B14" s="50" t="s">
        <v>38</v>
      </c>
      <c r="C14" s="51"/>
      <c r="D14" s="52"/>
      <c r="E14" s="50" t="s">
        <v>39</v>
      </c>
      <c r="F14" s="52"/>
      <c r="G14" s="50" t="s">
        <v>40</v>
      </c>
      <c r="H14" s="51"/>
      <c r="I14" s="51"/>
      <c r="J14" s="51"/>
      <c r="K14" s="51"/>
      <c r="L14" s="51"/>
      <c r="M14" s="52"/>
    </row>
    <row r="15" spans="2:13" ht="15" thickBot="1" x14ac:dyDescent="0.4">
      <c r="B15" s="41"/>
      <c r="C15" s="39"/>
      <c r="D15" s="40"/>
      <c r="E15" s="41"/>
      <c r="F15" s="40"/>
      <c r="G15" s="41"/>
      <c r="H15" s="39"/>
      <c r="I15" s="39"/>
      <c r="J15" s="39"/>
      <c r="K15" s="39"/>
      <c r="L15" s="39"/>
      <c r="M15" s="40"/>
    </row>
    <row r="16" spans="2:13" ht="15" thickBot="1" x14ac:dyDescent="0.4">
      <c r="B16" s="41"/>
      <c r="C16" s="39"/>
      <c r="D16" s="40"/>
      <c r="E16" s="41"/>
      <c r="F16" s="40"/>
      <c r="G16" s="41"/>
      <c r="H16" s="39"/>
      <c r="I16" s="39"/>
      <c r="J16" s="39"/>
      <c r="K16" s="39"/>
      <c r="L16" s="39"/>
      <c r="M16" s="40"/>
    </row>
    <row r="18" spans="2:13" ht="15" thickBot="1" x14ac:dyDescent="0.4"/>
    <row r="19" spans="2:13" ht="15" thickBot="1" x14ac:dyDescent="0.4">
      <c r="B19" s="44" t="s">
        <v>41</v>
      </c>
      <c r="C19" s="45"/>
      <c r="D19" s="45"/>
      <c r="E19" s="45"/>
      <c r="F19" s="45"/>
      <c r="G19" s="45"/>
      <c r="H19" s="45"/>
      <c r="I19" s="45"/>
      <c r="J19" s="45"/>
      <c r="K19" s="45"/>
      <c r="L19" s="45"/>
      <c r="M19" s="46"/>
    </row>
    <row r="20" spans="2:13" ht="15" thickBot="1" x14ac:dyDescent="0.4">
      <c r="B20" s="42" t="s">
        <v>42</v>
      </c>
      <c r="C20" s="43"/>
      <c r="D20" s="47" t="s">
        <v>43</v>
      </c>
      <c r="E20" s="48"/>
      <c r="F20" s="48"/>
      <c r="G20" s="48"/>
      <c r="H20" s="48"/>
      <c r="I20" s="48"/>
      <c r="J20" s="48"/>
      <c r="K20" s="48"/>
      <c r="L20" s="48"/>
      <c r="M20" s="49"/>
    </row>
    <row r="21" spans="2:13" ht="15" thickBot="1" x14ac:dyDescent="0.4">
      <c r="B21" s="42" t="s">
        <v>44</v>
      </c>
      <c r="C21" s="43"/>
      <c r="D21" s="47" t="s">
        <v>21</v>
      </c>
      <c r="E21" s="48"/>
      <c r="F21" s="48"/>
      <c r="G21" s="48"/>
      <c r="H21" s="48"/>
      <c r="I21" s="48"/>
      <c r="J21" s="48"/>
      <c r="K21" s="48"/>
      <c r="L21" s="48"/>
      <c r="M21" s="49"/>
    </row>
    <row r="22" spans="2:13" ht="15" thickBot="1" x14ac:dyDescent="0.4">
      <c r="B22" s="42" t="s">
        <v>45</v>
      </c>
      <c r="C22" s="43"/>
      <c r="D22" s="69">
        <v>40836</v>
      </c>
      <c r="E22" s="70"/>
      <c r="F22" s="50" t="s">
        <v>46</v>
      </c>
      <c r="G22" s="52"/>
      <c r="H22" s="71">
        <v>45504</v>
      </c>
      <c r="I22" s="70"/>
      <c r="J22" s="50" t="s">
        <v>47</v>
      </c>
      <c r="K22" s="52"/>
      <c r="L22" s="53">
        <f>DAYS360(D22,H22)/30</f>
        <v>153.36666666666667</v>
      </c>
      <c r="M22" s="54"/>
    </row>
    <row r="23" spans="2:13" ht="42.75" customHeight="1" thickBot="1" x14ac:dyDescent="0.4">
      <c r="B23" s="42" t="s">
        <v>48</v>
      </c>
      <c r="C23" s="43"/>
      <c r="D23" s="47" t="s">
        <v>49</v>
      </c>
      <c r="E23" s="48"/>
      <c r="F23" s="48"/>
      <c r="G23" s="48"/>
      <c r="H23" s="48"/>
      <c r="I23" s="48"/>
      <c r="J23" s="48"/>
      <c r="K23" s="48"/>
      <c r="L23" s="48"/>
      <c r="M23" s="49"/>
    </row>
    <row r="24" spans="2:13" ht="72" customHeight="1" thickBot="1" x14ac:dyDescent="0.4">
      <c r="B24" s="55" t="s">
        <v>50</v>
      </c>
      <c r="C24" s="56"/>
      <c r="D24" s="72" t="s">
        <v>51</v>
      </c>
      <c r="E24" s="73"/>
      <c r="F24" s="73"/>
      <c r="G24" s="73"/>
      <c r="H24" s="73"/>
      <c r="I24" s="73"/>
      <c r="J24" s="73"/>
      <c r="K24" s="73"/>
      <c r="L24" s="73"/>
      <c r="M24" s="74"/>
    </row>
    <row r="25" spans="2:13" ht="15.5" thickTop="1" thickBot="1" x14ac:dyDescent="0.4">
      <c r="B25" s="42" t="s">
        <v>52</v>
      </c>
      <c r="C25" s="43"/>
      <c r="D25" s="47" t="s">
        <v>53</v>
      </c>
      <c r="E25" s="48"/>
      <c r="F25" s="48"/>
      <c r="G25" s="48"/>
      <c r="H25" s="48"/>
      <c r="I25" s="48"/>
      <c r="J25" s="48"/>
      <c r="K25" s="48"/>
      <c r="L25" s="48"/>
      <c r="M25" s="49"/>
    </row>
    <row r="26" spans="2:13" ht="15" thickBot="1" x14ac:dyDescent="0.4">
      <c r="B26" s="42" t="s">
        <v>44</v>
      </c>
      <c r="C26" s="43"/>
      <c r="D26" s="47" t="s">
        <v>54</v>
      </c>
      <c r="E26" s="48"/>
      <c r="F26" s="48"/>
      <c r="G26" s="48"/>
      <c r="H26" s="48"/>
      <c r="I26" s="48"/>
      <c r="J26" s="48"/>
      <c r="K26" s="48"/>
      <c r="L26" s="48"/>
      <c r="M26" s="49"/>
    </row>
    <row r="27" spans="2:13" ht="15" thickBot="1" x14ac:dyDescent="0.4">
      <c r="B27" s="42" t="s">
        <v>45</v>
      </c>
      <c r="C27" s="43"/>
      <c r="D27" s="69">
        <v>40360</v>
      </c>
      <c r="E27" s="70"/>
      <c r="F27" s="50" t="s">
        <v>46</v>
      </c>
      <c r="G27" s="52"/>
      <c r="H27" s="71">
        <v>40725</v>
      </c>
      <c r="I27" s="70"/>
      <c r="J27" s="50" t="s">
        <v>47</v>
      </c>
      <c r="K27" s="52"/>
      <c r="L27" s="53">
        <f>DAYS360(D27,H27)/30</f>
        <v>12</v>
      </c>
      <c r="M27" s="54"/>
    </row>
    <row r="28" spans="2:13" ht="114" customHeight="1" thickBot="1" x14ac:dyDescent="0.4">
      <c r="B28" s="42" t="s">
        <v>48</v>
      </c>
      <c r="C28" s="43"/>
      <c r="D28" s="47" t="s">
        <v>55</v>
      </c>
      <c r="E28" s="48"/>
      <c r="F28" s="48"/>
      <c r="G28" s="48"/>
      <c r="H28" s="48"/>
      <c r="I28" s="48"/>
      <c r="J28" s="48"/>
      <c r="K28" s="48"/>
      <c r="L28" s="48"/>
      <c r="M28" s="49"/>
    </row>
    <row r="29" spans="2:13" ht="232.4" customHeight="1" thickBot="1" x14ac:dyDescent="0.4">
      <c r="B29" s="55" t="s">
        <v>50</v>
      </c>
      <c r="C29" s="56"/>
      <c r="D29" s="72" t="s">
        <v>56</v>
      </c>
      <c r="E29" s="73"/>
      <c r="F29" s="73"/>
      <c r="G29" s="73"/>
      <c r="H29" s="73"/>
      <c r="I29" s="73"/>
      <c r="J29" s="73"/>
      <c r="K29" s="73"/>
      <c r="L29" s="73"/>
      <c r="M29" s="74"/>
    </row>
    <row r="30" spans="2:13" ht="15.5" thickTop="1" thickBot="1" x14ac:dyDescent="0.4">
      <c r="B30" s="75" t="s">
        <v>57</v>
      </c>
      <c r="C30" s="76"/>
      <c r="D30" s="77" t="s">
        <v>58</v>
      </c>
      <c r="E30" s="78"/>
      <c r="F30" s="78"/>
      <c r="G30" s="78"/>
      <c r="H30" s="78"/>
      <c r="I30" s="78"/>
      <c r="J30" s="78"/>
      <c r="K30" s="78"/>
      <c r="L30" s="78"/>
      <c r="M30" s="79"/>
    </row>
    <row r="31" spans="2:13" ht="15" thickBot="1" x14ac:dyDescent="0.4">
      <c r="B31" s="42" t="s">
        <v>44</v>
      </c>
      <c r="C31" s="43"/>
      <c r="D31" s="47" t="s">
        <v>59</v>
      </c>
      <c r="E31" s="48"/>
      <c r="F31" s="48"/>
      <c r="G31" s="48"/>
      <c r="H31" s="48"/>
      <c r="I31" s="48"/>
      <c r="J31" s="48"/>
      <c r="K31" s="48"/>
      <c r="L31" s="48"/>
      <c r="M31" s="49"/>
    </row>
    <row r="32" spans="2:13" ht="15" thickBot="1" x14ac:dyDescent="0.4">
      <c r="B32" s="42" t="s">
        <v>45</v>
      </c>
      <c r="C32" s="43"/>
      <c r="D32" s="69">
        <v>38991</v>
      </c>
      <c r="E32" s="70"/>
      <c r="F32" s="50" t="s">
        <v>46</v>
      </c>
      <c r="G32" s="52"/>
      <c r="H32" s="71">
        <v>40359</v>
      </c>
      <c r="I32" s="70"/>
      <c r="J32" s="50" t="s">
        <v>47</v>
      </c>
      <c r="K32" s="52"/>
      <c r="L32" s="53">
        <f>DAYS360(D32,H32)/30</f>
        <v>44.966666666666669</v>
      </c>
      <c r="M32" s="54"/>
    </row>
    <row r="33" spans="2:13" ht="194.5" customHeight="1" thickBot="1" x14ac:dyDescent="0.4">
      <c r="B33" s="42" t="s">
        <v>48</v>
      </c>
      <c r="C33" s="43"/>
      <c r="D33" s="47" t="s">
        <v>60</v>
      </c>
      <c r="E33" s="48"/>
      <c r="F33" s="48"/>
      <c r="G33" s="48"/>
      <c r="H33" s="48"/>
      <c r="I33" s="48"/>
      <c r="J33" s="48"/>
      <c r="K33" s="48"/>
      <c r="L33" s="48"/>
      <c r="M33" s="49"/>
    </row>
    <row r="34" spans="2:13" ht="219.65" customHeight="1" thickBot="1" x14ac:dyDescent="0.4">
      <c r="B34" s="42" t="s">
        <v>50</v>
      </c>
      <c r="C34" s="43"/>
      <c r="D34" s="47" t="s">
        <v>61</v>
      </c>
      <c r="E34" s="48"/>
      <c r="F34" s="48"/>
      <c r="G34" s="48"/>
      <c r="H34" s="48"/>
      <c r="I34" s="48"/>
      <c r="J34" s="48"/>
      <c r="K34" s="48"/>
      <c r="L34" s="48"/>
      <c r="M34" s="49"/>
    </row>
  </sheetData>
  <mergeCells count="74">
    <mergeCell ref="D24:M24"/>
    <mergeCell ref="B33:C33"/>
    <mergeCell ref="D33:M33"/>
    <mergeCell ref="B34:C34"/>
    <mergeCell ref="D34:M34"/>
    <mergeCell ref="B30:C30"/>
    <mergeCell ref="D30:M30"/>
    <mergeCell ref="B31:C31"/>
    <mergeCell ref="D31:M31"/>
    <mergeCell ref="B32:C32"/>
    <mergeCell ref="D32:E32"/>
    <mergeCell ref="F32:G32"/>
    <mergeCell ref="H32:I32"/>
    <mergeCell ref="J32:K32"/>
    <mergeCell ref="L32:M32"/>
    <mergeCell ref="B29:C29"/>
    <mergeCell ref="D29:M29"/>
    <mergeCell ref="B27:C27"/>
    <mergeCell ref="D27:E27"/>
    <mergeCell ref="F27:G27"/>
    <mergeCell ref="H27:I27"/>
    <mergeCell ref="J27:K27"/>
    <mergeCell ref="L27:M27"/>
    <mergeCell ref="B28:C28"/>
    <mergeCell ref="D28:M28"/>
    <mergeCell ref="B26:C26"/>
    <mergeCell ref="D26:M26"/>
    <mergeCell ref="B15:D15"/>
    <mergeCell ref="E15:F15"/>
    <mergeCell ref="G15:M15"/>
    <mergeCell ref="B16:D16"/>
    <mergeCell ref="E16:F16"/>
    <mergeCell ref="G16:M16"/>
    <mergeCell ref="B20:C20"/>
    <mergeCell ref="D20:M20"/>
    <mergeCell ref="B21:C21"/>
    <mergeCell ref="D21:M21"/>
    <mergeCell ref="B22:C22"/>
    <mergeCell ref="D22:E22"/>
    <mergeCell ref="F22:G22"/>
    <mergeCell ref="H22:I22"/>
    <mergeCell ref="B5:C5"/>
    <mergeCell ref="B6:C6"/>
    <mergeCell ref="D6:M6"/>
    <mergeCell ref="H5:I5"/>
    <mergeCell ref="B2:M2"/>
    <mergeCell ref="B3:M3"/>
    <mergeCell ref="B4:C4"/>
    <mergeCell ref="H4:I4"/>
    <mergeCell ref="J4:M4"/>
    <mergeCell ref="J5:M5"/>
    <mergeCell ref="D4:G4"/>
    <mergeCell ref="D5:G5"/>
    <mergeCell ref="B19:M19"/>
    <mergeCell ref="B25:C25"/>
    <mergeCell ref="D25:M25"/>
    <mergeCell ref="D9:F9"/>
    <mergeCell ref="G9:M9"/>
    <mergeCell ref="D11:F11"/>
    <mergeCell ref="G11:M11"/>
    <mergeCell ref="B13:M13"/>
    <mergeCell ref="B14:D14"/>
    <mergeCell ref="E14:F14"/>
    <mergeCell ref="G14:M14"/>
    <mergeCell ref="J22:K22"/>
    <mergeCell ref="L22:M22"/>
    <mergeCell ref="B23:C23"/>
    <mergeCell ref="D23:M23"/>
    <mergeCell ref="B24:C24"/>
    <mergeCell ref="G10:M10"/>
    <mergeCell ref="D10:F10"/>
    <mergeCell ref="B7:C7"/>
    <mergeCell ref="D7:M7"/>
    <mergeCell ref="B8:M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dimension ref="B1:J63"/>
  <sheetViews>
    <sheetView topLeftCell="A16" workbookViewId="0">
      <selection activeCell="C22" sqref="C22:G23"/>
    </sheetView>
  </sheetViews>
  <sheetFormatPr defaultRowHeight="14.5" x14ac:dyDescent="0.35"/>
  <cols>
    <col min="1" max="1" width="3.453125" customWidth="1"/>
    <col min="2" max="2" width="36.1796875" customWidth="1"/>
    <col min="3" max="7" width="24.54296875" customWidth="1"/>
    <col min="8" max="8" width="3.453125" customWidth="1"/>
    <col min="9" max="9" width="26.81640625" bestFit="1" customWidth="1"/>
    <col min="10" max="10" width="30.1796875" bestFit="1" customWidth="1"/>
  </cols>
  <sheetData>
    <row r="1" spans="2:10" ht="15" thickBot="1" x14ac:dyDescent="0.4">
      <c r="I1" s="23">
        <v>41821</v>
      </c>
      <c r="J1" s="20" t="s">
        <v>62</v>
      </c>
    </row>
    <row r="2" spans="2:10" ht="15" thickBot="1" x14ac:dyDescent="0.4">
      <c r="B2" s="109" t="s">
        <v>63</v>
      </c>
      <c r="C2" s="110"/>
      <c r="D2" s="110"/>
      <c r="E2" s="110"/>
      <c r="F2" s="110"/>
      <c r="G2" s="111"/>
    </row>
    <row r="3" spans="2:10" ht="15" thickBot="1" x14ac:dyDescent="0.4">
      <c r="B3" s="30" t="s">
        <v>64</v>
      </c>
      <c r="C3" s="115" t="str">
        <f>Resume!D4</f>
        <v>Gainwell Technologies</v>
      </c>
      <c r="D3" s="116"/>
      <c r="E3" s="22" t="s">
        <v>65</v>
      </c>
      <c r="F3" s="117" t="s">
        <v>19</v>
      </c>
      <c r="G3" s="116"/>
    </row>
    <row r="4" spans="2:10" ht="31.5" customHeight="1" thickBot="1" x14ac:dyDescent="0.4">
      <c r="B4" s="30" t="s">
        <v>66</v>
      </c>
      <c r="C4" s="103" t="s">
        <v>67</v>
      </c>
      <c r="D4" s="104"/>
      <c r="E4" s="104"/>
      <c r="F4" s="104"/>
      <c r="G4" s="105"/>
      <c r="H4" s="10"/>
    </row>
    <row r="5" spans="2:10" s="4" customFormat="1" ht="15" thickBot="1" x14ac:dyDescent="0.4">
      <c r="B5" s="5" t="s">
        <v>68</v>
      </c>
      <c r="C5" s="6" t="s">
        <v>69</v>
      </c>
      <c r="D5" s="6" t="s">
        <v>70</v>
      </c>
      <c r="E5" s="6" t="s">
        <v>71</v>
      </c>
      <c r="F5" s="6" t="s">
        <v>72</v>
      </c>
      <c r="G5" s="12" t="s">
        <v>73</v>
      </c>
    </row>
    <row r="6" spans="2:10" ht="15" thickBot="1" x14ac:dyDescent="0.4">
      <c r="B6" s="13" t="s">
        <v>43</v>
      </c>
      <c r="C6" s="7">
        <f>IF(ISTEXT(C19),C20,"")</f>
        <v>40836</v>
      </c>
      <c r="D6" s="7">
        <f>IF(ISTEXT(C19),E20,)</f>
        <v>45504</v>
      </c>
      <c r="E6" s="8">
        <f>E21</f>
        <v>1</v>
      </c>
      <c r="F6" s="9">
        <f>IF(ISTEXT(C19),DAYS360(C6,D6)/30,)</f>
        <v>153.36666666666667</v>
      </c>
      <c r="G6" s="9">
        <f>E6*F6</f>
        <v>153.36666666666667</v>
      </c>
      <c r="I6" s="21" t="str">
        <f>IF(C6&lt;$I$1,  "Start Date is beyond 10 years", "")</f>
        <v>Start Date is beyond 10 years</v>
      </c>
      <c r="J6" s="21" t="str">
        <f>IF(D6&lt;$I$1,  "End Date is beyond 10 years", "")</f>
        <v/>
      </c>
    </row>
    <row r="7" spans="2:10" ht="15" thickBot="1" x14ac:dyDescent="0.4">
      <c r="B7" s="13" t="s">
        <v>58</v>
      </c>
      <c r="C7" s="7">
        <f>IF(ISTEXT(C27),C28,"")</f>
        <v>38991</v>
      </c>
      <c r="D7" s="7">
        <f>IF(ISTEXT(C27),E28,"")</f>
        <v>40359</v>
      </c>
      <c r="E7" s="8">
        <f>E29</f>
        <v>1</v>
      </c>
      <c r="F7" s="9">
        <f>IF(ISTEXT(C27),DAYS360(C7,D7)/30,)</f>
        <v>44.966666666666669</v>
      </c>
      <c r="G7" s="9">
        <f t="shared" ref="G7:G11" si="0">E7*F7</f>
        <v>44.966666666666669</v>
      </c>
      <c r="I7" s="21" t="str">
        <f>IF(C7&lt;$I$1,  "Start Date is beyond 10 years", "")</f>
        <v>Start Date is beyond 10 years</v>
      </c>
      <c r="J7" s="21" t="str">
        <f t="shared" ref="J7:J11" si="1">IF(D7&lt;$I$1,  "End Date is beyond 10 years", "")</f>
        <v>End Date is beyond 10 years</v>
      </c>
    </row>
    <row r="8" spans="2:10" ht="15" thickBot="1" x14ac:dyDescent="0.4">
      <c r="B8" s="13"/>
      <c r="C8" s="7"/>
      <c r="D8" s="7"/>
      <c r="E8" s="8">
        <v>0</v>
      </c>
      <c r="F8" s="9">
        <f>IF(ISTEXT(C35),DAYS360(C8,D8)/30,)</f>
        <v>0</v>
      </c>
      <c r="G8" s="9">
        <f t="shared" si="0"/>
        <v>0</v>
      </c>
      <c r="I8" s="21" t="str">
        <f>IF(C8&lt;$I$1,  "Start Date is beyond 10 years", "")</f>
        <v>Start Date is beyond 10 years</v>
      </c>
      <c r="J8" s="21" t="str">
        <f t="shared" si="1"/>
        <v>End Date is beyond 10 years</v>
      </c>
    </row>
    <row r="9" spans="2:10" ht="15" thickBot="1" x14ac:dyDescent="0.4">
      <c r="B9" s="13" t="str">
        <f>IF(ISTEXT(C43),C43,"")</f>
        <v/>
      </c>
      <c r="C9" s="7" t="str">
        <f>IF(ISTEXT(C43),C44,"")</f>
        <v/>
      </c>
      <c r="D9" s="7" t="str">
        <f>IF(ISTEXT(C43),E44,"")</f>
        <v/>
      </c>
      <c r="E9" s="8">
        <f>E45</f>
        <v>0</v>
      </c>
      <c r="F9" s="9">
        <f>IF(ISTEXT(C43),DAYS360(C9,D9)/30,)</f>
        <v>0</v>
      </c>
      <c r="G9" s="9">
        <f t="shared" si="0"/>
        <v>0</v>
      </c>
      <c r="I9" s="21" t="str">
        <f t="shared" ref="I9:I11" si="2">IF(C9&lt;$I$1,  "Start Date is beyond 10 years", "")</f>
        <v/>
      </c>
      <c r="J9" s="21" t="str">
        <f t="shared" si="1"/>
        <v/>
      </c>
    </row>
    <row r="10" spans="2:10" ht="15" thickBot="1" x14ac:dyDescent="0.4">
      <c r="B10" s="13" t="str">
        <f>IF(ISTEXT(C51),C51,"")</f>
        <v/>
      </c>
      <c r="C10" s="31" t="str">
        <f>IF(ISTEXT(C51),C52,"")</f>
        <v/>
      </c>
      <c r="D10" s="31" t="str">
        <f>IF(ISTEXT(C51),E52,"")</f>
        <v/>
      </c>
      <c r="E10" s="8">
        <f>E53</f>
        <v>0</v>
      </c>
      <c r="F10" s="9">
        <f>IF(ISTEXT(C51),DAYS360(C10,D10)/30,)</f>
        <v>0</v>
      </c>
      <c r="G10" s="9">
        <f t="shared" si="0"/>
        <v>0</v>
      </c>
      <c r="I10" s="21" t="str">
        <f t="shared" si="2"/>
        <v/>
      </c>
      <c r="J10" s="21" t="str">
        <f t="shared" si="1"/>
        <v/>
      </c>
    </row>
    <row r="11" spans="2:10" ht="15" thickBot="1" x14ac:dyDescent="0.4">
      <c r="B11" s="13" t="str">
        <f>IF(ISTEXT(C59),C59,"")</f>
        <v/>
      </c>
      <c r="C11" s="7" t="str">
        <f>IF(ISTEXT(C59),C60,"")</f>
        <v/>
      </c>
      <c r="D11" s="7" t="str">
        <f>IF(ISTEXT(C59),E60,"")</f>
        <v/>
      </c>
      <c r="E11" s="8">
        <f>E61</f>
        <v>0</v>
      </c>
      <c r="F11" s="9">
        <f>IF(ISTEXT(C59),DAYS360(C11,D11)/30,)</f>
        <v>0</v>
      </c>
      <c r="G11" s="9">
        <f t="shared" si="0"/>
        <v>0</v>
      </c>
      <c r="I11" s="21" t="str">
        <f t="shared" si="2"/>
        <v/>
      </c>
      <c r="J11" s="21" t="str">
        <f t="shared" si="1"/>
        <v/>
      </c>
    </row>
    <row r="12" spans="2:10" ht="15" thickBot="1" x14ac:dyDescent="0.4">
      <c r="B12" s="112" t="s">
        <v>74</v>
      </c>
      <c r="C12" s="113"/>
      <c r="D12" s="113"/>
      <c r="E12" s="114"/>
      <c r="F12" s="11">
        <f>SUM(F6:F11)</f>
        <v>198.33333333333334</v>
      </c>
      <c r="G12" s="11">
        <f>SUM(G6:G11)</f>
        <v>198.33333333333334</v>
      </c>
    </row>
    <row r="14" spans="2:10" ht="15" thickBot="1" x14ac:dyDescent="0.4"/>
    <row r="15" spans="2:10" ht="15" thickBot="1" x14ac:dyDescent="0.4">
      <c r="B15" s="109" t="s">
        <v>75</v>
      </c>
      <c r="C15" s="110"/>
      <c r="D15" s="110"/>
      <c r="E15" s="110"/>
      <c r="F15" s="110"/>
      <c r="G15" s="111"/>
    </row>
    <row r="16" spans="2:10" ht="27" customHeight="1" thickBot="1" x14ac:dyDescent="0.4">
      <c r="B16" s="3" t="str">
        <f>B4</f>
        <v>Minimum Qualification - S24</v>
      </c>
      <c r="C16" s="103" t="str">
        <f>C4</f>
        <v>A minimum of five (5) years of experience within the past ten (10) years as Test Manager or Lead on Projects in a health and human services or health care services Project.</v>
      </c>
      <c r="D16" s="104"/>
      <c r="E16" s="104"/>
      <c r="F16" s="104"/>
      <c r="G16" s="105"/>
    </row>
    <row r="17" spans="2:7" ht="15" thickBot="1" x14ac:dyDescent="0.4">
      <c r="B17" s="80" t="s">
        <v>76</v>
      </c>
      <c r="C17" s="81"/>
      <c r="D17" s="81"/>
      <c r="E17" s="82"/>
      <c r="F17" s="80" t="s">
        <v>77</v>
      </c>
      <c r="G17" s="82"/>
    </row>
    <row r="18" spans="2:7" ht="15" thickBot="1" x14ac:dyDescent="0.4">
      <c r="B18" s="19" t="s">
        <v>78</v>
      </c>
      <c r="C18" s="106" t="s">
        <v>17</v>
      </c>
      <c r="D18" s="107"/>
      <c r="E18" s="108"/>
      <c r="F18" s="19" t="s">
        <v>79</v>
      </c>
      <c r="G18" s="34" t="s">
        <v>80</v>
      </c>
    </row>
    <row r="19" spans="2:7" ht="15" thickBot="1" x14ac:dyDescent="0.4">
      <c r="B19" s="19" t="s">
        <v>81</v>
      </c>
      <c r="C19" s="86" t="s">
        <v>43</v>
      </c>
      <c r="D19" s="87"/>
      <c r="E19" s="88"/>
      <c r="F19" s="19" t="s">
        <v>82</v>
      </c>
      <c r="G19" s="34" t="s">
        <v>83</v>
      </c>
    </row>
    <row r="20" spans="2:7" ht="15" thickBot="1" x14ac:dyDescent="0.4">
      <c r="B20" s="19" t="s">
        <v>84</v>
      </c>
      <c r="C20" s="15">
        <v>40836</v>
      </c>
      <c r="D20" s="18" t="s">
        <v>85</v>
      </c>
      <c r="E20" s="15">
        <v>45504</v>
      </c>
      <c r="F20" s="19" t="s">
        <v>86</v>
      </c>
      <c r="G20" s="34" t="s">
        <v>87</v>
      </c>
    </row>
    <row r="21" spans="2:7" ht="25.5" thickBot="1" x14ac:dyDescent="0.4">
      <c r="B21" s="19" t="s">
        <v>88</v>
      </c>
      <c r="C21" s="38" t="s">
        <v>89</v>
      </c>
      <c r="D21" s="19" t="s">
        <v>90</v>
      </c>
      <c r="E21" s="14">
        <v>1</v>
      </c>
      <c r="F21" s="19" t="s">
        <v>91</v>
      </c>
      <c r="G21" s="35" t="s">
        <v>92</v>
      </c>
    </row>
    <row r="22" spans="2:7" x14ac:dyDescent="0.35">
      <c r="B22" s="89" t="s">
        <v>93</v>
      </c>
      <c r="C22" s="91" t="s">
        <v>112</v>
      </c>
      <c r="D22" s="92"/>
      <c r="E22" s="92"/>
      <c r="F22" s="92"/>
      <c r="G22" s="93"/>
    </row>
    <row r="23" spans="2:7" ht="147.5" customHeight="1" thickBot="1" x14ac:dyDescent="0.4">
      <c r="B23" s="90"/>
      <c r="C23" s="94"/>
      <c r="D23" s="94"/>
      <c r="E23" s="94"/>
      <c r="F23" s="94"/>
      <c r="G23" s="95"/>
    </row>
    <row r="24" spans="2:7" ht="15.75" customHeight="1" thickBot="1" x14ac:dyDescent="0.4">
      <c r="B24" s="100"/>
      <c r="C24" s="101"/>
      <c r="D24" s="101"/>
      <c r="E24" s="101"/>
      <c r="F24" s="101"/>
      <c r="G24" s="102"/>
    </row>
    <row r="25" spans="2:7" ht="15" thickBot="1" x14ac:dyDescent="0.4">
      <c r="B25" s="80" t="s">
        <v>94</v>
      </c>
      <c r="C25" s="81"/>
      <c r="D25" s="81"/>
      <c r="E25" s="82"/>
      <c r="F25" s="80" t="s">
        <v>77</v>
      </c>
      <c r="G25" s="82"/>
    </row>
    <row r="26" spans="2:7" ht="15" thickBot="1" x14ac:dyDescent="0.4">
      <c r="B26" s="19" t="s">
        <v>78</v>
      </c>
      <c r="C26" s="83" t="s">
        <v>95</v>
      </c>
      <c r="D26" s="84"/>
      <c r="E26" s="85"/>
      <c r="F26" s="19" t="s">
        <v>79</v>
      </c>
      <c r="G26" s="17" t="s">
        <v>96</v>
      </c>
    </row>
    <row r="27" spans="2:7" ht="15" thickBot="1" x14ac:dyDescent="0.4">
      <c r="B27" s="19" t="s">
        <v>81</v>
      </c>
      <c r="C27" s="86" t="s">
        <v>58</v>
      </c>
      <c r="D27" s="87"/>
      <c r="E27" s="88"/>
      <c r="F27" s="19" t="s">
        <v>82</v>
      </c>
      <c r="G27" s="17" t="s">
        <v>83</v>
      </c>
    </row>
    <row r="28" spans="2:7" ht="15" thickBot="1" x14ac:dyDescent="0.4">
      <c r="B28" s="19" t="s">
        <v>84</v>
      </c>
      <c r="C28" s="15">
        <v>38991</v>
      </c>
      <c r="D28" s="18" t="s">
        <v>97</v>
      </c>
      <c r="E28" s="15">
        <v>40359</v>
      </c>
      <c r="F28" s="19" t="s">
        <v>86</v>
      </c>
      <c r="G28" s="17" t="s">
        <v>98</v>
      </c>
    </row>
    <row r="29" spans="2:7" ht="15" thickBot="1" x14ac:dyDescent="0.4">
      <c r="B29" s="19" t="s">
        <v>88</v>
      </c>
      <c r="C29" s="37" t="s">
        <v>59</v>
      </c>
      <c r="D29" s="19" t="s">
        <v>90</v>
      </c>
      <c r="E29" s="14">
        <v>1</v>
      </c>
      <c r="F29" s="19" t="s">
        <v>91</v>
      </c>
      <c r="G29" s="36" t="s">
        <v>99</v>
      </c>
    </row>
    <row r="30" spans="2:7" ht="14.5" customHeight="1" x14ac:dyDescent="0.35">
      <c r="B30" s="89" t="s">
        <v>93</v>
      </c>
      <c r="C30" s="91" t="s">
        <v>113</v>
      </c>
      <c r="D30" s="92"/>
      <c r="E30" s="92"/>
      <c r="F30" s="92"/>
      <c r="G30" s="93"/>
    </row>
    <row r="31" spans="2:7" ht="230.5" customHeight="1" thickBot="1" x14ac:dyDescent="0.4">
      <c r="B31" s="90"/>
      <c r="C31" s="94"/>
      <c r="D31" s="94"/>
      <c r="E31" s="94"/>
      <c r="F31" s="94"/>
      <c r="G31" s="95"/>
    </row>
    <row r="32" spans="2:7" ht="15" thickBot="1" x14ac:dyDescent="0.4">
      <c r="B32" s="100"/>
      <c r="C32" s="101"/>
      <c r="D32" s="101"/>
      <c r="E32" s="101"/>
      <c r="F32" s="101"/>
      <c r="G32" s="102"/>
    </row>
    <row r="33" spans="2:7" ht="15" thickBot="1" x14ac:dyDescent="0.4">
      <c r="B33" s="80" t="s">
        <v>100</v>
      </c>
      <c r="C33" s="81"/>
      <c r="D33" s="81"/>
      <c r="E33" s="82"/>
      <c r="F33" s="80" t="s">
        <v>77</v>
      </c>
      <c r="G33" s="82"/>
    </row>
    <row r="34" spans="2:7" ht="15" thickBot="1" x14ac:dyDescent="0.4">
      <c r="B34" s="19" t="s">
        <v>78</v>
      </c>
      <c r="C34" s="83"/>
      <c r="D34" s="84"/>
      <c r="E34" s="85"/>
      <c r="F34" s="19" t="s">
        <v>79</v>
      </c>
      <c r="G34" s="17"/>
    </row>
    <row r="35" spans="2:7" ht="15" thickBot="1" x14ac:dyDescent="0.4">
      <c r="B35" s="19" t="s">
        <v>81</v>
      </c>
      <c r="C35" s="86"/>
      <c r="D35" s="87"/>
      <c r="E35" s="88"/>
      <c r="F35" s="19" t="s">
        <v>82</v>
      </c>
      <c r="G35" s="17"/>
    </row>
    <row r="36" spans="2:7" ht="15" thickBot="1" x14ac:dyDescent="0.4">
      <c r="B36" s="19" t="s">
        <v>84</v>
      </c>
      <c r="C36" s="15"/>
      <c r="D36" s="18" t="s">
        <v>97</v>
      </c>
      <c r="E36" s="15"/>
      <c r="F36" s="19" t="s">
        <v>86</v>
      </c>
      <c r="G36" s="17"/>
    </row>
    <row r="37" spans="2:7" ht="15" thickBot="1" x14ac:dyDescent="0.4">
      <c r="B37" s="19" t="s">
        <v>88</v>
      </c>
      <c r="C37" s="16"/>
      <c r="D37" s="19" t="s">
        <v>90</v>
      </c>
      <c r="E37" s="14"/>
      <c r="F37" s="19" t="s">
        <v>91</v>
      </c>
      <c r="G37" s="36"/>
    </row>
    <row r="38" spans="2:7" x14ac:dyDescent="0.35">
      <c r="B38" s="89" t="s">
        <v>93</v>
      </c>
      <c r="C38" s="91"/>
      <c r="D38" s="92"/>
      <c r="E38" s="92"/>
      <c r="F38" s="92"/>
      <c r="G38" s="93"/>
    </row>
    <row r="39" spans="2:7" ht="63.65" customHeight="1" thickBot="1" x14ac:dyDescent="0.4">
      <c r="B39" s="90"/>
      <c r="C39" s="94"/>
      <c r="D39" s="94"/>
      <c r="E39" s="94"/>
      <c r="F39" s="94"/>
      <c r="G39" s="95"/>
    </row>
    <row r="40" spans="2:7" ht="15" thickBot="1" x14ac:dyDescent="0.4">
      <c r="B40" s="100"/>
      <c r="C40" s="101"/>
      <c r="D40" s="101"/>
      <c r="E40" s="101"/>
      <c r="F40" s="101"/>
      <c r="G40" s="102"/>
    </row>
    <row r="41" spans="2:7" ht="15" thickBot="1" x14ac:dyDescent="0.4">
      <c r="B41" s="80" t="s">
        <v>101</v>
      </c>
      <c r="C41" s="81"/>
      <c r="D41" s="81"/>
      <c r="E41" s="82"/>
      <c r="F41" s="80" t="s">
        <v>77</v>
      </c>
      <c r="G41" s="82"/>
    </row>
    <row r="42" spans="2:7" ht="15" thickBot="1" x14ac:dyDescent="0.4">
      <c r="B42" s="19" t="s">
        <v>78</v>
      </c>
      <c r="C42" s="83"/>
      <c r="D42" s="84"/>
      <c r="E42" s="85"/>
      <c r="F42" s="19" t="s">
        <v>79</v>
      </c>
      <c r="G42" s="17"/>
    </row>
    <row r="43" spans="2:7" ht="15" thickBot="1" x14ac:dyDescent="0.4">
      <c r="B43" s="19" t="s">
        <v>81</v>
      </c>
      <c r="C43" s="86"/>
      <c r="D43" s="87"/>
      <c r="E43" s="88"/>
      <c r="F43" s="19" t="s">
        <v>82</v>
      </c>
      <c r="G43" s="17"/>
    </row>
    <row r="44" spans="2:7" ht="15" thickBot="1" x14ac:dyDescent="0.4">
      <c r="B44" s="19" t="s">
        <v>84</v>
      </c>
      <c r="C44" s="15"/>
      <c r="D44" s="18" t="s">
        <v>97</v>
      </c>
      <c r="E44" s="15"/>
      <c r="F44" s="19" t="s">
        <v>86</v>
      </c>
      <c r="G44" s="17"/>
    </row>
    <row r="45" spans="2:7" ht="15" thickBot="1" x14ac:dyDescent="0.4">
      <c r="B45" s="19" t="s">
        <v>88</v>
      </c>
      <c r="C45" s="16"/>
      <c r="D45" s="19" t="s">
        <v>90</v>
      </c>
      <c r="E45" s="14"/>
      <c r="F45" s="19" t="s">
        <v>91</v>
      </c>
      <c r="G45" s="17"/>
    </row>
    <row r="46" spans="2:7" x14ac:dyDescent="0.35">
      <c r="B46" s="89" t="s">
        <v>93</v>
      </c>
      <c r="C46" s="96"/>
      <c r="D46" s="96"/>
      <c r="E46" s="96"/>
      <c r="F46" s="96"/>
      <c r="G46" s="97"/>
    </row>
    <row r="47" spans="2:7" ht="51.75" customHeight="1" thickBot="1" x14ac:dyDescent="0.4">
      <c r="B47" s="90"/>
      <c r="C47" s="98"/>
      <c r="D47" s="98"/>
      <c r="E47" s="98"/>
      <c r="F47" s="98"/>
      <c r="G47" s="99"/>
    </row>
    <row r="48" spans="2:7" ht="15" thickBot="1" x14ac:dyDescent="0.4">
      <c r="B48" s="100"/>
      <c r="C48" s="101"/>
      <c r="D48" s="101"/>
      <c r="E48" s="101"/>
      <c r="F48" s="101"/>
      <c r="G48" s="102"/>
    </row>
    <row r="49" spans="2:7" ht="15" thickBot="1" x14ac:dyDescent="0.4">
      <c r="B49" s="80" t="s">
        <v>102</v>
      </c>
      <c r="C49" s="81"/>
      <c r="D49" s="81"/>
      <c r="E49" s="82"/>
      <c r="F49" s="80" t="s">
        <v>77</v>
      </c>
      <c r="G49" s="82"/>
    </row>
    <row r="50" spans="2:7" ht="15" thickBot="1" x14ac:dyDescent="0.4">
      <c r="B50" s="19" t="s">
        <v>78</v>
      </c>
      <c r="C50" s="83"/>
      <c r="D50" s="84"/>
      <c r="E50" s="85"/>
      <c r="F50" s="19" t="s">
        <v>79</v>
      </c>
      <c r="G50" s="17"/>
    </row>
    <row r="51" spans="2:7" ht="15" thickBot="1" x14ac:dyDescent="0.4">
      <c r="B51" s="19" t="s">
        <v>81</v>
      </c>
      <c r="C51" s="86"/>
      <c r="D51" s="87"/>
      <c r="E51" s="88"/>
      <c r="F51" s="19" t="s">
        <v>82</v>
      </c>
      <c r="G51" s="17"/>
    </row>
    <row r="52" spans="2:7" ht="15" thickBot="1" x14ac:dyDescent="0.4">
      <c r="B52" s="19" t="s">
        <v>84</v>
      </c>
      <c r="C52" s="15"/>
      <c r="D52" s="18" t="s">
        <v>97</v>
      </c>
      <c r="E52" s="15"/>
      <c r="F52" s="19" t="s">
        <v>86</v>
      </c>
      <c r="G52" s="17"/>
    </row>
    <row r="53" spans="2:7" ht="15" thickBot="1" x14ac:dyDescent="0.4">
      <c r="B53" s="19" t="s">
        <v>88</v>
      </c>
      <c r="C53" s="16"/>
      <c r="D53" s="19" t="s">
        <v>90</v>
      </c>
      <c r="E53" s="14"/>
      <c r="F53" s="19" t="s">
        <v>91</v>
      </c>
      <c r="G53" s="17"/>
    </row>
    <row r="54" spans="2:7" x14ac:dyDescent="0.35">
      <c r="B54" s="89" t="s">
        <v>93</v>
      </c>
      <c r="C54" s="96"/>
      <c r="D54" s="96"/>
      <c r="E54" s="96"/>
      <c r="F54" s="96"/>
      <c r="G54" s="97"/>
    </row>
    <row r="55" spans="2:7" ht="51.75" customHeight="1" thickBot="1" x14ac:dyDescent="0.4">
      <c r="B55" s="90"/>
      <c r="C55" s="98"/>
      <c r="D55" s="98"/>
      <c r="E55" s="98"/>
      <c r="F55" s="98"/>
      <c r="G55" s="99"/>
    </row>
    <row r="56" spans="2:7" ht="15" thickBot="1" x14ac:dyDescent="0.4">
      <c r="B56" s="100"/>
      <c r="C56" s="101"/>
      <c r="D56" s="101"/>
      <c r="E56" s="101"/>
      <c r="F56" s="101"/>
      <c r="G56" s="102"/>
    </row>
    <row r="57" spans="2:7" ht="15" thickBot="1" x14ac:dyDescent="0.4">
      <c r="B57" s="80" t="s">
        <v>103</v>
      </c>
      <c r="C57" s="81"/>
      <c r="D57" s="81"/>
      <c r="E57" s="82"/>
      <c r="F57" s="80" t="s">
        <v>77</v>
      </c>
      <c r="G57" s="82"/>
    </row>
    <row r="58" spans="2:7" ht="15" thickBot="1" x14ac:dyDescent="0.4">
      <c r="B58" s="19" t="s">
        <v>78</v>
      </c>
      <c r="C58" s="83"/>
      <c r="D58" s="84"/>
      <c r="E58" s="85"/>
      <c r="F58" s="19" t="s">
        <v>79</v>
      </c>
      <c r="G58" s="17"/>
    </row>
    <row r="59" spans="2:7" ht="15" thickBot="1" x14ac:dyDescent="0.4">
      <c r="B59" s="19" t="s">
        <v>81</v>
      </c>
      <c r="C59" s="86"/>
      <c r="D59" s="87"/>
      <c r="E59" s="88"/>
      <c r="F59" s="19" t="s">
        <v>82</v>
      </c>
      <c r="G59" s="17"/>
    </row>
    <row r="60" spans="2:7" ht="15" thickBot="1" x14ac:dyDescent="0.4">
      <c r="B60" s="19" t="s">
        <v>84</v>
      </c>
      <c r="C60" s="15"/>
      <c r="D60" s="18" t="s">
        <v>97</v>
      </c>
      <c r="E60" s="15"/>
      <c r="F60" s="19" t="s">
        <v>86</v>
      </c>
      <c r="G60" s="17"/>
    </row>
    <row r="61" spans="2:7" ht="15" thickBot="1" x14ac:dyDescent="0.4">
      <c r="B61" s="19" t="s">
        <v>88</v>
      </c>
      <c r="C61" s="16"/>
      <c r="D61" s="19" t="s">
        <v>90</v>
      </c>
      <c r="E61" s="14"/>
      <c r="F61" s="19" t="s">
        <v>91</v>
      </c>
      <c r="G61" s="17"/>
    </row>
    <row r="62" spans="2:7" x14ac:dyDescent="0.35">
      <c r="B62" s="89" t="s">
        <v>93</v>
      </c>
      <c r="C62" s="96"/>
      <c r="D62" s="96"/>
      <c r="E62" s="96"/>
      <c r="F62" s="96"/>
      <c r="G62" s="97"/>
    </row>
    <row r="63" spans="2:7" ht="51.75" customHeight="1" thickBot="1" x14ac:dyDescent="0.4">
      <c r="B63" s="90"/>
      <c r="C63" s="98"/>
      <c r="D63" s="98"/>
      <c r="E63" s="98"/>
      <c r="F63" s="98"/>
      <c r="G63" s="99"/>
    </row>
  </sheetData>
  <mergeCells count="48">
    <mergeCell ref="F33:G33"/>
    <mergeCell ref="F41:G41"/>
    <mergeCell ref="F49:G49"/>
    <mergeCell ref="F57:G57"/>
    <mergeCell ref="B22:B23"/>
    <mergeCell ref="B33:E33"/>
    <mergeCell ref="C34:E34"/>
    <mergeCell ref="C35:E35"/>
    <mergeCell ref="B32:G32"/>
    <mergeCell ref="B40:G40"/>
    <mergeCell ref="C22:G23"/>
    <mergeCell ref="B30:B31"/>
    <mergeCell ref="C30:G31"/>
    <mergeCell ref="B46:B47"/>
    <mergeCell ref="C46:G47"/>
    <mergeCell ref="B48:G48"/>
    <mergeCell ref="C16:G16"/>
    <mergeCell ref="C27:E27"/>
    <mergeCell ref="C18:E18"/>
    <mergeCell ref="B2:G2"/>
    <mergeCell ref="C4:G4"/>
    <mergeCell ref="B12:E12"/>
    <mergeCell ref="C3:D3"/>
    <mergeCell ref="F3:G3"/>
    <mergeCell ref="F17:G17"/>
    <mergeCell ref="F25:G25"/>
    <mergeCell ref="C19:E19"/>
    <mergeCell ref="B17:E17"/>
    <mergeCell ref="B25:E25"/>
    <mergeCell ref="C26:E26"/>
    <mergeCell ref="B15:G15"/>
    <mergeCell ref="B24:G24"/>
    <mergeCell ref="B62:B63"/>
    <mergeCell ref="C62:G63"/>
    <mergeCell ref="B49:E49"/>
    <mergeCell ref="C50:E50"/>
    <mergeCell ref="C51:E51"/>
    <mergeCell ref="B57:E57"/>
    <mergeCell ref="C58:E58"/>
    <mergeCell ref="C59:E59"/>
    <mergeCell ref="B54:B55"/>
    <mergeCell ref="C54:G55"/>
    <mergeCell ref="B56:G56"/>
    <mergeCell ref="B41:E41"/>
    <mergeCell ref="C42:E42"/>
    <mergeCell ref="C43:E43"/>
    <mergeCell ref="B38:B39"/>
    <mergeCell ref="C38:G39"/>
  </mergeCells>
  <hyperlinks>
    <hyperlink ref="G21" r:id="rId1" xr:uid="{36CE6E1F-84C4-414E-907D-EEAED12C5B11}"/>
    <hyperlink ref="G29" r:id="rId2" xr:uid="{2F880660-C905-4FCC-BD40-1B6E981E3EA5}"/>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AF482-C218-4F03-BF30-3F274A1C59C0}">
  <dimension ref="B1:H63"/>
  <sheetViews>
    <sheetView topLeftCell="A24" workbookViewId="0">
      <selection activeCell="C30" sqref="C30:G31"/>
    </sheetView>
  </sheetViews>
  <sheetFormatPr defaultRowHeight="14.5" x14ac:dyDescent="0.35"/>
  <cols>
    <col min="1" max="1" width="3.54296875" customWidth="1"/>
    <col min="2" max="2" width="36.1796875" customWidth="1"/>
    <col min="3" max="7" width="24.54296875" customWidth="1"/>
  </cols>
  <sheetData>
    <row r="1" spans="2:8" ht="15" thickBot="1" x14ac:dyDescent="0.4"/>
    <row r="2" spans="2:8" ht="15" thickBot="1" x14ac:dyDescent="0.4">
      <c r="B2" s="109" t="s">
        <v>63</v>
      </c>
      <c r="C2" s="110"/>
      <c r="D2" s="110"/>
      <c r="E2" s="110"/>
      <c r="F2" s="110"/>
      <c r="G2" s="111"/>
    </row>
    <row r="3" spans="2:8" ht="15" thickBot="1" x14ac:dyDescent="0.4">
      <c r="B3" s="30" t="s">
        <v>64</v>
      </c>
      <c r="C3" s="115" t="str">
        <f>Resume!D4</f>
        <v>Gainwell Technologies</v>
      </c>
      <c r="D3" s="116"/>
      <c r="E3" s="22" t="s">
        <v>65</v>
      </c>
      <c r="F3" s="117" t="str">
        <f>Resume!J4</f>
        <v>Anita John</v>
      </c>
      <c r="G3" s="116"/>
    </row>
    <row r="4" spans="2:8" ht="31.5" customHeight="1" thickBot="1" x14ac:dyDescent="0.4">
      <c r="B4" s="30" t="s">
        <v>104</v>
      </c>
      <c r="C4" s="103" t="s">
        <v>105</v>
      </c>
      <c r="D4" s="104"/>
      <c r="E4" s="104"/>
      <c r="F4" s="104"/>
      <c r="G4" s="105"/>
      <c r="H4" s="10"/>
    </row>
    <row r="5" spans="2:8" s="4" customFormat="1" ht="15" thickBot="1" x14ac:dyDescent="0.4">
      <c r="B5" s="5" t="s">
        <v>68</v>
      </c>
      <c r="C5" s="6" t="s">
        <v>69</v>
      </c>
      <c r="D5" s="6" t="s">
        <v>70</v>
      </c>
      <c r="E5" s="6" t="s">
        <v>71</v>
      </c>
      <c r="F5" s="6" t="s">
        <v>72</v>
      </c>
      <c r="G5" s="12" t="s">
        <v>73</v>
      </c>
    </row>
    <row r="6" spans="2:8" ht="15" thickBot="1" x14ac:dyDescent="0.4">
      <c r="B6" s="13" t="s">
        <v>43</v>
      </c>
      <c r="C6" s="7">
        <f>IF(ISTEXT(C19),C20,"")</f>
        <v>40836</v>
      </c>
      <c r="D6" s="7">
        <f>IF(ISTEXT(C19),E20,)</f>
        <v>45504</v>
      </c>
      <c r="E6" s="8">
        <f>E21</f>
        <v>1</v>
      </c>
      <c r="F6" s="9">
        <f>IF(ISTEXT(C19),DAYS360(C6,D6)/30,)</f>
        <v>153.36666666666667</v>
      </c>
      <c r="G6" s="9">
        <f>E6*F6</f>
        <v>153.36666666666667</v>
      </c>
    </row>
    <row r="7" spans="2:8" ht="15" thickBot="1" x14ac:dyDescent="0.4">
      <c r="B7" s="13" t="s">
        <v>58</v>
      </c>
      <c r="C7" s="7">
        <f>IF(ISTEXT(C27),C28,"")</f>
        <v>38991</v>
      </c>
      <c r="D7" s="7">
        <f>IF(ISTEXT(C27),E28,"")</f>
        <v>40359</v>
      </c>
      <c r="E7" s="8">
        <f>E29</f>
        <v>1</v>
      </c>
      <c r="F7" s="9">
        <f>IF(ISTEXT(C27),DAYS360(C7,D7)/30,)</f>
        <v>44.966666666666669</v>
      </c>
      <c r="G7" s="9">
        <f>E7*F7</f>
        <v>44.966666666666669</v>
      </c>
    </row>
    <row r="8" spans="2:8" ht="15" thickBot="1" x14ac:dyDescent="0.4">
      <c r="B8" s="13" t="str">
        <f>IF(ISTEXT(C35),C35,"")</f>
        <v/>
      </c>
      <c r="C8" s="7" t="str">
        <f>IF(ISTEXT(C35),C36,"")</f>
        <v/>
      </c>
      <c r="D8" s="7" t="str">
        <f>IF(ISTEXT(C35),E36,"")</f>
        <v/>
      </c>
      <c r="E8" s="8">
        <f>E37</f>
        <v>0</v>
      </c>
      <c r="F8" s="9">
        <f>IF(ISTEXT(C35),DAYS360(C8,D8)/30,)</f>
        <v>0</v>
      </c>
      <c r="G8" s="9">
        <f t="shared" ref="G8:G11" si="0">E8*F8</f>
        <v>0</v>
      </c>
    </row>
    <row r="9" spans="2:8" ht="15" thickBot="1" x14ac:dyDescent="0.4">
      <c r="B9" s="13" t="str">
        <f>IF(ISTEXT(C43),C43,"")</f>
        <v/>
      </c>
      <c r="C9" s="7" t="str">
        <f>IF(ISTEXT(C43),C44,"")</f>
        <v/>
      </c>
      <c r="D9" s="7" t="str">
        <f>IF(ISTEXT(C43),E44,"")</f>
        <v/>
      </c>
      <c r="E9" s="8">
        <f>E45</f>
        <v>0</v>
      </c>
      <c r="F9" s="9">
        <f>IF(ISTEXT(C43),DAYS360(C9,D9)/30,)</f>
        <v>0</v>
      </c>
      <c r="G9" s="9">
        <f t="shared" si="0"/>
        <v>0</v>
      </c>
    </row>
    <row r="10" spans="2:8" ht="15" thickBot="1" x14ac:dyDescent="0.4">
      <c r="B10" s="13" t="str">
        <f>IF(ISTEXT(C51),C51,"")</f>
        <v/>
      </c>
      <c r="C10" s="31" t="str">
        <f>IF(ISTEXT(C51),C52,"")</f>
        <v/>
      </c>
      <c r="D10" s="31" t="str">
        <f>IF(ISTEXT(C51),E52,"")</f>
        <v/>
      </c>
      <c r="E10" s="8">
        <f>E53</f>
        <v>0</v>
      </c>
      <c r="F10" s="9">
        <f>IF(ISTEXT(C51),DAYS360(C10,D10)/30,)</f>
        <v>0</v>
      </c>
      <c r="G10" s="9">
        <f t="shared" si="0"/>
        <v>0</v>
      </c>
    </row>
    <row r="11" spans="2:8" ht="15" thickBot="1" x14ac:dyDescent="0.4">
      <c r="B11" s="13" t="str">
        <f>IF(ISTEXT(C59),C59,"")</f>
        <v/>
      </c>
      <c r="C11" s="7" t="str">
        <f>IF(ISTEXT(C59),C60,"")</f>
        <v/>
      </c>
      <c r="D11" s="7" t="str">
        <f>IF(ISTEXT(C59),E60,"")</f>
        <v/>
      </c>
      <c r="E11" s="8">
        <f>E61</f>
        <v>0</v>
      </c>
      <c r="F11" s="9">
        <f>IF(ISTEXT(C59),DAYS360(C11,D11)/30,)</f>
        <v>0</v>
      </c>
      <c r="G11" s="9">
        <f t="shared" si="0"/>
        <v>0</v>
      </c>
    </row>
    <row r="12" spans="2:8" ht="15" thickBot="1" x14ac:dyDescent="0.4">
      <c r="B12" s="112" t="s">
        <v>74</v>
      </c>
      <c r="C12" s="113"/>
      <c r="D12" s="113"/>
      <c r="E12" s="114"/>
      <c r="F12" s="11">
        <f>SUM(F6:F11)</f>
        <v>198.33333333333334</v>
      </c>
      <c r="G12" s="11">
        <f>SUM(G6:G11)</f>
        <v>198.33333333333334</v>
      </c>
    </row>
    <row r="14" spans="2:8" ht="15" thickBot="1" x14ac:dyDescent="0.4"/>
    <row r="15" spans="2:8" ht="15" thickBot="1" x14ac:dyDescent="0.4">
      <c r="B15" s="109" t="s">
        <v>75</v>
      </c>
      <c r="C15" s="110"/>
      <c r="D15" s="110"/>
      <c r="E15" s="110"/>
      <c r="F15" s="110"/>
      <c r="G15" s="111"/>
    </row>
    <row r="16" spans="2:8" ht="27" customHeight="1" thickBot="1" x14ac:dyDescent="0.4">
      <c r="B16" s="3" t="str">
        <f>B4</f>
        <v>Minimum Qualification - S25</v>
      </c>
      <c r="C16" s="103" t="str">
        <f>C4</f>
        <v>A minimum of five (5) years of experience planning, preparing for, and executing system test, UAT, and/or regression tests in compliance with a recognized standard, such as IEEE or ISO.</v>
      </c>
      <c r="D16" s="104"/>
      <c r="E16" s="104"/>
      <c r="F16" s="104"/>
      <c r="G16" s="105"/>
    </row>
    <row r="17" spans="2:7" ht="15" thickBot="1" x14ac:dyDescent="0.4">
      <c r="B17" s="80" t="s">
        <v>76</v>
      </c>
      <c r="C17" s="81"/>
      <c r="D17" s="81"/>
      <c r="E17" s="82"/>
      <c r="F17" s="80" t="s">
        <v>77</v>
      </c>
      <c r="G17" s="82"/>
    </row>
    <row r="18" spans="2:7" ht="15" thickBot="1" x14ac:dyDescent="0.4">
      <c r="B18" s="19" t="s">
        <v>78</v>
      </c>
      <c r="C18" s="106" t="s">
        <v>17</v>
      </c>
      <c r="D18" s="107"/>
      <c r="E18" s="108"/>
      <c r="F18" s="19" t="s">
        <v>79</v>
      </c>
      <c r="G18" s="34" t="s">
        <v>80</v>
      </c>
    </row>
    <row r="19" spans="2:7" ht="15" thickBot="1" x14ac:dyDescent="0.4">
      <c r="B19" s="19" t="s">
        <v>81</v>
      </c>
      <c r="C19" s="86" t="s">
        <v>43</v>
      </c>
      <c r="D19" s="87"/>
      <c r="E19" s="88"/>
      <c r="F19" s="19" t="s">
        <v>82</v>
      </c>
      <c r="G19" s="34" t="s">
        <v>83</v>
      </c>
    </row>
    <row r="20" spans="2:7" ht="15" thickBot="1" x14ac:dyDescent="0.4">
      <c r="B20" s="19" t="s">
        <v>84</v>
      </c>
      <c r="C20" s="15">
        <v>40836</v>
      </c>
      <c r="D20" s="18" t="s">
        <v>85</v>
      </c>
      <c r="E20" s="15">
        <v>45504</v>
      </c>
      <c r="F20" s="19" t="s">
        <v>86</v>
      </c>
      <c r="G20" s="34" t="s">
        <v>87</v>
      </c>
    </row>
    <row r="21" spans="2:7" ht="25.5" thickBot="1" x14ac:dyDescent="0.4">
      <c r="B21" s="19" t="s">
        <v>88</v>
      </c>
      <c r="C21" s="38" t="s">
        <v>89</v>
      </c>
      <c r="D21" s="19" t="s">
        <v>90</v>
      </c>
      <c r="E21" s="14">
        <v>1</v>
      </c>
      <c r="F21" s="19" t="s">
        <v>91</v>
      </c>
      <c r="G21" s="35" t="s">
        <v>92</v>
      </c>
    </row>
    <row r="22" spans="2:7" x14ac:dyDescent="0.35">
      <c r="B22" s="89" t="s">
        <v>93</v>
      </c>
      <c r="C22" s="91" t="s">
        <v>114</v>
      </c>
      <c r="D22" s="91"/>
      <c r="E22" s="91"/>
      <c r="F22" s="91"/>
      <c r="G22" s="118"/>
    </row>
    <row r="23" spans="2:7" ht="55.4" customHeight="1" thickBot="1" x14ac:dyDescent="0.4">
      <c r="B23" s="90"/>
      <c r="C23" s="119"/>
      <c r="D23" s="119"/>
      <c r="E23" s="119"/>
      <c r="F23" s="119"/>
      <c r="G23" s="120"/>
    </row>
    <row r="24" spans="2:7" ht="15.75" customHeight="1" thickBot="1" x14ac:dyDescent="0.4">
      <c r="B24" s="100"/>
      <c r="C24" s="101"/>
      <c r="D24" s="101"/>
      <c r="E24" s="101"/>
      <c r="F24" s="101"/>
      <c r="G24" s="102"/>
    </row>
    <row r="25" spans="2:7" ht="15" thickBot="1" x14ac:dyDescent="0.4">
      <c r="B25" s="80" t="s">
        <v>76</v>
      </c>
      <c r="C25" s="81"/>
      <c r="D25" s="81"/>
      <c r="E25" s="82"/>
      <c r="F25" s="80" t="s">
        <v>77</v>
      </c>
      <c r="G25" s="82"/>
    </row>
    <row r="26" spans="2:7" ht="15" thickBot="1" x14ac:dyDescent="0.4">
      <c r="B26" s="19" t="s">
        <v>78</v>
      </c>
      <c r="C26" s="106" t="s">
        <v>17</v>
      </c>
      <c r="D26" s="107"/>
      <c r="E26" s="108"/>
      <c r="F26" s="19" t="s">
        <v>79</v>
      </c>
      <c r="G26" s="17" t="s">
        <v>96</v>
      </c>
    </row>
    <row r="27" spans="2:7" ht="15" thickBot="1" x14ac:dyDescent="0.4">
      <c r="B27" s="19" t="s">
        <v>81</v>
      </c>
      <c r="C27" s="86" t="s">
        <v>58</v>
      </c>
      <c r="D27" s="87"/>
      <c r="E27" s="88"/>
      <c r="F27" s="19" t="s">
        <v>82</v>
      </c>
      <c r="G27" s="17" t="s">
        <v>83</v>
      </c>
    </row>
    <row r="28" spans="2:7" ht="15" thickBot="1" x14ac:dyDescent="0.4">
      <c r="B28" s="19" t="s">
        <v>106</v>
      </c>
      <c r="C28" s="15">
        <v>38991</v>
      </c>
      <c r="D28" s="18" t="s">
        <v>97</v>
      </c>
      <c r="E28" s="15">
        <v>40359</v>
      </c>
      <c r="F28" s="19" t="s">
        <v>86</v>
      </c>
      <c r="G28" s="17" t="s">
        <v>98</v>
      </c>
    </row>
    <row r="29" spans="2:7" ht="25.5" thickBot="1" x14ac:dyDescent="0.4">
      <c r="B29" s="19" t="s">
        <v>88</v>
      </c>
      <c r="C29" s="38" t="s">
        <v>89</v>
      </c>
      <c r="D29" s="19" t="s">
        <v>90</v>
      </c>
      <c r="E29" s="14">
        <v>1</v>
      </c>
      <c r="F29" s="19" t="s">
        <v>91</v>
      </c>
      <c r="G29" s="36" t="s">
        <v>99</v>
      </c>
    </row>
    <row r="30" spans="2:7" ht="14.5" customHeight="1" x14ac:dyDescent="0.35">
      <c r="B30" s="89" t="s">
        <v>93</v>
      </c>
      <c r="C30" s="91" t="s">
        <v>115</v>
      </c>
      <c r="D30" s="91"/>
      <c r="E30" s="91"/>
      <c r="F30" s="91"/>
      <c r="G30" s="118"/>
    </row>
    <row r="31" spans="2:7" ht="59.5" customHeight="1" thickBot="1" x14ac:dyDescent="0.4">
      <c r="B31" s="90"/>
      <c r="C31" s="119"/>
      <c r="D31" s="119"/>
      <c r="E31" s="119"/>
      <c r="F31" s="119"/>
      <c r="G31" s="120"/>
    </row>
    <row r="32" spans="2:7" ht="15" thickBot="1" x14ac:dyDescent="0.4">
      <c r="B32" s="100"/>
      <c r="C32" s="101"/>
      <c r="D32" s="101"/>
      <c r="E32" s="101"/>
      <c r="F32" s="101"/>
      <c r="G32" s="102"/>
    </row>
    <row r="33" spans="2:7" ht="15" thickBot="1" x14ac:dyDescent="0.4">
      <c r="B33" s="80" t="s">
        <v>94</v>
      </c>
      <c r="C33" s="81"/>
      <c r="D33" s="81"/>
      <c r="E33" s="82"/>
      <c r="F33" s="80" t="s">
        <v>77</v>
      </c>
      <c r="G33" s="82"/>
    </row>
    <row r="34" spans="2:7" ht="15" thickBot="1" x14ac:dyDescent="0.4">
      <c r="B34" s="19" t="s">
        <v>78</v>
      </c>
      <c r="C34" s="83"/>
      <c r="D34" s="84"/>
      <c r="E34" s="85"/>
      <c r="F34" s="19" t="s">
        <v>79</v>
      </c>
      <c r="G34" s="17"/>
    </row>
    <row r="35" spans="2:7" ht="15" thickBot="1" x14ac:dyDescent="0.4">
      <c r="B35" s="19" t="s">
        <v>81</v>
      </c>
      <c r="C35" s="86"/>
      <c r="D35" s="87"/>
      <c r="E35" s="88"/>
      <c r="F35" s="19" t="s">
        <v>82</v>
      </c>
      <c r="G35" s="17"/>
    </row>
    <row r="36" spans="2:7" ht="15" thickBot="1" x14ac:dyDescent="0.4">
      <c r="B36" s="19" t="s">
        <v>84</v>
      </c>
      <c r="C36" s="15"/>
      <c r="D36" s="18" t="s">
        <v>97</v>
      </c>
      <c r="E36" s="15"/>
      <c r="F36" s="19" t="s">
        <v>86</v>
      </c>
      <c r="G36" s="17"/>
    </row>
    <row r="37" spans="2:7" ht="15" thickBot="1" x14ac:dyDescent="0.4">
      <c r="B37" s="19" t="s">
        <v>88</v>
      </c>
      <c r="C37" s="16"/>
      <c r="D37" s="19" t="s">
        <v>90</v>
      </c>
      <c r="E37" s="14"/>
      <c r="F37" s="19" t="s">
        <v>91</v>
      </c>
      <c r="G37" s="17"/>
    </row>
    <row r="38" spans="2:7" x14ac:dyDescent="0.35">
      <c r="B38" s="89" t="s">
        <v>93</v>
      </c>
      <c r="C38" s="96"/>
      <c r="D38" s="96"/>
      <c r="E38" s="96"/>
      <c r="F38" s="96"/>
      <c r="G38" s="97"/>
    </row>
    <row r="39" spans="2:7" ht="51.75" customHeight="1" thickBot="1" x14ac:dyDescent="0.4">
      <c r="B39" s="90"/>
      <c r="C39" s="98"/>
      <c r="D39" s="98"/>
      <c r="E39" s="98"/>
      <c r="F39" s="98"/>
      <c r="G39" s="99"/>
    </row>
    <row r="40" spans="2:7" ht="15" thickBot="1" x14ac:dyDescent="0.4">
      <c r="B40" s="100"/>
      <c r="C40" s="101"/>
      <c r="D40" s="101"/>
      <c r="E40" s="101"/>
      <c r="F40" s="101"/>
      <c r="G40" s="102"/>
    </row>
    <row r="41" spans="2:7" ht="15" thickBot="1" x14ac:dyDescent="0.4">
      <c r="B41" s="80" t="s">
        <v>101</v>
      </c>
      <c r="C41" s="81"/>
      <c r="D41" s="81"/>
      <c r="E41" s="82"/>
      <c r="F41" s="80" t="s">
        <v>77</v>
      </c>
      <c r="G41" s="82"/>
    </row>
    <row r="42" spans="2:7" ht="15" thickBot="1" x14ac:dyDescent="0.4">
      <c r="B42" s="19" t="s">
        <v>78</v>
      </c>
      <c r="C42" s="83"/>
      <c r="D42" s="84"/>
      <c r="E42" s="85"/>
      <c r="F42" s="19" t="s">
        <v>79</v>
      </c>
      <c r="G42" s="17"/>
    </row>
    <row r="43" spans="2:7" ht="15" thickBot="1" x14ac:dyDescent="0.4">
      <c r="B43" s="19" t="s">
        <v>81</v>
      </c>
      <c r="C43" s="86"/>
      <c r="D43" s="87"/>
      <c r="E43" s="88"/>
      <c r="F43" s="19" t="s">
        <v>82</v>
      </c>
      <c r="G43" s="17"/>
    </row>
    <row r="44" spans="2:7" ht="15" thickBot="1" x14ac:dyDescent="0.4">
      <c r="B44" s="19" t="s">
        <v>84</v>
      </c>
      <c r="C44" s="15"/>
      <c r="D44" s="18" t="s">
        <v>97</v>
      </c>
      <c r="E44" s="15"/>
      <c r="F44" s="19" t="s">
        <v>86</v>
      </c>
      <c r="G44" s="17"/>
    </row>
    <row r="45" spans="2:7" ht="15" thickBot="1" x14ac:dyDescent="0.4">
      <c r="B45" s="19" t="s">
        <v>88</v>
      </c>
      <c r="C45" s="16"/>
      <c r="D45" s="19" t="s">
        <v>90</v>
      </c>
      <c r="E45" s="14"/>
      <c r="F45" s="19" t="s">
        <v>91</v>
      </c>
      <c r="G45" s="17"/>
    </row>
    <row r="46" spans="2:7" x14ac:dyDescent="0.35">
      <c r="B46" s="89" t="s">
        <v>93</v>
      </c>
      <c r="C46" s="96"/>
      <c r="D46" s="96"/>
      <c r="E46" s="96"/>
      <c r="F46" s="96"/>
      <c r="G46" s="97"/>
    </row>
    <row r="47" spans="2:7" ht="51.75" customHeight="1" thickBot="1" x14ac:dyDescent="0.4">
      <c r="B47" s="90"/>
      <c r="C47" s="98"/>
      <c r="D47" s="98"/>
      <c r="E47" s="98"/>
      <c r="F47" s="98"/>
      <c r="G47" s="99"/>
    </row>
    <row r="48" spans="2:7" ht="15" thickBot="1" x14ac:dyDescent="0.4">
      <c r="B48" s="100"/>
      <c r="C48" s="101"/>
      <c r="D48" s="101"/>
      <c r="E48" s="101"/>
      <c r="F48" s="101"/>
      <c r="G48" s="102"/>
    </row>
    <row r="49" spans="2:7" ht="15" thickBot="1" x14ac:dyDescent="0.4">
      <c r="B49" s="80" t="s">
        <v>102</v>
      </c>
      <c r="C49" s="81"/>
      <c r="D49" s="81"/>
      <c r="E49" s="82"/>
      <c r="F49" s="80" t="s">
        <v>77</v>
      </c>
      <c r="G49" s="82"/>
    </row>
    <row r="50" spans="2:7" ht="15" thickBot="1" x14ac:dyDescent="0.4">
      <c r="B50" s="19" t="s">
        <v>78</v>
      </c>
      <c r="C50" s="83"/>
      <c r="D50" s="84"/>
      <c r="E50" s="85"/>
      <c r="F50" s="19" t="s">
        <v>79</v>
      </c>
      <c r="G50" s="17"/>
    </row>
    <row r="51" spans="2:7" ht="15" thickBot="1" x14ac:dyDescent="0.4">
      <c r="B51" s="19" t="s">
        <v>81</v>
      </c>
      <c r="C51" s="86"/>
      <c r="D51" s="87"/>
      <c r="E51" s="88"/>
      <c r="F51" s="19" t="s">
        <v>82</v>
      </c>
      <c r="G51" s="17"/>
    </row>
    <row r="52" spans="2:7" ht="15" thickBot="1" x14ac:dyDescent="0.4">
      <c r="B52" s="19" t="s">
        <v>84</v>
      </c>
      <c r="C52" s="15"/>
      <c r="D52" s="18" t="s">
        <v>97</v>
      </c>
      <c r="E52" s="15"/>
      <c r="F52" s="19" t="s">
        <v>86</v>
      </c>
      <c r="G52" s="17"/>
    </row>
    <row r="53" spans="2:7" ht="15" thickBot="1" x14ac:dyDescent="0.4">
      <c r="B53" s="19" t="s">
        <v>88</v>
      </c>
      <c r="C53" s="16"/>
      <c r="D53" s="19" t="s">
        <v>90</v>
      </c>
      <c r="E53" s="14"/>
      <c r="F53" s="19" t="s">
        <v>91</v>
      </c>
      <c r="G53" s="17"/>
    </row>
    <row r="54" spans="2:7" x14ac:dyDescent="0.35">
      <c r="B54" s="89" t="s">
        <v>93</v>
      </c>
      <c r="C54" s="96"/>
      <c r="D54" s="96"/>
      <c r="E54" s="96"/>
      <c r="F54" s="96"/>
      <c r="G54" s="97"/>
    </row>
    <row r="55" spans="2:7" ht="51.75" customHeight="1" thickBot="1" x14ac:dyDescent="0.4">
      <c r="B55" s="90"/>
      <c r="C55" s="98"/>
      <c r="D55" s="98"/>
      <c r="E55" s="98"/>
      <c r="F55" s="98"/>
      <c r="G55" s="99"/>
    </row>
    <row r="56" spans="2:7" ht="15" thickBot="1" x14ac:dyDescent="0.4">
      <c r="B56" s="100"/>
      <c r="C56" s="101"/>
      <c r="D56" s="101"/>
      <c r="E56" s="101"/>
      <c r="F56" s="101"/>
      <c r="G56" s="102"/>
    </row>
    <row r="57" spans="2:7" ht="15" thickBot="1" x14ac:dyDescent="0.4">
      <c r="B57" s="80" t="s">
        <v>103</v>
      </c>
      <c r="C57" s="81"/>
      <c r="D57" s="81"/>
      <c r="E57" s="82"/>
      <c r="F57" s="80" t="s">
        <v>77</v>
      </c>
      <c r="G57" s="82"/>
    </row>
    <row r="58" spans="2:7" ht="15" thickBot="1" x14ac:dyDescent="0.4">
      <c r="B58" s="19" t="s">
        <v>78</v>
      </c>
      <c r="C58" s="83"/>
      <c r="D58" s="84"/>
      <c r="E58" s="85"/>
      <c r="F58" s="19" t="s">
        <v>79</v>
      </c>
      <c r="G58" s="17"/>
    </row>
    <row r="59" spans="2:7" ht="15" thickBot="1" x14ac:dyDescent="0.4">
      <c r="B59" s="19" t="s">
        <v>81</v>
      </c>
      <c r="C59" s="86"/>
      <c r="D59" s="87"/>
      <c r="E59" s="88"/>
      <c r="F59" s="19" t="s">
        <v>82</v>
      </c>
      <c r="G59" s="17"/>
    </row>
    <row r="60" spans="2:7" ht="15" thickBot="1" x14ac:dyDescent="0.4">
      <c r="B60" s="19" t="s">
        <v>84</v>
      </c>
      <c r="C60" s="15"/>
      <c r="D60" s="18" t="s">
        <v>97</v>
      </c>
      <c r="E60" s="15"/>
      <c r="F60" s="19" t="s">
        <v>86</v>
      </c>
      <c r="G60" s="17"/>
    </row>
    <row r="61" spans="2:7" ht="15" thickBot="1" x14ac:dyDescent="0.4">
      <c r="B61" s="19" t="s">
        <v>88</v>
      </c>
      <c r="C61" s="16"/>
      <c r="D61" s="19" t="s">
        <v>90</v>
      </c>
      <c r="E61" s="14"/>
      <c r="F61" s="19" t="s">
        <v>91</v>
      </c>
      <c r="G61" s="17"/>
    </row>
    <row r="62" spans="2:7" x14ac:dyDescent="0.35">
      <c r="B62" s="89" t="s">
        <v>93</v>
      </c>
      <c r="C62" s="96"/>
      <c r="D62" s="96"/>
      <c r="E62" s="96"/>
      <c r="F62" s="96"/>
      <c r="G62" s="97"/>
    </row>
    <row r="63" spans="2:7" ht="51.75" customHeight="1" thickBot="1" x14ac:dyDescent="0.4">
      <c r="B63" s="90"/>
      <c r="C63" s="98"/>
      <c r="D63" s="98"/>
      <c r="E63" s="98"/>
      <c r="F63" s="98"/>
      <c r="G63" s="99"/>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hyperlinks>
    <hyperlink ref="G21" r:id="rId1" xr:uid="{F77E1870-BF76-4A57-ACE6-09B2BCA808F5}"/>
    <hyperlink ref="G29" r:id="rId2" xr:uid="{E93525CF-D5F8-40CA-BA81-ECDCC91C07F4}"/>
  </hyperlinks>
  <pageMargins left="0.7" right="0.7" top="0.75" bottom="0.75" header="0.3" footer="0.3"/>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549B8-F779-4AB3-8B3B-658BE2C31115}">
  <dimension ref="B1:H63"/>
  <sheetViews>
    <sheetView topLeftCell="A21" workbookViewId="0">
      <selection activeCell="C30" sqref="C30:G31"/>
    </sheetView>
  </sheetViews>
  <sheetFormatPr defaultRowHeight="14.5" x14ac:dyDescent="0.35"/>
  <cols>
    <col min="1" max="1" width="3.453125" customWidth="1"/>
    <col min="2" max="2" width="36.1796875" customWidth="1"/>
    <col min="3" max="7" width="24.54296875" customWidth="1"/>
  </cols>
  <sheetData>
    <row r="1" spans="2:8" ht="15" thickBot="1" x14ac:dyDescent="0.4"/>
    <row r="2" spans="2:8" ht="15" thickBot="1" x14ac:dyDescent="0.4">
      <c r="B2" s="109" t="s">
        <v>63</v>
      </c>
      <c r="C2" s="110"/>
      <c r="D2" s="110"/>
      <c r="E2" s="110"/>
      <c r="F2" s="110"/>
      <c r="G2" s="111"/>
    </row>
    <row r="3" spans="2:8" ht="15" thickBot="1" x14ac:dyDescent="0.4">
      <c r="B3" s="30" t="s">
        <v>64</v>
      </c>
      <c r="C3" s="115" t="str">
        <f>Resume!D4</f>
        <v>Gainwell Technologies</v>
      </c>
      <c r="D3" s="116"/>
      <c r="E3" s="22" t="s">
        <v>65</v>
      </c>
      <c r="F3" s="117" t="str">
        <f>Resume!J4</f>
        <v>Anita John</v>
      </c>
      <c r="G3" s="116"/>
    </row>
    <row r="4" spans="2:8" ht="31.5" customHeight="1" thickBot="1" x14ac:dyDescent="0.4">
      <c r="B4" s="30" t="s">
        <v>107</v>
      </c>
      <c r="C4" s="103" t="s">
        <v>108</v>
      </c>
      <c r="D4" s="104"/>
      <c r="E4" s="104"/>
      <c r="F4" s="104"/>
      <c r="G4" s="105"/>
      <c r="H4" s="10"/>
    </row>
    <row r="5" spans="2:8" s="4" customFormat="1" ht="15" thickBot="1" x14ac:dyDescent="0.4">
      <c r="B5" s="5" t="s">
        <v>68</v>
      </c>
      <c r="C5" s="6" t="s">
        <v>69</v>
      </c>
      <c r="D5" s="6" t="s">
        <v>70</v>
      </c>
      <c r="E5" s="6" t="s">
        <v>71</v>
      </c>
      <c r="F5" s="6" t="s">
        <v>72</v>
      </c>
      <c r="G5" s="12" t="s">
        <v>73</v>
      </c>
    </row>
    <row r="6" spans="2:8" ht="15" thickBot="1" x14ac:dyDescent="0.4">
      <c r="B6" s="13" t="s">
        <v>43</v>
      </c>
      <c r="C6" s="7">
        <f>IF(ISTEXT(C19),C20,"")</f>
        <v>40836</v>
      </c>
      <c r="D6" s="7">
        <f>IF(ISTEXT(C19),E20,)</f>
        <v>45504</v>
      </c>
      <c r="E6" s="8">
        <f>E21</f>
        <v>1</v>
      </c>
      <c r="F6" s="9">
        <f>IF(ISTEXT(C19),DAYS360(C6,D6)/30,)</f>
        <v>153.36666666666667</v>
      </c>
      <c r="G6" s="9">
        <f>E6*F6</f>
        <v>153.36666666666667</v>
      </c>
    </row>
    <row r="7" spans="2:8" ht="15" thickBot="1" x14ac:dyDescent="0.4">
      <c r="B7" s="13" t="s">
        <v>58</v>
      </c>
      <c r="C7" s="7">
        <f>IF(ISTEXT(C27),C28,"")</f>
        <v>38991</v>
      </c>
      <c r="D7" s="7">
        <f>IF(ISTEXT(C27),E28,"")</f>
        <v>40359</v>
      </c>
      <c r="E7" s="8">
        <f>E29</f>
        <v>1</v>
      </c>
      <c r="F7" s="9">
        <f>IF(ISTEXT(C27),DAYS360(C7,D7)/30,)</f>
        <v>44.966666666666669</v>
      </c>
      <c r="G7" s="9">
        <f>E7*F7</f>
        <v>44.966666666666669</v>
      </c>
    </row>
    <row r="8" spans="2:8" ht="15" thickBot="1" x14ac:dyDescent="0.4">
      <c r="B8" s="13" t="str">
        <f>IF(ISTEXT(C35),C35,"")</f>
        <v/>
      </c>
      <c r="C8" s="7" t="str">
        <f>IF(ISTEXT(C35),C36,"")</f>
        <v/>
      </c>
      <c r="D8" s="7" t="str">
        <f>IF(ISTEXT(C35),E36,"")</f>
        <v/>
      </c>
      <c r="E8" s="8">
        <f>E37</f>
        <v>0</v>
      </c>
      <c r="F8" s="9">
        <f>IF(ISTEXT(C35),DAYS360(C8,D8)/30,)</f>
        <v>0</v>
      </c>
      <c r="G8" s="9">
        <f t="shared" ref="G8:G11" si="0">E8*F8</f>
        <v>0</v>
      </c>
    </row>
    <row r="9" spans="2:8" ht="15" thickBot="1" x14ac:dyDescent="0.4">
      <c r="B9" s="13" t="str">
        <f>IF(ISTEXT(C43),C43,"")</f>
        <v/>
      </c>
      <c r="C9" s="7" t="str">
        <f>IF(ISTEXT(C43),C44,"")</f>
        <v/>
      </c>
      <c r="D9" s="7" t="str">
        <f>IF(ISTEXT(C43),E44,"")</f>
        <v/>
      </c>
      <c r="E9" s="8">
        <f>E45</f>
        <v>0</v>
      </c>
      <c r="F9" s="9">
        <f>IF(ISTEXT(C43),DAYS360(C9,D9)/30,)</f>
        <v>0</v>
      </c>
      <c r="G9" s="9">
        <f t="shared" si="0"/>
        <v>0</v>
      </c>
    </row>
    <row r="10" spans="2:8" ht="15" thickBot="1" x14ac:dyDescent="0.4">
      <c r="B10" s="13" t="str">
        <f>IF(ISTEXT(C51),C51,"")</f>
        <v/>
      </c>
      <c r="C10" s="31" t="str">
        <f>IF(ISTEXT(C51),C52,"")</f>
        <v/>
      </c>
      <c r="D10" s="31" t="str">
        <f>IF(ISTEXT(C51),E52,"")</f>
        <v/>
      </c>
      <c r="E10" s="8">
        <f>E53</f>
        <v>0</v>
      </c>
      <c r="F10" s="9">
        <f>IF(ISTEXT(C51),DAYS360(C10,D10)/30,)</f>
        <v>0</v>
      </c>
      <c r="G10" s="9">
        <f t="shared" si="0"/>
        <v>0</v>
      </c>
    </row>
    <row r="11" spans="2:8" ht="15" thickBot="1" x14ac:dyDescent="0.4">
      <c r="B11" s="13" t="str">
        <f>IF(ISTEXT(C59),C59,"")</f>
        <v/>
      </c>
      <c r="C11" s="7" t="str">
        <f>IF(ISTEXT(C59),C60,"")</f>
        <v/>
      </c>
      <c r="D11" s="7" t="str">
        <f>IF(ISTEXT(C59),E60,"")</f>
        <v/>
      </c>
      <c r="E11" s="8">
        <f>E61</f>
        <v>0</v>
      </c>
      <c r="F11" s="9">
        <f>IF(ISTEXT(C59),DAYS360(C11,D11)/30,)</f>
        <v>0</v>
      </c>
      <c r="G11" s="9">
        <f t="shared" si="0"/>
        <v>0</v>
      </c>
    </row>
    <row r="12" spans="2:8" ht="15" thickBot="1" x14ac:dyDescent="0.4">
      <c r="B12" s="112" t="s">
        <v>74</v>
      </c>
      <c r="C12" s="113"/>
      <c r="D12" s="113"/>
      <c r="E12" s="114"/>
      <c r="F12" s="11">
        <f>SUM(F6:F11)</f>
        <v>198.33333333333334</v>
      </c>
      <c r="G12" s="11">
        <f>SUM(G6:G11)</f>
        <v>198.33333333333334</v>
      </c>
    </row>
    <row r="14" spans="2:8" ht="15" thickBot="1" x14ac:dyDescent="0.4"/>
    <row r="15" spans="2:8" ht="15" thickBot="1" x14ac:dyDescent="0.4">
      <c r="B15" s="109" t="s">
        <v>75</v>
      </c>
      <c r="C15" s="110"/>
      <c r="D15" s="110"/>
      <c r="E15" s="110"/>
      <c r="F15" s="110"/>
      <c r="G15" s="111"/>
    </row>
    <row r="16" spans="2:8" ht="27" customHeight="1" thickBot="1" x14ac:dyDescent="0.4">
      <c r="B16" s="3" t="str">
        <f>B4</f>
        <v>Minimum Qualification - S26</v>
      </c>
      <c r="C16" s="103" t="str">
        <f>C4</f>
        <v>A minimum of five (5) years of experience with testing JAVA web-based applications, Software interaction with Oracle databases, web services, and/or cloud services.</v>
      </c>
      <c r="D16" s="104"/>
      <c r="E16" s="104"/>
      <c r="F16" s="104"/>
      <c r="G16" s="105"/>
    </row>
    <row r="17" spans="2:7" ht="15" thickBot="1" x14ac:dyDescent="0.4">
      <c r="B17" s="80" t="s">
        <v>76</v>
      </c>
      <c r="C17" s="81"/>
      <c r="D17" s="81"/>
      <c r="E17" s="82"/>
      <c r="F17" s="80" t="s">
        <v>77</v>
      </c>
      <c r="G17" s="82"/>
    </row>
    <row r="18" spans="2:7" ht="15" thickBot="1" x14ac:dyDescent="0.4">
      <c r="B18" s="19" t="s">
        <v>78</v>
      </c>
      <c r="C18" s="83" t="s">
        <v>17</v>
      </c>
      <c r="D18" s="84"/>
      <c r="E18" s="85"/>
      <c r="F18" s="19" t="s">
        <v>79</v>
      </c>
      <c r="G18" s="34" t="s">
        <v>80</v>
      </c>
    </row>
    <row r="19" spans="2:7" ht="15" thickBot="1" x14ac:dyDescent="0.4">
      <c r="B19" s="19" t="s">
        <v>81</v>
      </c>
      <c r="C19" s="86" t="s">
        <v>43</v>
      </c>
      <c r="D19" s="87"/>
      <c r="E19" s="88"/>
      <c r="F19" s="19" t="s">
        <v>82</v>
      </c>
      <c r="G19" s="34" t="s">
        <v>83</v>
      </c>
    </row>
    <row r="20" spans="2:7" ht="15" thickBot="1" x14ac:dyDescent="0.4">
      <c r="B20" s="19" t="s">
        <v>84</v>
      </c>
      <c r="C20" s="15">
        <v>40836</v>
      </c>
      <c r="D20" s="18" t="s">
        <v>85</v>
      </c>
      <c r="E20" s="15">
        <v>45504</v>
      </c>
      <c r="F20" s="19" t="s">
        <v>86</v>
      </c>
      <c r="G20" s="34" t="s">
        <v>87</v>
      </c>
    </row>
    <row r="21" spans="2:7" ht="25.5" thickBot="1" x14ac:dyDescent="0.4">
      <c r="B21" s="19" t="s">
        <v>88</v>
      </c>
      <c r="C21" s="38" t="s">
        <v>109</v>
      </c>
      <c r="D21" s="19" t="s">
        <v>90</v>
      </c>
      <c r="E21" s="14">
        <v>1</v>
      </c>
      <c r="F21" s="19" t="s">
        <v>91</v>
      </c>
      <c r="G21" s="35" t="s">
        <v>92</v>
      </c>
    </row>
    <row r="22" spans="2:7" x14ac:dyDescent="0.35">
      <c r="B22" s="89" t="s">
        <v>93</v>
      </c>
      <c r="C22" s="91" t="s">
        <v>116</v>
      </c>
      <c r="D22" s="91"/>
      <c r="E22" s="91"/>
      <c r="F22" s="91"/>
      <c r="G22" s="118"/>
    </row>
    <row r="23" spans="2:7" ht="51.75" customHeight="1" thickBot="1" x14ac:dyDescent="0.4">
      <c r="B23" s="90"/>
      <c r="C23" s="119"/>
      <c r="D23" s="119"/>
      <c r="E23" s="119"/>
      <c r="F23" s="119"/>
      <c r="G23" s="120"/>
    </row>
    <row r="24" spans="2:7" ht="15.75" customHeight="1" thickBot="1" x14ac:dyDescent="0.4">
      <c r="B24" s="100"/>
      <c r="C24" s="101"/>
      <c r="D24" s="101"/>
      <c r="E24" s="101"/>
      <c r="F24" s="101"/>
      <c r="G24" s="102"/>
    </row>
    <row r="25" spans="2:7" ht="15" thickBot="1" x14ac:dyDescent="0.4">
      <c r="B25" s="80" t="s">
        <v>76</v>
      </c>
      <c r="C25" s="81"/>
      <c r="D25" s="81"/>
      <c r="E25" s="82"/>
      <c r="F25" s="80" t="s">
        <v>77</v>
      </c>
      <c r="G25" s="82"/>
    </row>
    <row r="26" spans="2:7" ht="15" thickBot="1" x14ac:dyDescent="0.4">
      <c r="B26" s="19" t="s">
        <v>78</v>
      </c>
      <c r="C26" s="83" t="s">
        <v>17</v>
      </c>
      <c r="D26" s="84"/>
      <c r="E26" s="85"/>
      <c r="F26" s="19" t="s">
        <v>79</v>
      </c>
      <c r="G26" s="17" t="s">
        <v>96</v>
      </c>
    </row>
    <row r="27" spans="2:7" ht="15" thickBot="1" x14ac:dyDescent="0.4">
      <c r="B27" s="19" t="s">
        <v>81</v>
      </c>
      <c r="C27" s="86" t="s">
        <v>58</v>
      </c>
      <c r="D27" s="87"/>
      <c r="E27" s="88"/>
      <c r="F27" s="19" t="s">
        <v>82</v>
      </c>
      <c r="G27" s="17" t="s">
        <v>83</v>
      </c>
    </row>
    <row r="28" spans="2:7" ht="15" thickBot="1" x14ac:dyDescent="0.4">
      <c r="B28" s="19" t="s">
        <v>106</v>
      </c>
      <c r="C28" s="15">
        <v>38991</v>
      </c>
      <c r="D28" s="18" t="s">
        <v>97</v>
      </c>
      <c r="E28" s="15">
        <v>40359</v>
      </c>
      <c r="F28" s="19" t="s">
        <v>86</v>
      </c>
      <c r="G28" s="17" t="s">
        <v>98</v>
      </c>
    </row>
    <row r="29" spans="2:7" ht="25.5" thickBot="1" x14ac:dyDescent="0.4">
      <c r="B29" s="19" t="s">
        <v>88</v>
      </c>
      <c r="C29" s="38" t="s">
        <v>109</v>
      </c>
      <c r="D29" s="19" t="s">
        <v>90</v>
      </c>
      <c r="E29" s="14">
        <v>1</v>
      </c>
      <c r="F29" s="19" t="s">
        <v>91</v>
      </c>
      <c r="G29" s="36" t="s">
        <v>99</v>
      </c>
    </row>
    <row r="30" spans="2:7" x14ac:dyDescent="0.35">
      <c r="B30" s="89" t="s">
        <v>93</v>
      </c>
      <c r="C30" s="91" t="s">
        <v>116</v>
      </c>
      <c r="D30" s="91"/>
      <c r="E30" s="91"/>
      <c r="F30" s="91"/>
      <c r="G30" s="118"/>
    </row>
    <row r="31" spans="2:7" ht="51.75" customHeight="1" thickBot="1" x14ac:dyDescent="0.4">
      <c r="B31" s="90"/>
      <c r="C31" s="119"/>
      <c r="D31" s="119"/>
      <c r="E31" s="119"/>
      <c r="F31" s="119"/>
      <c r="G31" s="120"/>
    </row>
    <row r="32" spans="2:7" ht="15" thickBot="1" x14ac:dyDescent="0.4">
      <c r="B32" s="100"/>
      <c r="C32" s="101"/>
      <c r="D32" s="101"/>
      <c r="E32" s="101"/>
      <c r="F32" s="101"/>
      <c r="G32" s="102"/>
    </row>
    <row r="33" spans="2:7" ht="15" thickBot="1" x14ac:dyDescent="0.4">
      <c r="B33" s="80" t="s">
        <v>100</v>
      </c>
      <c r="C33" s="81"/>
      <c r="D33" s="81"/>
      <c r="E33" s="82"/>
      <c r="F33" s="80" t="s">
        <v>77</v>
      </c>
      <c r="G33" s="82"/>
    </row>
    <row r="34" spans="2:7" ht="15" thickBot="1" x14ac:dyDescent="0.4">
      <c r="B34" s="19" t="s">
        <v>78</v>
      </c>
      <c r="C34" s="83"/>
      <c r="D34" s="84"/>
      <c r="E34" s="85"/>
      <c r="F34" s="19" t="s">
        <v>79</v>
      </c>
      <c r="G34" s="17"/>
    </row>
    <row r="35" spans="2:7" ht="15" thickBot="1" x14ac:dyDescent="0.4">
      <c r="B35" s="19" t="s">
        <v>81</v>
      </c>
      <c r="C35" s="86"/>
      <c r="D35" s="87"/>
      <c r="E35" s="88"/>
      <c r="F35" s="19" t="s">
        <v>82</v>
      </c>
      <c r="G35" s="17"/>
    </row>
    <row r="36" spans="2:7" ht="15" thickBot="1" x14ac:dyDescent="0.4">
      <c r="B36" s="19" t="s">
        <v>84</v>
      </c>
      <c r="C36" s="15"/>
      <c r="D36" s="18" t="s">
        <v>97</v>
      </c>
      <c r="E36" s="15"/>
      <c r="F36" s="19" t="s">
        <v>86</v>
      </c>
      <c r="G36" s="17"/>
    </row>
    <row r="37" spans="2:7" ht="15" thickBot="1" x14ac:dyDescent="0.4">
      <c r="B37" s="19" t="s">
        <v>88</v>
      </c>
      <c r="C37" s="16"/>
      <c r="D37" s="19" t="s">
        <v>90</v>
      </c>
      <c r="E37" s="14"/>
      <c r="F37" s="19" t="s">
        <v>91</v>
      </c>
      <c r="G37" s="17"/>
    </row>
    <row r="38" spans="2:7" x14ac:dyDescent="0.35">
      <c r="B38" s="89" t="s">
        <v>93</v>
      </c>
      <c r="C38" s="96"/>
      <c r="D38" s="96"/>
      <c r="E38" s="96"/>
      <c r="F38" s="96"/>
      <c r="G38" s="97"/>
    </row>
    <row r="39" spans="2:7" ht="51.75" customHeight="1" thickBot="1" x14ac:dyDescent="0.4">
      <c r="B39" s="90"/>
      <c r="C39" s="98"/>
      <c r="D39" s="98"/>
      <c r="E39" s="98"/>
      <c r="F39" s="98"/>
      <c r="G39" s="99"/>
    </row>
    <row r="40" spans="2:7" ht="15" thickBot="1" x14ac:dyDescent="0.4">
      <c r="B40" s="100"/>
      <c r="C40" s="101"/>
      <c r="D40" s="101"/>
      <c r="E40" s="101"/>
      <c r="F40" s="101"/>
      <c r="G40" s="102"/>
    </row>
    <row r="41" spans="2:7" ht="15" thickBot="1" x14ac:dyDescent="0.4">
      <c r="B41" s="80" t="s">
        <v>101</v>
      </c>
      <c r="C41" s="81"/>
      <c r="D41" s="81"/>
      <c r="E41" s="82"/>
      <c r="F41" s="80" t="s">
        <v>77</v>
      </c>
      <c r="G41" s="82"/>
    </row>
    <row r="42" spans="2:7" ht="15" thickBot="1" x14ac:dyDescent="0.4">
      <c r="B42" s="19" t="s">
        <v>78</v>
      </c>
      <c r="C42" s="83"/>
      <c r="D42" s="84"/>
      <c r="E42" s="85"/>
      <c r="F42" s="19" t="s">
        <v>79</v>
      </c>
      <c r="G42" s="17"/>
    </row>
    <row r="43" spans="2:7" ht="15" thickBot="1" x14ac:dyDescent="0.4">
      <c r="B43" s="19" t="s">
        <v>81</v>
      </c>
      <c r="C43" s="86"/>
      <c r="D43" s="87"/>
      <c r="E43" s="88"/>
      <c r="F43" s="19" t="s">
        <v>82</v>
      </c>
      <c r="G43" s="17"/>
    </row>
    <row r="44" spans="2:7" ht="15" thickBot="1" x14ac:dyDescent="0.4">
      <c r="B44" s="19" t="s">
        <v>84</v>
      </c>
      <c r="C44" s="15"/>
      <c r="D44" s="18" t="s">
        <v>97</v>
      </c>
      <c r="E44" s="15"/>
      <c r="F44" s="19" t="s">
        <v>86</v>
      </c>
      <c r="G44" s="17"/>
    </row>
    <row r="45" spans="2:7" ht="15" thickBot="1" x14ac:dyDescent="0.4">
      <c r="B45" s="19" t="s">
        <v>88</v>
      </c>
      <c r="C45" s="16"/>
      <c r="D45" s="19" t="s">
        <v>90</v>
      </c>
      <c r="E45" s="14"/>
      <c r="F45" s="19" t="s">
        <v>91</v>
      </c>
      <c r="G45" s="17"/>
    </row>
    <row r="46" spans="2:7" x14ac:dyDescent="0.35">
      <c r="B46" s="89" t="s">
        <v>93</v>
      </c>
      <c r="C46" s="96"/>
      <c r="D46" s="96"/>
      <c r="E46" s="96"/>
      <c r="F46" s="96"/>
      <c r="G46" s="97"/>
    </row>
    <row r="47" spans="2:7" ht="51.75" customHeight="1" thickBot="1" x14ac:dyDescent="0.4">
      <c r="B47" s="90"/>
      <c r="C47" s="98"/>
      <c r="D47" s="98"/>
      <c r="E47" s="98"/>
      <c r="F47" s="98"/>
      <c r="G47" s="99"/>
    </row>
    <row r="48" spans="2:7" ht="15" thickBot="1" x14ac:dyDescent="0.4">
      <c r="B48" s="100"/>
      <c r="C48" s="101"/>
      <c r="D48" s="101"/>
      <c r="E48" s="101"/>
      <c r="F48" s="101"/>
      <c r="G48" s="102"/>
    </row>
    <row r="49" spans="2:7" ht="15" thickBot="1" x14ac:dyDescent="0.4">
      <c r="B49" s="80" t="s">
        <v>102</v>
      </c>
      <c r="C49" s="81"/>
      <c r="D49" s="81"/>
      <c r="E49" s="82"/>
      <c r="F49" s="80" t="s">
        <v>77</v>
      </c>
      <c r="G49" s="82"/>
    </row>
    <row r="50" spans="2:7" ht="15" thickBot="1" x14ac:dyDescent="0.4">
      <c r="B50" s="19" t="s">
        <v>78</v>
      </c>
      <c r="C50" s="83"/>
      <c r="D50" s="84"/>
      <c r="E50" s="85"/>
      <c r="F50" s="19" t="s">
        <v>79</v>
      </c>
      <c r="G50" s="17"/>
    </row>
    <row r="51" spans="2:7" ht="15" thickBot="1" x14ac:dyDescent="0.4">
      <c r="B51" s="19" t="s">
        <v>81</v>
      </c>
      <c r="C51" s="86"/>
      <c r="D51" s="87"/>
      <c r="E51" s="88"/>
      <c r="F51" s="19" t="s">
        <v>82</v>
      </c>
      <c r="G51" s="17"/>
    </row>
    <row r="52" spans="2:7" ht="15" thickBot="1" x14ac:dyDescent="0.4">
      <c r="B52" s="19" t="s">
        <v>84</v>
      </c>
      <c r="C52" s="15"/>
      <c r="D52" s="18" t="s">
        <v>97</v>
      </c>
      <c r="E52" s="15"/>
      <c r="F52" s="19" t="s">
        <v>86</v>
      </c>
      <c r="G52" s="17"/>
    </row>
    <row r="53" spans="2:7" ht="15" thickBot="1" x14ac:dyDescent="0.4">
      <c r="B53" s="19" t="s">
        <v>88</v>
      </c>
      <c r="C53" s="16"/>
      <c r="D53" s="19" t="s">
        <v>90</v>
      </c>
      <c r="E53" s="14"/>
      <c r="F53" s="19" t="s">
        <v>91</v>
      </c>
      <c r="G53" s="17"/>
    </row>
    <row r="54" spans="2:7" x14ac:dyDescent="0.35">
      <c r="B54" s="89" t="s">
        <v>93</v>
      </c>
      <c r="C54" s="96"/>
      <c r="D54" s="96"/>
      <c r="E54" s="96"/>
      <c r="F54" s="96"/>
      <c r="G54" s="97"/>
    </row>
    <row r="55" spans="2:7" ht="51.75" customHeight="1" thickBot="1" x14ac:dyDescent="0.4">
      <c r="B55" s="90"/>
      <c r="C55" s="98"/>
      <c r="D55" s="98"/>
      <c r="E55" s="98"/>
      <c r="F55" s="98"/>
      <c r="G55" s="99"/>
    </row>
    <row r="56" spans="2:7" ht="15" thickBot="1" x14ac:dyDescent="0.4">
      <c r="B56" s="100"/>
      <c r="C56" s="101"/>
      <c r="D56" s="101"/>
      <c r="E56" s="101"/>
      <c r="F56" s="101"/>
      <c r="G56" s="102"/>
    </row>
    <row r="57" spans="2:7" ht="15" thickBot="1" x14ac:dyDescent="0.4">
      <c r="B57" s="80" t="s">
        <v>103</v>
      </c>
      <c r="C57" s="81"/>
      <c r="D57" s="81"/>
      <c r="E57" s="82"/>
      <c r="F57" s="80" t="s">
        <v>77</v>
      </c>
      <c r="G57" s="82"/>
    </row>
    <row r="58" spans="2:7" ht="15" thickBot="1" x14ac:dyDescent="0.4">
      <c r="B58" s="19" t="s">
        <v>78</v>
      </c>
      <c r="C58" s="83"/>
      <c r="D58" s="84"/>
      <c r="E58" s="85"/>
      <c r="F58" s="19" t="s">
        <v>79</v>
      </c>
      <c r="G58" s="17"/>
    </row>
    <row r="59" spans="2:7" ht="15" thickBot="1" x14ac:dyDescent="0.4">
      <c r="B59" s="19" t="s">
        <v>81</v>
      </c>
      <c r="C59" s="86"/>
      <c r="D59" s="87"/>
      <c r="E59" s="88"/>
      <c r="F59" s="19" t="s">
        <v>82</v>
      </c>
      <c r="G59" s="17"/>
    </row>
    <row r="60" spans="2:7" ht="15" thickBot="1" x14ac:dyDescent="0.4">
      <c r="B60" s="19" t="s">
        <v>84</v>
      </c>
      <c r="C60" s="15"/>
      <c r="D60" s="18" t="s">
        <v>97</v>
      </c>
      <c r="E60" s="15"/>
      <c r="F60" s="19" t="s">
        <v>86</v>
      </c>
      <c r="G60" s="17"/>
    </row>
    <row r="61" spans="2:7" ht="15" thickBot="1" x14ac:dyDescent="0.4">
      <c r="B61" s="19" t="s">
        <v>88</v>
      </c>
      <c r="C61" s="16"/>
      <c r="D61" s="19" t="s">
        <v>90</v>
      </c>
      <c r="E61" s="14"/>
      <c r="F61" s="19" t="s">
        <v>91</v>
      </c>
      <c r="G61" s="17"/>
    </row>
    <row r="62" spans="2:7" x14ac:dyDescent="0.35">
      <c r="B62" s="89" t="s">
        <v>93</v>
      </c>
      <c r="C62" s="96"/>
      <c r="D62" s="96"/>
      <c r="E62" s="96"/>
      <c r="F62" s="96"/>
      <c r="G62" s="97"/>
    </row>
    <row r="63" spans="2:7" ht="51.75" customHeight="1" thickBot="1" x14ac:dyDescent="0.4">
      <c r="B63" s="90"/>
      <c r="C63" s="98"/>
      <c r="D63" s="98"/>
      <c r="E63" s="98"/>
      <c r="F63" s="98"/>
      <c r="G63" s="99"/>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hyperlinks>
    <hyperlink ref="G21" r:id="rId1" xr:uid="{55091FF5-35AC-49A8-AA10-181122C1D9E5}"/>
    <hyperlink ref="G29" r:id="rId2" xr:uid="{0F9B6415-6D85-4F6C-B289-534D5C50330F}"/>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F2656-C50D-44F1-B326-36BE6CB1042E}">
  <dimension ref="B1:H63"/>
  <sheetViews>
    <sheetView tabSelected="1" zoomScaleNormal="100" workbookViewId="0">
      <selection activeCell="C37" sqref="C37"/>
    </sheetView>
  </sheetViews>
  <sheetFormatPr defaultRowHeight="14.5" x14ac:dyDescent="0.35"/>
  <cols>
    <col min="1" max="1" width="3.81640625" customWidth="1"/>
    <col min="2" max="2" width="36.1796875" customWidth="1"/>
    <col min="3" max="7" width="24.54296875" customWidth="1"/>
  </cols>
  <sheetData>
    <row r="1" spans="2:8" ht="15" thickBot="1" x14ac:dyDescent="0.4"/>
    <row r="2" spans="2:8" ht="15" thickBot="1" x14ac:dyDescent="0.4">
      <c r="B2" s="109" t="s">
        <v>63</v>
      </c>
      <c r="C2" s="110"/>
      <c r="D2" s="110"/>
      <c r="E2" s="110"/>
      <c r="F2" s="110"/>
      <c r="G2" s="111"/>
    </row>
    <row r="3" spans="2:8" ht="15" thickBot="1" x14ac:dyDescent="0.4">
      <c r="B3" s="30" t="s">
        <v>64</v>
      </c>
      <c r="C3" s="115" t="str">
        <f>Resume!D4</f>
        <v>Gainwell Technologies</v>
      </c>
      <c r="D3" s="116"/>
      <c r="E3" s="22" t="s">
        <v>65</v>
      </c>
      <c r="F3" s="117" t="str">
        <f>Resume!J4</f>
        <v>Anita John</v>
      </c>
      <c r="G3" s="116"/>
    </row>
    <row r="4" spans="2:8" ht="31.5" customHeight="1" thickBot="1" x14ac:dyDescent="0.4">
      <c r="B4" s="30" t="s">
        <v>110</v>
      </c>
      <c r="C4" s="103" t="s">
        <v>111</v>
      </c>
      <c r="D4" s="104"/>
      <c r="E4" s="104"/>
      <c r="F4" s="104"/>
      <c r="G4" s="105"/>
      <c r="H4" s="10"/>
    </row>
    <row r="5" spans="2:8" s="4" customFormat="1" ht="15" thickBot="1" x14ac:dyDescent="0.4">
      <c r="B5" s="5" t="s">
        <v>68</v>
      </c>
      <c r="C5" s="6" t="s">
        <v>69</v>
      </c>
      <c r="D5" s="6" t="s">
        <v>70</v>
      </c>
      <c r="E5" s="6" t="s">
        <v>71</v>
      </c>
      <c r="F5" s="6" t="s">
        <v>72</v>
      </c>
      <c r="G5" s="12" t="s">
        <v>73</v>
      </c>
    </row>
    <row r="6" spans="2:8" ht="15" thickBot="1" x14ac:dyDescent="0.4">
      <c r="B6" s="13" t="s">
        <v>43</v>
      </c>
      <c r="C6" s="7">
        <f>IF(ISTEXT(C19),C20,"")</f>
        <v>40836</v>
      </c>
      <c r="D6" s="7">
        <f>IF(ISTEXT(C19),E20,)</f>
        <v>45504</v>
      </c>
      <c r="E6" s="8">
        <f>E21</f>
        <v>1</v>
      </c>
      <c r="F6" s="9">
        <f>IF(ISTEXT(C19),DAYS360(C6,D6)/30,)</f>
        <v>153.36666666666667</v>
      </c>
      <c r="G6" s="9">
        <f>E6*F6</f>
        <v>153.36666666666667</v>
      </c>
    </row>
    <row r="7" spans="2:8" ht="15" thickBot="1" x14ac:dyDescent="0.4">
      <c r="B7" s="13" t="s">
        <v>58</v>
      </c>
      <c r="C7" s="7">
        <f>IF(ISTEXT(C27),C28,"")</f>
        <v>38991</v>
      </c>
      <c r="D7" s="7">
        <f>IF(ISTEXT(C27),E28,"")</f>
        <v>40359</v>
      </c>
      <c r="E7" s="8">
        <f>E29</f>
        <v>1</v>
      </c>
      <c r="F7" s="9">
        <f>IF(ISTEXT(C27),DAYS360(C7,D7)/30,)</f>
        <v>44.966666666666669</v>
      </c>
      <c r="G7" s="9">
        <f>E7*F7</f>
        <v>44.966666666666669</v>
      </c>
    </row>
    <row r="8" spans="2:8" ht="15" thickBot="1" x14ac:dyDescent="0.4">
      <c r="B8" s="13" t="str">
        <f>IF(ISTEXT(C35),C35,"")</f>
        <v/>
      </c>
      <c r="C8" s="7" t="str">
        <f>IF(ISTEXT(C35),C36,"")</f>
        <v/>
      </c>
      <c r="D8" s="7" t="str">
        <f>IF(ISTEXT(C35),E36,"")</f>
        <v/>
      </c>
      <c r="E8" s="8">
        <f>E37</f>
        <v>0</v>
      </c>
      <c r="F8" s="9">
        <f>IF(ISTEXT(C35),DAYS360(C8,D8)/30,)</f>
        <v>0</v>
      </c>
      <c r="G8" s="9">
        <f t="shared" ref="G8:G11" si="0">E8*F8</f>
        <v>0</v>
      </c>
    </row>
    <row r="9" spans="2:8" ht="15" thickBot="1" x14ac:dyDescent="0.4">
      <c r="B9" s="13" t="str">
        <f>IF(ISTEXT(C43),C43,"")</f>
        <v/>
      </c>
      <c r="C9" s="7" t="str">
        <f>IF(ISTEXT(C43),C44,"")</f>
        <v/>
      </c>
      <c r="D9" s="7" t="str">
        <f>IF(ISTEXT(C43),E44,"")</f>
        <v/>
      </c>
      <c r="E9" s="8">
        <f>E45</f>
        <v>0</v>
      </c>
      <c r="F9" s="9">
        <f>IF(ISTEXT(C43),DAYS360(C9,D9)/30,)</f>
        <v>0</v>
      </c>
      <c r="G9" s="9">
        <f t="shared" si="0"/>
        <v>0</v>
      </c>
    </row>
    <row r="10" spans="2:8" ht="15" thickBot="1" x14ac:dyDescent="0.4">
      <c r="B10" s="13" t="str">
        <f>IF(ISTEXT(C51),C51,"")</f>
        <v/>
      </c>
      <c r="C10" s="31" t="str">
        <f>IF(ISTEXT(C51),C52,"")</f>
        <v/>
      </c>
      <c r="D10" s="31" t="str">
        <f>IF(ISTEXT(C51),E52,"")</f>
        <v/>
      </c>
      <c r="E10" s="8">
        <f>E53</f>
        <v>0</v>
      </c>
      <c r="F10" s="9">
        <f>IF(ISTEXT(C51),DAYS360(C10,D10)/30,)</f>
        <v>0</v>
      </c>
      <c r="G10" s="9">
        <f t="shared" si="0"/>
        <v>0</v>
      </c>
    </row>
    <row r="11" spans="2:8" ht="15" thickBot="1" x14ac:dyDescent="0.4">
      <c r="B11" s="13" t="str">
        <f>IF(ISTEXT(C59),C59,"")</f>
        <v/>
      </c>
      <c r="C11" s="7" t="str">
        <f>IF(ISTEXT(C59),C60,"")</f>
        <v/>
      </c>
      <c r="D11" s="7" t="str">
        <f>IF(ISTEXT(C59),E60,"")</f>
        <v/>
      </c>
      <c r="E11" s="8">
        <f>E61</f>
        <v>0</v>
      </c>
      <c r="F11" s="9">
        <f>IF(ISTEXT(C59),DAYS360(C11,D11)/30,)</f>
        <v>0</v>
      </c>
      <c r="G11" s="9">
        <f t="shared" si="0"/>
        <v>0</v>
      </c>
    </row>
    <row r="12" spans="2:8" ht="15" thickBot="1" x14ac:dyDescent="0.4">
      <c r="B12" s="112" t="s">
        <v>74</v>
      </c>
      <c r="C12" s="113"/>
      <c r="D12" s="113"/>
      <c r="E12" s="114"/>
      <c r="F12" s="11">
        <f>SUM(F6:F11)</f>
        <v>198.33333333333334</v>
      </c>
      <c r="G12" s="11">
        <f>SUM(G6:G11)</f>
        <v>198.33333333333334</v>
      </c>
    </row>
    <row r="14" spans="2:8" ht="15" thickBot="1" x14ac:dyDescent="0.4"/>
    <row r="15" spans="2:8" ht="15" thickBot="1" x14ac:dyDescent="0.4">
      <c r="B15" s="109" t="s">
        <v>75</v>
      </c>
      <c r="C15" s="110"/>
      <c r="D15" s="110"/>
      <c r="E15" s="110"/>
      <c r="F15" s="110"/>
      <c r="G15" s="111"/>
    </row>
    <row r="16" spans="2:8" ht="27" customHeight="1" thickBot="1" x14ac:dyDescent="0.4">
      <c r="B16" s="3" t="str">
        <f>B4</f>
        <v>Minimum Qualification - S27</v>
      </c>
      <c r="C16" s="103" t="str">
        <f>C4</f>
        <v xml:space="preserve">A minimum of three (3) years of experience overseeing or testing applications with multiple advocates/customers with varied business priorities and varying levels of experience with automation systems. </v>
      </c>
      <c r="D16" s="104"/>
      <c r="E16" s="104"/>
      <c r="F16" s="104"/>
      <c r="G16" s="105"/>
    </row>
    <row r="17" spans="2:7" ht="15" thickBot="1" x14ac:dyDescent="0.4">
      <c r="B17" s="80" t="s">
        <v>76</v>
      </c>
      <c r="C17" s="81"/>
      <c r="D17" s="81"/>
      <c r="E17" s="82"/>
      <c r="F17" s="80" t="s">
        <v>77</v>
      </c>
      <c r="G17" s="82"/>
    </row>
    <row r="18" spans="2:7" ht="15" thickBot="1" x14ac:dyDescent="0.4">
      <c r="B18" s="19" t="s">
        <v>78</v>
      </c>
      <c r="C18" s="83" t="s">
        <v>17</v>
      </c>
      <c r="D18" s="84"/>
      <c r="E18" s="85"/>
      <c r="F18" s="19" t="s">
        <v>79</v>
      </c>
      <c r="G18" s="34" t="s">
        <v>80</v>
      </c>
    </row>
    <row r="19" spans="2:7" ht="15" thickBot="1" x14ac:dyDescent="0.4">
      <c r="B19" s="19" t="s">
        <v>81</v>
      </c>
      <c r="C19" s="86" t="s">
        <v>43</v>
      </c>
      <c r="D19" s="87"/>
      <c r="E19" s="88"/>
      <c r="F19" s="19" t="s">
        <v>82</v>
      </c>
      <c r="G19" s="34" t="s">
        <v>83</v>
      </c>
    </row>
    <row r="20" spans="2:7" ht="15" thickBot="1" x14ac:dyDescent="0.4">
      <c r="B20" s="19" t="s">
        <v>84</v>
      </c>
      <c r="C20" s="15">
        <v>40836</v>
      </c>
      <c r="D20" s="18" t="s">
        <v>85</v>
      </c>
      <c r="E20" s="15">
        <v>45504</v>
      </c>
      <c r="F20" s="19" t="s">
        <v>86</v>
      </c>
      <c r="G20" s="34" t="s">
        <v>87</v>
      </c>
    </row>
    <row r="21" spans="2:7" ht="25.5" thickBot="1" x14ac:dyDescent="0.4">
      <c r="B21" s="19" t="s">
        <v>88</v>
      </c>
      <c r="C21" s="38" t="s">
        <v>89</v>
      </c>
      <c r="D21" s="19" t="s">
        <v>90</v>
      </c>
      <c r="E21" s="14">
        <v>1</v>
      </c>
      <c r="F21" s="19" t="s">
        <v>91</v>
      </c>
      <c r="G21" s="35" t="s">
        <v>92</v>
      </c>
    </row>
    <row r="22" spans="2:7" x14ac:dyDescent="0.35">
      <c r="B22" s="89" t="s">
        <v>93</v>
      </c>
      <c r="C22" s="91" t="s">
        <v>117</v>
      </c>
      <c r="D22" s="91"/>
      <c r="E22" s="91"/>
      <c r="F22" s="91"/>
      <c r="G22" s="118"/>
    </row>
    <row r="23" spans="2:7" ht="51.75" customHeight="1" thickBot="1" x14ac:dyDescent="0.4">
      <c r="B23" s="90"/>
      <c r="C23" s="119"/>
      <c r="D23" s="119"/>
      <c r="E23" s="119"/>
      <c r="F23" s="119"/>
      <c r="G23" s="120"/>
    </row>
    <row r="24" spans="2:7" ht="15.75" customHeight="1" thickBot="1" x14ac:dyDescent="0.4">
      <c r="B24" s="100"/>
      <c r="C24" s="101"/>
      <c r="D24" s="101"/>
      <c r="E24" s="101"/>
      <c r="F24" s="101"/>
      <c r="G24" s="102"/>
    </row>
    <row r="25" spans="2:7" ht="15" thickBot="1" x14ac:dyDescent="0.4">
      <c r="B25" s="80" t="s">
        <v>76</v>
      </c>
      <c r="C25" s="81"/>
      <c r="D25" s="81"/>
      <c r="E25" s="82"/>
      <c r="F25" s="80" t="s">
        <v>77</v>
      </c>
      <c r="G25" s="82"/>
    </row>
    <row r="26" spans="2:7" ht="15" thickBot="1" x14ac:dyDescent="0.4">
      <c r="B26" s="19" t="s">
        <v>78</v>
      </c>
      <c r="C26" s="83" t="s">
        <v>17</v>
      </c>
      <c r="D26" s="84"/>
      <c r="E26" s="85"/>
      <c r="F26" s="19" t="s">
        <v>79</v>
      </c>
      <c r="G26" s="17" t="s">
        <v>96</v>
      </c>
    </row>
    <row r="27" spans="2:7" ht="15" thickBot="1" x14ac:dyDescent="0.4">
      <c r="B27" s="19" t="s">
        <v>81</v>
      </c>
      <c r="C27" s="86" t="s">
        <v>58</v>
      </c>
      <c r="D27" s="87"/>
      <c r="E27" s="88"/>
      <c r="F27" s="19" t="s">
        <v>82</v>
      </c>
      <c r="G27" s="17" t="s">
        <v>83</v>
      </c>
    </row>
    <row r="28" spans="2:7" ht="15" thickBot="1" x14ac:dyDescent="0.4">
      <c r="B28" s="19" t="s">
        <v>106</v>
      </c>
      <c r="C28" s="15">
        <v>38991</v>
      </c>
      <c r="D28" s="18" t="s">
        <v>97</v>
      </c>
      <c r="E28" s="15">
        <v>40359</v>
      </c>
      <c r="F28" s="19" t="s">
        <v>86</v>
      </c>
      <c r="G28" s="17" t="s">
        <v>98</v>
      </c>
    </row>
    <row r="29" spans="2:7" ht="15" thickBot="1" x14ac:dyDescent="0.4">
      <c r="B29" s="19" t="s">
        <v>88</v>
      </c>
      <c r="C29" s="37" t="s">
        <v>21</v>
      </c>
      <c r="D29" s="19" t="s">
        <v>90</v>
      </c>
      <c r="E29" s="14">
        <v>1</v>
      </c>
      <c r="F29" s="19" t="s">
        <v>91</v>
      </c>
      <c r="G29" s="36" t="s">
        <v>99</v>
      </c>
    </row>
    <row r="30" spans="2:7" ht="14.5" customHeight="1" x14ac:dyDescent="0.35">
      <c r="B30" s="89" t="s">
        <v>93</v>
      </c>
      <c r="C30" s="91" t="s">
        <v>117</v>
      </c>
      <c r="D30" s="91"/>
      <c r="E30" s="91"/>
      <c r="F30" s="91"/>
      <c r="G30" s="118"/>
    </row>
    <row r="31" spans="2:7" ht="51.75" customHeight="1" thickBot="1" x14ac:dyDescent="0.4">
      <c r="B31" s="90"/>
      <c r="C31" s="119"/>
      <c r="D31" s="119"/>
      <c r="E31" s="119"/>
      <c r="F31" s="119"/>
      <c r="G31" s="120"/>
    </row>
    <row r="32" spans="2:7" ht="15" thickBot="1" x14ac:dyDescent="0.4">
      <c r="B32" s="100"/>
      <c r="C32" s="101"/>
      <c r="D32" s="101"/>
      <c r="E32" s="101"/>
      <c r="F32" s="101"/>
      <c r="G32" s="102"/>
    </row>
    <row r="33" spans="2:7" ht="15" thickBot="1" x14ac:dyDescent="0.4">
      <c r="B33" s="80" t="s">
        <v>100</v>
      </c>
      <c r="C33" s="81"/>
      <c r="D33" s="81"/>
      <c r="E33" s="82"/>
      <c r="F33" s="80" t="s">
        <v>77</v>
      </c>
      <c r="G33" s="82"/>
    </row>
    <row r="34" spans="2:7" ht="15" thickBot="1" x14ac:dyDescent="0.4">
      <c r="B34" s="19" t="s">
        <v>78</v>
      </c>
      <c r="C34" s="83"/>
      <c r="D34" s="84"/>
      <c r="E34" s="85"/>
      <c r="F34" s="19" t="s">
        <v>79</v>
      </c>
      <c r="G34" s="17"/>
    </row>
    <row r="35" spans="2:7" ht="15" thickBot="1" x14ac:dyDescent="0.4">
      <c r="B35" s="19" t="s">
        <v>81</v>
      </c>
      <c r="C35" s="86"/>
      <c r="D35" s="87"/>
      <c r="E35" s="88"/>
      <c r="F35" s="19" t="s">
        <v>82</v>
      </c>
      <c r="G35" s="17"/>
    </row>
    <row r="36" spans="2:7" ht="15" thickBot="1" x14ac:dyDescent="0.4">
      <c r="B36" s="19" t="s">
        <v>84</v>
      </c>
      <c r="C36" s="15"/>
      <c r="D36" s="18" t="s">
        <v>97</v>
      </c>
      <c r="E36" s="15"/>
      <c r="F36" s="19" t="s">
        <v>86</v>
      </c>
      <c r="G36" s="17"/>
    </row>
    <row r="37" spans="2:7" ht="15" thickBot="1" x14ac:dyDescent="0.4">
      <c r="B37" s="19" t="s">
        <v>88</v>
      </c>
      <c r="C37" s="16"/>
      <c r="D37" s="19" t="s">
        <v>90</v>
      </c>
      <c r="E37" s="14"/>
      <c r="F37" s="19" t="s">
        <v>91</v>
      </c>
      <c r="G37" s="17"/>
    </row>
    <row r="38" spans="2:7" x14ac:dyDescent="0.35">
      <c r="B38" s="89" t="s">
        <v>93</v>
      </c>
      <c r="C38" s="96"/>
      <c r="D38" s="96"/>
      <c r="E38" s="96"/>
      <c r="F38" s="96"/>
      <c r="G38" s="97"/>
    </row>
    <row r="39" spans="2:7" ht="51.75" customHeight="1" thickBot="1" x14ac:dyDescent="0.4">
      <c r="B39" s="90"/>
      <c r="C39" s="98"/>
      <c r="D39" s="98"/>
      <c r="E39" s="98"/>
      <c r="F39" s="98"/>
      <c r="G39" s="99"/>
    </row>
    <row r="40" spans="2:7" ht="15" thickBot="1" x14ac:dyDescent="0.4">
      <c r="B40" s="100"/>
      <c r="C40" s="101"/>
      <c r="D40" s="101"/>
      <c r="E40" s="101"/>
      <c r="F40" s="101"/>
      <c r="G40" s="102"/>
    </row>
    <row r="41" spans="2:7" ht="15" thickBot="1" x14ac:dyDescent="0.4">
      <c r="B41" s="80" t="s">
        <v>101</v>
      </c>
      <c r="C41" s="81"/>
      <c r="D41" s="81"/>
      <c r="E41" s="82"/>
      <c r="F41" s="80" t="s">
        <v>77</v>
      </c>
      <c r="G41" s="82"/>
    </row>
    <row r="42" spans="2:7" ht="15" thickBot="1" x14ac:dyDescent="0.4">
      <c r="B42" s="19" t="s">
        <v>78</v>
      </c>
      <c r="C42" s="83"/>
      <c r="D42" s="84"/>
      <c r="E42" s="85"/>
      <c r="F42" s="19" t="s">
        <v>79</v>
      </c>
      <c r="G42" s="17"/>
    </row>
    <row r="43" spans="2:7" ht="15" thickBot="1" x14ac:dyDescent="0.4">
      <c r="B43" s="19" t="s">
        <v>81</v>
      </c>
      <c r="C43" s="86"/>
      <c r="D43" s="87"/>
      <c r="E43" s="88"/>
      <c r="F43" s="19" t="s">
        <v>82</v>
      </c>
      <c r="G43" s="17"/>
    </row>
    <row r="44" spans="2:7" ht="15" thickBot="1" x14ac:dyDescent="0.4">
      <c r="B44" s="19" t="s">
        <v>84</v>
      </c>
      <c r="C44" s="15"/>
      <c r="D44" s="18" t="s">
        <v>97</v>
      </c>
      <c r="E44" s="15"/>
      <c r="F44" s="19" t="s">
        <v>86</v>
      </c>
      <c r="G44" s="17"/>
    </row>
    <row r="45" spans="2:7" ht="15" thickBot="1" x14ac:dyDescent="0.4">
      <c r="B45" s="19" t="s">
        <v>88</v>
      </c>
      <c r="C45" s="16"/>
      <c r="D45" s="19" t="s">
        <v>90</v>
      </c>
      <c r="E45" s="14"/>
      <c r="F45" s="19" t="s">
        <v>91</v>
      </c>
      <c r="G45" s="17"/>
    </row>
    <row r="46" spans="2:7" x14ac:dyDescent="0.35">
      <c r="B46" s="89" t="s">
        <v>93</v>
      </c>
      <c r="C46" s="96"/>
      <c r="D46" s="96"/>
      <c r="E46" s="96"/>
      <c r="F46" s="96"/>
      <c r="G46" s="97"/>
    </row>
    <row r="47" spans="2:7" ht="51.75" customHeight="1" thickBot="1" x14ac:dyDescent="0.4">
      <c r="B47" s="90"/>
      <c r="C47" s="98"/>
      <c r="D47" s="98"/>
      <c r="E47" s="98"/>
      <c r="F47" s="98"/>
      <c r="G47" s="99"/>
    </row>
    <row r="48" spans="2:7" ht="15" thickBot="1" x14ac:dyDescent="0.4">
      <c r="B48" s="100"/>
      <c r="C48" s="101"/>
      <c r="D48" s="101"/>
      <c r="E48" s="101"/>
      <c r="F48" s="101"/>
      <c r="G48" s="102"/>
    </row>
    <row r="49" spans="2:7" ht="15" thickBot="1" x14ac:dyDescent="0.4">
      <c r="B49" s="80" t="s">
        <v>102</v>
      </c>
      <c r="C49" s="81"/>
      <c r="D49" s="81"/>
      <c r="E49" s="82"/>
      <c r="F49" s="80" t="s">
        <v>77</v>
      </c>
      <c r="G49" s="82"/>
    </row>
    <row r="50" spans="2:7" ht="15" thickBot="1" x14ac:dyDescent="0.4">
      <c r="B50" s="19" t="s">
        <v>78</v>
      </c>
      <c r="C50" s="83"/>
      <c r="D50" s="84"/>
      <c r="E50" s="85"/>
      <c r="F50" s="19" t="s">
        <v>79</v>
      </c>
      <c r="G50" s="17"/>
    </row>
    <row r="51" spans="2:7" ht="15" thickBot="1" x14ac:dyDescent="0.4">
      <c r="B51" s="19" t="s">
        <v>81</v>
      </c>
      <c r="C51" s="86"/>
      <c r="D51" s="87"/>
      <c r="E51" s="88"/>
      <c r="F51" s="19" t="s">
        <v>82</v>
      </c>
      <c r="G51" s="17"/>
    </row>
    <row r="52" spans="2:7" ht="15" thickBot="1" x14ac:dyDescent="0.4">
      <c r="B52" s="19" t="s">
        <v>84</v>
      </c>
      <c r="C52" s="15"/>
      <c r="D52" s="18" t="s">
        <v>97</v>
      </c>
      <c r="E52" s="15"/>
      <c r="F52" s="19" t="s">
        <v>86</v>
      </c>
      <c r="G52" s="17"/>
    </row>
    <row r="53" spans="2:7" ht="15" thickBot="1" x14ac:dyDescent="0.4">
      <c r="B53" s="19" t="s">
        <v>88</v>
      </c>
      <c r="C53" s="16"/>
      <c r="D53" s="19" t="s">
        <v>90</v>
      </c>
      <c r="E53" s="14"/>
      <c r="F53" s="19" t="s">
        <v>91</v>
      </c>
      <c r="G53" s="17"/>
    </row>
    <row r="54" spans="2:7" x14ac:dyDescent="0.35">
      <c r="B54" s="89" t="s">
        <v>93</v>
      </c>
      <c r="C54" s="96"/>
      <c r="D54" s="96"/>
      <c r="E54" s="96"/>
      <c r="F54" s="96"/>
      <c r="G54" s="97"/>
    </row>
    <row r="55" spans="2:7" ht="51.75" customHeight="1" thickBot="1" x14ac:dyDescent="0.4">
      <c r="B55" s="90"/>
      <c r="C55" s="98"/>
      <c r="D55" s="98"/>
      <c r="E55" s="98"/>
      <c r="F55" s="98"/>
      <c r="G55" s="99"/>
    </row>
    <row r="56" spans="2:7" ht="15" thickBot="1" x14ac:dyDescent="0.4">
      <c r="B56" s="100"/>
      <c r="C56" s="101"/>
      <c r="D56" s="101"/>
      <c r="E56" s="101"/>
      <c r="F56" s="101"/>
      <c r="G56" s="102"/>
    </row>
    <row r="57" spans="2:7" ht="15" thickBot="1" x14ac:dyDescent="0.4">
      <c r="B57" s="80" t="s">
        <v>103</v>
      </c>
      <c r="C57" s="81"/>
      <c r="D57" s="81"/>
      <c r="E57" s="82"/>
      <c r="F57" s="80" t="s">
        <v>77</v>
      </c>
      <c r="G57" s="82"/>
    </row>
    <row r="58" spans="2:7" ht="15" thickBot="1" x14ac:dyDescent="0.4">
      <c r="B58" s="19" t="s">
        <v>78</v>
      </c>
      <c r="C58" s="83"/>
      <c r="D58" s="84"/>
      <c r="E58" s="85"/>
      <c r="F58" s="19" t="s">
        <v>79</v>
      </c>
      <c r="G58" s="17"/>
    </row>
    <row r="59" spans="2:7" ht="15" thickBot="1" x14ac:dyDescent="0.4">
      <c r="B59" s="19" t="s">
        <v>81</v>
      </c>
      <c r="C59" s="86"/>
      <c r="D59" s="87"/>
      <c r="E59" s="88"/>
      <c r="F59" s="19" t="s">
        <v>82</v>
      </c>
      <c r="G59" s="17"/>
    </row>
    <row r="60" spans="2:7" ht="15" thickBot="1" x14ac:dyDescent="0.4">
      <c r="B60" s="19" t="s">
        <v>84</v>
      </c>
      <c r="C60" s="15"/>
      <c r="D60" s="18" t="s">
        <v>97</v>
      </c>
      <c r="E60" s="15"/>
      <c r="F60" s="19" t="s">
        <v>86</v>
      </c>
      <c r="G60" s="17"/>
    </row>
    <row r="61" spans="2:7" ht="15" thickBot="1" x14ac:dyDescent="0.4">
      <c r="B61" s="19" t="s">
        <v>88</v>
      </c>
      <c r="C61" s="16"/>
      <c r="D61" s="19" t="s">
        <v>90</v>
      </c>
      <c r="E61" s="14"/>
      <c r="F61" s="19" t="s">
        <v>91</v>
      </c>
      <c r="G61" s="17"/>
    </row>
    <row r="62" spans="2:7" x14ac:dyDescent="0.35">
      <c r="B62" s="89" t="s">
        <v>93</v>
      </c>
      <c r="C62" s="96"/>
      <c r="D62" s="96"/>
      <c r="E62" s="96"/>
      <c r="F62" s="96"/>
      <c r="G62" s="97"/>
    </row>
    <row r="63" spans="2:7" ht="51.75" customHeight="1" thickBot="1" x14ac:dyDescent="0.4">
      <c r="B63" s="90"/>
      <c r="C63" s="98"/>
      <c r="D63" s="98"/>
      <c r="E63" s="98"/>
      <c r="F63" s="98"/>
      <c r="G63" s="99"/>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hyperlinks>
    <hyperlink ref="G21" r:id="rId1" xr:uid="{35F26613-3ED5-4192-8353-AC40053AF20E}"/>
    <hyperlink ref="G29" r:id="rId2" xr:uid="{CE276AF1-D795-4701-A2AA-50C810BBC3D9}"/>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PROCURE-1445957526-83</_dlc_DocId>
    <_dlc_DocIdUrl xmlns="500343c0-af67-4d55-b6f3-a7838e163d14">
      <Url>https://osicagov.sharepoint.com/sites/Procurement/CalSAWS/_layouts/15/DocIdRedir.aspx?ID=PROCURE-1445957526-83</Url>
      <Description>PROCURE-1445957526-83</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716D7091948D5459F2D5E5332BC9526" ma:contentTypeVersion="4" ma:contentTypeDescription="Create a new document." ma:contentTypeScope="" ma:versionID="7f3c6dfe69a65ec865c0375544423d47">
  <xsd:schema xmlns:xsd="http://www.w3.org/2001/XMLSchema" xmlns:xs="http://www.w3.org/2001/XMLSchema" xmlns:p="http://schemas.microsoft.com/office/2006/metadata/properties" xmlns:ns2="500343c0-af67-4d55-b6f3-a7838e163d14" xmlns:ns3="d0550642-d931-4c3e-b55f-9323dceecc58" targetNamespace="http://schemas.microsoft.com/office/2006/metadata/properties" ma:root="true" ma:fieldsID="cb9a6dd603ab947c16993c4bfe9c4f4a" ns2:_="" ns3:_="">
    <xsd:import namespace="500343c0-af67-4d55-b6f3-a7838e163d14"/>
    <xsd:import namespace="d0550642-d931-4c3e-b55f-9323dceecc58"/>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0550642-d931-4c3e-b55f-9323dceecc5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5bce90d6-5a2c-47e0-8337-aac7acda0e97" ContentTypeId="0x0101" PreviousValue="false" LastSyncTimeStamp="2017-02-08T00:21:31.923Z"/>
</file>

<file path=customXml/itemProps1.xml><?xml version="1.0" encoding="utf-8"?>
<ds:datastoreItem xmlns:ds="http://schemas.openxmlformats.org/officeDocument/2006/customXml" ds:itemID="{D8EB0328-FA6A-42C9-BD6B-DA73787784BD}">
  <ds:schemaRefs>
    <ds:schemaRef ds:uri="http://schemas.microsoft.com/office/2006/metadata/properties"/>
    <ds:schemaRef ds:uri="http://schemas.microsoft.com/office/infopath/2007/PartnerControls"/>
    <ds:schemaRef ds:uri="2aee61e6-86cc-40b7-a95d-8a3fe4e64fa9"/>
    <ds:schemaRef ds:uri="ea4026c8-3390-414a-b854-51b266cbd192"/>
  </ds:schemaRefs>
</ds:datastoreItem>
</file>

<file path=customXml/itemProps2.xml><?xml version="1.0" encoding="utf-8"?>
<ds:datastoreItem xmlns:ds="http://schemas.openxmlformats.org/officeDocument/2006/customXml" ds:itemID="{628A50A3-7827-4DA0-97AB-C128A04DFE98}">
  <ds:schemaRefs>
    <ds:schemaRef ds:uri="http://schemas.microsoft.com/sharepoint/v3/contenttype/forms"/>
  </ds:schemaRefs>
</ds:datastoreItem>
</file>

<file path=customXml/itemProps3.xml><?xml version="1.0" encoding="utf-8"?>
<ds:datastoreItem xmlns:ds="http://schemas.openxmlformats.org/officeDocument/2006/customXml" ds:itemID="{9E856CA4-0FB3-479B-86F9-DC41F85DA822}"/>
</file>

<file path=customXml/itemProps4.xml><?xml version="1.0" encoding="utf-8"?>
<ds:datastoreItem xmlns:ds="http://schemas.openxmlformats.org/officeDocument/2006/customXml" ds:itemID="{09EED664-FB91-4FDE-BF1B-0F6B04243DC1}"/>
</file>

<file path=customXml/itemProps5.xml><?xml version="1.0" encoding="utf-8"?>
<ds:datastoreItem xmlns:ds="http://schemas.openxmlformats.org/officeDocument/2006/customXml" ds:itemID="{ECA9A42B-D08B-4C26-9CDD-AD0B469C234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Form Instructions</vt:lpstr>
      <vt:lpstr>Resume</vt:lpstr>
      <vt:lpstr>S24</vt:lpstr>
      <vt:lpstr>S25</vt:lpstr>
      <vt:lpstr>S26</vt:lpstr>
      <vt:lpstr>S27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Sodergren</dc:creator>
  <cp:keywords/>
  <dc:description/>
  <cp:lastModifiedBy>Wilder, Dawn</cp:lastModifiedBy>
  <cp:revision/>
  <dcterms:created xsi:type="dcterms:W3CDTF">2024-04-09T13:18:20Z</dcterms:created>
  <dcterms:modified xsi:type="dcterms:W3CDTF">2024-08-13T07:59:32Z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0x010100A716D7091948D5459F2D5E5332BC9526</vt:lpwstr>
  </property>
  <property fmtid="{D5CDD505-2E9C-101B-9397-08002B2CF9AE}" pid="3" name="_dlc_DocIdItemGuid">
    <vt:lpwstr>6dcb8204-f0d1-4a74-bde9-05d94aa301e0</vt:lpwstr>
  </property>
  <property fmtid="{D5CDD505-2E9C-101B-9397-08002B2CF9AE}" pid="4" name="MediaServiceImageTags">
    <vt:lpwstr/>
  </property>
</Properties>
</file>